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one_drive\code\pycharm\feedback_portal\feedback_forms\current_versions\internal_arb_comments\"/>
    </mc:Choice>
  </mc:AlternateContent>
  <xr:revisionPtr revIDLastSave="0" documentId="13_ncr:1_{FB7EA801-A026-4645-93B1-A76BEF8D49B6}" xr6:coauthVersionLast="47" xr6:coauthVersionMax="47" xr10:uidLastSave="{00000000-0000-0000-0000-000000000000}"/>
  <bookViews>
    <workbookView xWindow="2480" yWindow="2507" windowWidth="19200" windowHeight="10520" tabRatio="705" activeTab="2" xr2:uid="{908CDDAE-4CC3-4DCD-AAA9-A26C259C2234}"/>
  </bookViews>
  <sheets>
    <sheet name="Feedback Form" sheetId="6" r:id="rId1"/>
    <sheet name="table for multiple leaks" sheetId="10"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Form'!$D$43</definedName>
    <definedName name="jinja_additional_notes">'Feedback Form'!$D$74</definedName>
    <definedName name="jinja_contact_email">'Feedback Form'!$D$36</definedName>
    <definedName name="jinja_contact_name">'Feedback Form'!$D$34</definedName>
    <definedName name="jinja_contact_phone">'Feedback Form'!$D$35</definedName>
    <definedName name="jinja_emission_cause">'Feedback Form'!$D$54</definedName>
    <definedName name="jinja_emission_cause_notes">'Feedback Form'!$D$57</definedName>
    <definedName name="jinja_emission_cause_secondary">'Feedback Form'!$D$55</definedName>
    <definedName name="jinja_emission_cause_tertiary">'Feedback Form'!$D$56</definedName>
    <definedName name="jinja_emission_identified_flag_fk">'Feedback Form'!$D$42</definedName>
    <definedName name="jinja_emission_location">'Feedback Form'!$D$52</definedName>
    <definedName name="jinja_emission_location_notes">'Feedback Form'!$D$53</definedName>
    <definedName name="jinja_emission_type_fk">'Feedback Form'!$D$50</definedName>
    <definedName name="jinja_emission_type_notes">'Feedback Form'!$D$51</definedName>
    <definedName name="jinja_facility_name">'Feedback Form'!$D$32</definedName>
    <definedName name="jinja_id_arb_swis">'Feedback Form'!$D$33</definedName>
    <definedName name="jinja_id_incidence">'Feedback Form'!$D$22</definedName>
    <definedName name="jinja_id_message">'Feedback Form'!$D$28</definedName>
    <definedName name="jinja_id_plume">'Feedback Form'!$D$23</definedName>
    <definedName name="jinja_included_in_last_lmr">'Feedback Form'!$D$65</definedName>
    <definedName name="jinja_included_in_last_lmr_description">'Feedback Form'!$D$66</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Form'!$D$73</definedName>
    <definedName name="jinja_last_surface_monitoring_timestamp">'Feedback Form'!$D$72</definedName>
    <definedName name="jinja_lat_carb">'Feedback Form'!$D$25</definedName>
    <definedName name="jinja_lat_revised">'Feedback Form'!$D$48</definedName>
    <definedName name="jinja_long_carb">'Feedback Form'!$D$26</definedName>
    <definedName name="jinja_long_revised">'Feedback Form'!$D$49</definedName>
    <definedName name="jinja_mitigation_actions">'Feedback Form'!$D$61</definedName>
    <definedName name="jinja_mitigation_timestamp">'Feedback Form'!$D$62</definedName>
    <definedName name="jinja_notification_timestamp">'Feedback Form'!$D$27</definedName>
    <definedName name="jinja_observation_timestamp">'Feedback Form'!$D$24</definedName>
    <definedName name="jinja_planned_for_next_lmr">'Feedback Form'!$D$67</definedName>
    <definedName name="jinja_planned_for_next_lmr_description">'Feedback Form'!$D$68</definedName>
    <definedName name="jinja_re_monitored_concentration">'Feedback Form'!$D$64</definedName>
    <definedName name="jinja_re_monitored_timestamp">'Feedback Form'!$D$63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4" i="7" l="1"/>
  <c r="F86" i="7"/>
  <c r="F85" i="7" l="1"/>
  <c r="F82" i="7"/>
  <c r="F83" i="7"/>
  <c r="F80" i="7"/>
  <c r="F78" i="7"/>
  <c r="F77" i="7"/>
  <c r="F81" i="7"/>
  <c r="F79" i="7"/>
  <c r="F76" i="7"/>
  <c r="F36" i="7"/>
  <c r="C119" i="2" a="1"/>
  <c r="D119" i="2" a="1"/>
  <c r="D119" i="2" l="1"/>
  <c r="C119"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C150" i="2" l="1"/>
  <c r="C153" i="2" s="1"/>
  <c r="B167" i="2" s="1"/>
  <c r="C158" i="2"/>
  <c r="C161" i="2" s="1"/>
  <c r="F48" i="7"/>
  <c r="F49" i="7"/>
  <c r="F46" i="7" l="1"/>
  <c r="F45" i="7"/>
  <c r="F44" i="7"/>
  <c r="F38" i="7"/>
  <c r="F28" i="7"/>
  <c r="F29" i="7"/>
  <c r="F39" i="7"/>
  <c r="C118" i="2" a="1"/>
  <c r="D118" i="2" a="1"/>
  <c r="D117" i="2" a="1"/>
  <c r="C117" i="2" a="1"/>
  <c r="D118" i="2" l="1"/>
  <c r="C118" i="2"/>
  <c r="C117" i="2"/>
  <c r="D117" i="2"/>
  <c r="F30" i="7"/>
  <c r="F37" i="7"/>
  <c r="F31" i="7"/>
  <c r="F26" i="7"/>
  <c r="F25" i="7"/>
  <c r="F24" i="7"/>
  <c r="F23" i="7"/>
  <c r="F22" i="7"/>
  <c r="F21" i="7"/>
  <c r="F20" i="7"/>
  <c r="C37" i="2" a="1"/>
  <c r="C37" i="2" s="1"/>
  <c r="B63" i="2" a="1"/>
  <c r="B63" i="2" s="1"/>
  <c r="B168" i="2" l="1" a="1"/>
  <c r="B168" i="2" s="1"/>
  <c r="B186" i="2" a="1"/>
  <c r="B186" i="2" s="1"/>
  <c r="C122" i="2"/>
  <c r="B132" i="2" s="1" a="1"/>
  <c r="B132" i="2" s="1"/>
  <c r="B185" i="2"/>
  <c r="C125" i="2" l="1"/>
  <c r="B140" i="2" s="1"/>
  <c r="B141" i="2" a="1"/>
  <c r="B141" i="2" s="1"/>
  <c r="C185" i="2" a="1"/>
  <c r="C185" i="2" s="1"/>
  <c r="C140" i="2" l="1" a="1"/>
  <c r="C140" i="2" s="1"/>
  <c r="B131" i="2"/>
  <c r="C131" i="2" s="1" a="1"/>
  <c r="C131" i="2" s="1"/>
  <c r="C167" i="2" a="1"/>
  <c r="C16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tc={6A219E03-348E-4419-A410-86F048B3F18A}</author>
    <author>tc={BA9C52AF-2163-468D-922A-1C86EDCC4543}</author>
    <author>tc={FED24E52-BC96-4A5A-BF7F-54A96A80F429}</author>
    <author>tc={0FEA9E06-DA93-488D-9656-3D578299E3C0}</author>
    <author>tc={D31C34D9-B1EF-4FD7-894A-E5F200EDDD36}</author>
    <author>tc={69A96053-0EF2-40D1-AD30-B4D9AD5A8E71}</author>
    <author>tc={43A1E4C2-4DE5-413B-A65B-87AB66A94C8E}</author>
    <author>tc={8FAA7180-9F3F-45A0-B71F-B2FBD72D844B}</author>
    <author>tc={15D6E11D-61BC-46FE-A9A1-01052EF4A56B}</author>
    <author>tc={FB068AE8-E452-4F13-9701-20903F81E682}</author>
  </authors>
  <commentList>
    <comment ref="B8" authorId="0" shapeId="0" xr:uid="{6A219E03-348E-4419-A410-86F048B3F18A}">
      <text>
        <t xml:space="preserve">[Threaded comment]
Your version of Excel allows you to read this threaded comment; however, any edits to it will get removed if the file is opened in a newer version of Excel. Learn more: https://go.microsoft.com/fwlink/?linkid=870924
Comment:
    Revised this section to simplify - numbering each line seems unnecessary and confusing when some lines go together. </t>
      </text>
    </comment>
    <comment ref="D32" authorId="1" shapeId="0" xr:uid="{BA9C52AF-2163-468D-922A-1C86EDCC4543}">
      <text>
        <t>[Threaded comment]
Your version of Excel allows you to read this threaded comment; however, any edits to it will get removed if the file is opened in a newer version of Excel. Learn more: https://go.microsoft.com/fwlink/?linkid=870924
Comment:
    Add drop-down</t>
      </text>
    </comment>
    <comment ref="B40" authorId="2" shapeId="0" xr:uid="{FED24E52-BC96-4A5A-BF7F-54A96A80F429}">
      <text>
        <t>[Threaded comment]
Your version of Excel allows you to read this threaded comment; however, any edits to it will get removed if the file is opened in a newer version of Excel. Learn more: https://go.microsoft.com/fwlink/?linkid=870924
Comment:
    Changed from inspection to monitoring</t>
      </text>
    </comment>
    <comment ref="B42" authorId="3" shapeId="0" xr:uid="{0FEA9E06-DA93-488D-9656-3D578299E3C0}">
      <text>
        <t>[Threaded comment]
Your version of Excel allows you to read this threaded comment; however, any edits to it will get removed if the file is opened in a newer version of Excel. Learn more: https://go.microsoft.com/fwlink/?linkid=870924
Comment:
    We seem to be using “emission source,” “exceedance,” and “leak” interchangeably. I can live with any of them, but changing all to leak for consistency. 
Reply:
    Please revise: Do not use selection for Q8 to prevent or limit responses to location &amp; cause</t>
      </text>
    </comment>
    <comment ref="B50" authorId="4" shapeId="0" xr:uid="{D31C34D9-B1EF-4FD7-894A-E5F200EDDD36}">
      <text>
        <t>[Threaded comment]
Your version of Excel allows you to read this threaded comment; however, any edits to it will get removed if the file is opened in a newer version of Excel. Learn more: https://go.microsoft.com/fwlink/?linkid=870924
Comment:
    DO not use selection for Q13 to prevent or limit responses to location &amp; cause
Reply:
    Consider adding a 4th option -“Operator was aware of the leak prior to receiving the notification, and/or repairs were in progress on the date of the plume observation” - This was a common response in the prior campaign</t>
      </text>
    </comment>
    <comment ref="B51" authorId="5" shapeId="0" xr:uid="{69A96053-0EF2-40D1-AD30-B4D9AD5A8E71}">
      <text>
        <t>[Threaded comment]
Your version of Excel allows you to read this threaded comment; however, any edits to it will get removed if the file is opened in a newer version of Excel. Learn more: https://go.microsoft.com/fwlink/?linkid=870924
Comment:
    We just want them to explain their answer, right? If we ask for “details of the leak” here they may repeat info we ask for below</t>
      </text>
    </comment>
    <comment ref="B54" authorId="6" shapeId="0" xr:uid="{43A1E4C2-4DE5-413B-A65B-87AB66A94C8E}">
      <text>
        <t>[Threaded comment]
Your version of Excel allows you to read this threaded comment; however, any edits to it will get removed if the file is opened in a newer version of Excel. Learn more: https://go.microsoft.com/fwlink/?linkid=870924
Comment:
    Revise “Construction - Other” We requested an option for “Cover-related Construction (Excavation/ Exposed Operations/ Re-grading)” because this was a common cause in prior campaigns. (They can use “Other” for any other)</t>
      </text>
    </comment>
    <comment ref="D63" authorId="7" shapeId="0" xr:uid="{8FAA7180-9F3F-45A0-B71F-B2FBD72D844B}">
      <text>
        <t>[Threaded comment]
Your version of Excel allows you to read this threaded comment; however, any edits to it will get removed if the file is opened in a newer version of Excel. Learn more: https://go.microsoft.com/fwlink/?linkid=870924
Comment:
    Recommend validation so they can’t enter nonsensical dates</t>
      </text>
    </comment>
    <comment ref="B65" authorId="8" shapeId="0" xr:uid="{15D6E11D-61BC-46FE-A9A1-01052EF4A56B}">
      <text>
        <t>[Threaded comment]
Your version of Excel allows you to read this threaded comment; however, any edits to it will get removed if the file is opened in a newer version of Excel. Learn more: https://go.microsoft.com/fwlink/?linkid=870924
Comment:
    Revised from “this grid or component” to “leak location”</t>
      </text>
    </comment>
    <comment ref="B72" authorId="9" shapeId="0" xr:uid="{FB068AE8-E452-4F13-9701-20903F81E682}">
      <text>
        <t>[Threaded comment]
Your version of Excel allows you to read this threaded comment; however, any edits to it will get removed if the file is opened in a newer version of Excel. Learn more: https://go.microsoft.com/fwlink/?linkid=870924
Comment:
    Q29 and 30 seem like they belong in section 6?</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tc={A4FEC278-A180-4D12-B5A1-740A74FA5469}</author>
    <author>tc={8C44601B-49D5-4CA7-921F-5760F0F2C0E3}</author>
  </authors>
  <commentList>
    <comment ref="E2" authorId="0" shapeId="0" xr:uid="{A4FEC278-A180-4D12-B5A1-740A74FA5469}">
      <text>
        <t>[Threaded comment]
Your version of Excel allows you to read this threaded comment; however, any edits to it will get removed if the file is opened in a newer version of Excel. Learn more: https://go.microsoft.com/fwlink/?linkid=870924
Comment:
    DO not use selection for Q13 to prevent or limit responses to location &amp; cause
Reply:
    Consider adding a 4th option -“Operator was aware of the leak prior to receiving the notification, and/or repairs were in progress on the date of the plume observation” - This was a common response in the prior campaign</t>
      </text>
    </comment>
    <comment ref="I2" authorId="1" shapeId="0" xr:uid="{8C44601B-49D5-4CA7-921F-5760F0F2C0E3}">
      <text>
        <t>[Threaded comment]
Your version of Excel allows you to read this threaded comment; however, any edits to it will get removed if the file is opened in a newer version of Excel. Learn more: https://go.microsoft.com/fwlink/?linkid=870924
Comment:
    Revise “Construction - Other” We requested an option for “Cover-related Construction (Excavation/ Exposed Operations/ Re-grading)” because this was a common cause in prior campaigns. (They can use “Other” for any other)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<sst xmlns="http://schemas.openxmlformats.org/spreadsheetml/2006/main" count="655" uniqueCount="410">
  <si>
    <t xml:space="preserve"> </t>
  </si>
  <si>
    <t>CARB Methane Plume Detection</t>
  </si>
  <si>
    <t>Follow-up Form: Landfill Sector</t>
  </si>
  <si>
    <t xml:space="preserve">1.  Please provide feedback in the colored cells below. </t>
  </si>
  <si>
    <t xml:space="preserve">The light yellow cells will automatically expand to fit your response length.
</t>
  </si>
  <si>
    <t>Drop down selection cells will be blue if they have a valid response.</t>
  </si>
  <si>
    <t>Drop down selection cells will be red if a response is requested or if the response is not consistent with a previous drop down response.</t>
  </si>
  <si>
    <t>2.  If a question is not applicable, you may leave the response blank.</t>
  </si>
  <si>
    <t>3.  If there is additional information you would like to provide that is not requested in this form, use Section 7 for additional comments.</t>
  </si>
  <si>
    <t xml:space="preserve">4.  Depending on your security settings, you may have to click the button 'Enable Editing' near the formula bar when you open </t>
  </si>
  <si>
    <t xml:space="preserve">this spreadsheet. </t>
  </si>
  <si>
    <t>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</si>
  <si>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</si>
  <si>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</si>
  <si>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</si>
  <si>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</si>
  <si>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</si>
  <si>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Operator Notification Date:</t>
  </si>
  <si>
    <t>7.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</si>
  <si>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</si>
  <si>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</si>
  <si>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</si>
  <si>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</si>
  <si>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</si>
  <si>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</si>
  <si>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</si>
  <si>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</si>
  <si>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t>555-555-5555</t>
  </si>
  <si>
    <r>
      <rPr>
        <b/>
        <sz val="12"/>
        <color theme="1"/>
        <rFont val="Arial"/>
        <family val="2"/>
      </rPr>
      <t xml:space="preserve">Q5.  </t>
    </r>
    <r>
      <rPr>
        <sz val="12"/>
        <color theme="1"/>
        <rFont val="Arial"/>
        <family val="2"/>
      </rPr>
      <t>Contact Email Address:</t>
    </r>
  </si>
  <si>
    <t>me@email.com</t>
  </si>
  <si>
    <r>
      <rPr>
        <b/>
        <sz val="12"/>
        <color rgb="FF000000"/>
        <rFont val="Arial"/>
        <family val="2"/>
      </rPr>
      <t xml:space="preserve">Q6.  </t>
    </r>
    <r>
      <rPr>
        <sz val="12"/>
        <color rgb="FF000000"/>
        <rFont val="Arial"/>
        <family val="2"/>
      </rPr>
      <t>Date of owner/operator’s follow-up ground monitoring:</t>
    </r>
  </si>
  <si>
    <r>
      <rPr>
        <b/>
        <sz val="12"/>
        <color rgb="FF000000"/>
        <rFont val="Arial"/>
        <family val="2"/>
      </rPr>
      <t xml:space="preserve">Q7.  </t>
    </r>
    <r>
      <rPr>
        <sz val="12"/>
        <color rgb="FF000000"/>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</si>
  <si>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</si>
  <si>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by follow-up monitoring?</t>
    </r>
  </si>
  <si>
    <t>No</t>
  </si>
  <si>
    <r>
      <rPr>
        <b/>
        <sz val="12"/>
        <color rgb="FF000000"/>
        <rFont val="Arial"/>
        <family val="2"/>
      </rPr>
      <t xml:space="preserve">Q9.  </t>
    </r>
    <r>
      <rPr>
        <sz val="12"/>
        <color rgb="FF000000"/>
        <rFont val="Arial"/>
        <family val="2"/>
      </rPr>
      <t>If no leaks were found, please describe any events or activities that may have contributed to the plume observed on the date provided in Section 2.</t>
    </r>
  </si>
  <si>
    <t>Q9 Answer.</t>
  </si>
  <si>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</si>
  <si>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from ground monitoring differs from CARB's estimate in Section 2.</t>
    </r>
  </si>
  <si>
    <r>
      <rPr>
        <b/>
        <sz val="12"/>
        <rFont val="Arial"/>
        <family val="2"/>
      </rPr>
      <t xml:space="preserve">Q12.  </t>
    </r>
    <r>
      <rPr>
        <sz val="12"/>
        <rFont val="Arial"/>
        <family val="2"/>
      </rPr>
      <t>Please provide a revised longitude if the leak location from ground monitoring differs from CARB's estimate in Section 2.</t>
    </r>
  </si>
  <si>
    <r>
      <rPr>
        <b/>
        <sz val="12"/>
        <rFont val="Arial"/>
        <family val="2"/>
      </rPr>
      <t xml:space="preserve">Q13:  </t>
    </r>
    <r>
      <rPr>
        <sz val="12"/>
        <rFont val="Arial"/>
        <family val="2"/>
      </rPr>
      <t>Please select from the drop-down menu which option best matches the description of the leak?</t>
    </r>
  </si>
  <si>
    <t>Due to a temporary activity (i.e., would be resolved without corrective action when the activity is complete)</t>
  </si>
  <si>
    <r>
      <rPr>
        <b/>
        <sz val="12"/>
        <color theme="1"/>
        <rFont val="Arial"/>
        <family val="2"/>
      </rPr>
      <t xml:space="preserve">Q14.  </t>
    </r>
    <r>
      <rPr>
        <sz val="12"/>
        <color theme="1"/>
        <rFont val="Arial"/>
        <family val="2"/>
      </rPr>
      <t xml:space="preserve">Please provide additional details </t>
    </r>
    <r>
      <rPr>
        <strike/>
        <sz val="12"/>
        <color theme="1"/>
        <rFont val="Arial"/>
        <family val="2"/>
      </rPr>
      <t>of the emission source</t>
    </r>
    <r>
      <rPr>
        <sz val="12"/>
        <color theme="1"/>
        <rFont val="Arial"/>
        <family val="2"/>
      </rPr>
      <t xml:space="preserve"> associated with Q13:</t>
    </r>
  </si>
  <si>
    <t>Q14 Answer.</t>
  </si>
  <si>
    <r>
      <rPr>
        <b/>
        <sz val="12"/>
        <rFont val="Arial"/>
        <family val="2"/>
      </rPr>
      <t xml:space="preserve">Q15.  </t>
    </r>
    <r>
      <rPr>
        <sz val="12"/>
        <rFont val="Arial"/>
        <family val="2"/>
      </rPr>
      <t>Select from the drop-down menu which option best describes the location of the leak?</t>
    </r>
  </si>
  <si>
    <t>Working Face (area where active filling was being conducted at the time of detection)</t>
  </si>
  <si>
    <r>
      <rPr>
        <b/>
        <sz val="12"/>
        <rFont val="Arial"/>
        <family val="2"/>
      </rPr>
      <t xml:space="preserve">Q16.  </t>
    </r>
    <r>
      <rPr>
        <sz val="12"/>
        <rFont val="Arial"/>
        <family val="2"/>
      </rPr>
      <t>Please provide a more detailed description of the leak location, including grid ID number or component name, if applicable:</t>
    </r>
  </si>
  <si>
    <t>Q16 Answer.</t>
  </si>
  <si>
    <r>
      <rPr>
        <b/>
        <sz val="12"/>
        <color theme="1"/>
        <rFont val="Arial"/>
        <family val="2"/>
      </rPr>
      <t xml:space="preserve">Q17.  </t>
    </r>
    <r>
      <rPr>
        <sz val="12"/>
        <color theme="1"/>
        <rFont val="Arial"/>
        <family val="2"/>
      </rPr>
      <t>Select the most likely cause of the leak:</t>
    </r>
    <r>
      <rPr>
        <sz val="12"/>
        <color theme="1"/>
        <rFont val="Arial"/>
        <family val="2"/>
      </rPr>
      <t xml:space="preserve">
</t>
    </r>
  </si>
  <si>
    <t>Uncontrolled Area (no gas collection infrastructure)</t>
  </si>
  <si>
    <r>
      <rPr>
        <b/>
        <sz val="12"/>
        <color theme="1"/>
        <rFont val="Arial"/>
        <family val="2"/>
      </rPr>
      <t xml:space="preserve">Q18 (Optional).  </t>
    </r>
    <r>
      <rPr>
        <sz val="12"/>
        <color theme="1"/>
        <rFont val="Arial"/>
        <family val="2"/>
      </rPr>
      <t>Please select an alternative cause (only if suspected).  This should not be the same as your Q17 response.</t>
    </r>
  </si>
  <si>
    <t>Construction - New Well Installation</t>
  </si>
  <si>
    <r>
      <rPr>
        <b/>
        <sz val="12"/>
        <color theme="1"/>
        <rFont val="Arial"/>
        <family val="2"/>
      </rPr>
      <t xml:space="preserve">Q19 (Optional).  </t>
    </r>
    <r>
      <rPr>
        <sz val="12"/>
        <color theme="1"/>
        <rFont val="Arial"/>
        <family val="2"/>
      </rPr>
      <t>Please select an alternative cause (only if suspected).  This should not be the same as your Q17 or Q18 responses.</t>
    </r>
  </si>
  <si>
    <t>Offline Gas Collection Well(s)</t>
  </si>
  <si>
    <r>
      <rPr>
        <b/>
        <sz val="12"/>
        <rFont val="Arial"/>
        <family val="2"/>
      </rPr>
      <t xml:space="preserve">Q20.  </t>
    </r>
    <r>
      <rPr>
        <sz val="12"/>
        <rFont val="Arial"/>
        <family val="2"/>
      </rPr>
      <t>Please provide a more detailed description of the cause(s), including the reason for and duration of any construction activity or downtime:</t>
    </r>
  </si>
  <si>
    <t>Q20 Answer.</t>
  </si>
  <si>
    <r>
      <rPr>
        <b/>
        <sz val="12"/>
        <color theme="1"/>
        <rFont val="Arial"/>
        <family val="2"/>
      </rPr>
      <t xml:space="preserve">Q21.  </t>
    </r>
    <r>
      <rPr>
        <sz val="12"/>
        <color theme="1"/>
        <rFont val="Arial"/>
        <family val="2"/>
      </rPr>
      <t>Describe the corrective actions taken:</t>
    </r>
  </si>
  <si>
    <t>Q21 Answer</t>
  </si>
  <si>
    <r>
      <rPr>
        <b/>
        <sz val="12"/>
        <color theme="1"/>
        <rFont val="Arial"/>
        <family val="2"/>
      </rPr>
      <t xml:space="preserve">Q22.  </t>
    </r>
    <r>
      <rPr>
        <sz val="12"/>
        <color theme="1"/>
        <rFont val="Arial"/>
        <family val="2"/>
      </rPr>
      <t>Repair date:</t>
    </r>
  </si>
  <si>
    <r>
      <rPr>
        <b/>
        <sz val="12"/>
        <rFont val="Arial"/>
        <family val="2"/>
      </rPr>
      <t xml:space="preserve">Q23.  </t>
    </r>
    <r>
      <rPr>
        <sz val="12"/>
        <rFont val="Arial"/>
        <family val="2"/>
      </rPr>
      <t>Re-monitored date:</t>
    </r>
  </si>
  <si>
    <r>
      <rPr>
        <b/>
        <sz val="12"/>
        <rFont val="Arial"/>
        <family val="2"/>
      </rPr>
      <t xml:space="preserve">Q24.  </t>
    </r>
    <r>
      <rPr>
        <sz val="12"/>
        <rFont val="Arial"/>
        <family val="2"/>
      </rPr>
      <t>Re-monitored methane concentration after repair (ppmv):</t>
    </r>
  </si>
  <si>
    <r>
      <rPr>
        <b/>
        <sz val="12"/>
        <color theme="1"/>
        <rFont val="Arial"/>
        <family val="2"/>
      </rPr>
      <t xml:space="preserve">Q25.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</si>
  <si>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 xml:space="preserve"> If 'No' to Q25, please explain why the area was excluded from monitoring</t>
    </r>
  </si>
  <si>
    <t>Q26 Answer</t>
  </si>
  <si>
    <r>
      <rPr>
        <b/>
        <sz val="12"/>
        <color theme="1"/>
        <rFont val="Arial"/>
        <family val="2"/>
      </rPr>
      <t xml:space="preserve">Q27.  </t>
    </r>
    <r>
      <rPr>
        <sz val="12"/>
        <color theme="1"/>
        <rFont val="Arial"/>
        <family val="2"/>
      </rPr>
      <t>Is this grid/component planned for inclusion in the next quarterly/annual leak monitoring?</t>
    </r>
  </si>
  <si>
    <r>
      <rPr>
        <b/>
        <sz val="12"/>
        <color theme="1"/>
        <rFont val="Arial"/>
        <family val="2"/>
      </rPr>
      <t>Q28.</t>
    </r>
    <r>
      <rPr>
        <sz val="12"/>
        <color theme="1"/>
        <rFont val="Arial"/>
        <family val="2"/>
      </rPr>
      <t xml:space="preserve">  If 'No' to Q27, please state why the area will not be monitored</t>
    </r>
  </si>
  <si>
    <t>Q28 Answer</t>
  </si>
  <si>
    <r>
      <rPr>
        <b/>
        <sz val="12"/>
        <color theme="1"/>
        <rFont val="Arial"/>
        <family val="2"/>
      </rPr>
      <t xml:space="preserve">Q29.  </t>
    </r>
    <r>
      <rPr>
        <sz val="12"/>
        <color theme="1"/>
        <rFont val="Arial"/>
        <family val="2"/>
      </rPr>
      <t>Date of most recent surface emissions monitoring event (prior to this notification):</t>
    </r>
  </si>
  <si>
    <r>
      <rPr>
        <b/>
        <sz val="12"/>
        <color theme="1"/>
        <rFont val="Arial"/>
        <family val="2"/>
      </rPr>
      <t xml:space="preserve">Q30.  </t>
    </r>
    <r>
      <rPr>
        <sz val="12"/>
        <color theme="1"/>
        <rFont val="Arial"/>
        <family val="2"/>
      </rPr>
      <t>Date of most recent component leak monitoring event (prior to this notification):</t>
    </r>
  </si>
  <si>
    <r>
      <rPr>
        <b/>
        <sz val="12"/>
        <rFont val="Arial"/>
        <family val="2"/>
      </rPr>
      <t xml:space="preserve">Q31. </t>
    </r>
    <r>
      <rPr>
        <sz val="12"/>
        <rFont val="Arial"/>
        <family val="2"/>
      </rPr>
      <t xml:space="preserve">Additional notes or comments:
</t>
    </r>
  </si>
  <si>
    <t>Q31 Answer</t>
  </si>
  <si>
    <r>
      <rPr>
        <b/>
        <sz val="12"/>
        <rFont val="Arial"/>
        <family val="2"/>
      </rPr>
      <t xml:space="preserve">Q12.  </t>
    </r>
    <r>
      <rPr>
        <sz val="12"/>
        <rFont val="Arial"/>
        <family val="2"/>
      </rPr>
      <t>Please provide a revised latitude/longitude if the leak location differs from CARB's estimate in Section 2.</t>
    </r>
  </si>
  <si>
    <r>
      <rPr>
        <b/>
        <sz val="12"/>
        <color rgb="FF000000"/>
        <rFont val="Arial"/>
        <family val="2"/>
      </rPr>
      <t xml:space="preserve">Q6.  </t>
    </r>
    <r>
      <rPr>
        <sz val="12"/>
        <color rgb="FF000000"/>
        <rFont val="Arial"/>
        <family val="2"/>
      </rPr>
      <t>Date of owner/operator’s follow-up ground monitoring:</t>
    </r>
  </si>
  <si>
    <r>
      <rPr>
        <b/>
        <sz val="12"/>
        <color theme="1"/>
        <rFont val="Arial"/>
        <family val="2"/>
      </rPr>
      <t xml:space="preserve">Q14.  </t>
    </r>
    <r>
      <rPr>
        <sz val="12"/>
        <color theme="1"/>
        <rFont val="Arial"/>
        <family val="2"/>
      </rPr>
      <t>Please provide additional details  associated with Q13:</t>
    </r>
  </si>
  <si>
    <r>
      <rPr>
        <b/>
        <sz val="12"/>
        <rFont val="Arial"/>
        <family val="2"/>
      </rPr>
      <t xml:space="preserve">Q23.  </t>
    </r>
    <r>
      <rPr>
        <sz val="12"/>
        <rFont val="Arial"/>
        <family val="2"/>
      </rPr>
      <t>Re-monitored date after repair:</t>
    </r>
  </si>
  <si>
    <t>Q25.  Was the leak location monitored in the most recent prior quarterly/annual surface emissions or quarterly component leak monitoring event?</t>
  </si>
  <si>
    <t>Q26.  If 'No' to Q25, please explain why the area was excluded from monitoring</t>
  </si>
  <si>
    <t>Q27.  Is this grid/component planned for inclusion in the next quarterly/annual leak monitoring?</t>
  </si>
  <si>
    <t>Q28.  If 'No' to Q27, please state why the area will not be monitored</t>
  </si>
  <si>
    <t>Q29.  Date of most recent surface emissions monitoring event (prior to this notification):</t>
  </si>
  <si>
    <t>Q30.  Date of most recent component leak monitoring event (prior to this notification):</t>
  </si>
  <si>
    <t>Latitude</t>
  </si>
  <si>
    <t>Longitude</t>
  </si>
  <si>
    <t>Sampling Date
(mm/dd/yyyy)</t>
  </si>
  <si>
    <t>Methane Concentration
(ppmv)</t>
  </si>
  <si>
    <t>Emission Type</t>
  </si>
  <si>
    <t>Explanation of Emission Type selected</t>
  </si>
  <si>
    <t>Leak Location</t>
  </si>
  <si>
    <t>Explanation of Leak Location</t>
  </si>
  <si>
    <t>Leak Cause</t>
  </si>
  <si>
    <t>Other Leak Cause</t>
  </si>
  <si>
    <t>Explanation of Leak Cause</t>
  </si>
  <si>
    <t>Date of 
Corrective
 Action
(mm/dd/yyyy)</t>
  </si>
  <si>
    <t xml:space="preserve">Corrective Action(s) </t>
  </si>
  <si>
    <t xml:space="preserve">Date Re-monitored 
 (mm/dd/yyyy) </t>
  </si>
  <si>
    <t xml:space="preserve">
Re-monitored
 Methane Concentration (ppmv) </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</si>
  <si>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</si>
  <si>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</si>
  <si>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</si>
  <si>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</si>
  <si>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</si>
  <si>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</si>
  <si>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</si>
  <si>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</si>
  <si>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</si>
  <si>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</si>
  <si>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</si>
  <si>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</si>
  <si>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</si>
  <si>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</si>
  <si>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</si>
  <si>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</si>
  <si>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</si>
  <si>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</si>
  <si>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</si>
  <si>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</si>
  <si>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</si>
  <si>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</si>
  <si>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</si>
  <si>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</si>
  <si>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</si>
  <si>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</si>
  <si>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</si>
  <si>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</si>
  <si>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</si>
  <si>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</si>
  <si>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</si>
  <si>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</si>
  <si>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</si>
  <si>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</si>
  <si>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</si>
  <si>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</si>
  <si>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</si>
  <si>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</si>
  <si>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</si>
  <si>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</si>
  <si>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</si>
  <si>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</si>
  <si>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</si>
  <si>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</si>
  <si>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</si>
  <si>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</si>
  <si>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</si>
  <si>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</si>
  <si>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</si>
  <si>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</si>
  <si>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</si>
  <si>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</si>
  <si>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</si>
  <si>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</si>
  <si>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</si>
  <si>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</si>
  <si>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</si>
  <si>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</si>
  <si>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</si>
  <si>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</si>
  <si>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</si>
  <si>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</si>
  <si>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</si>
  <si>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</si>
  <si>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</si>
  <si>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</si>
  <si>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</si>
  <si>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</si>
  <si>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</si>
  <si>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</si>
  <si>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</si>
  <si>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</si>
  <si>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</si>
  <si>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</si>
  <si>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</si>
  <si>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</si>
  <si>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</si>
  <si>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</si>
  <si>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</si>
  <si>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</si>
  <si>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</si>
  <si>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</si>
  <si>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</si>
  <si>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</si>
  <si>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</si>
  <si>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</si>
  <si>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</si>
  <si>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</si>
  <si>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</si>
  <si>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</si>
  <si>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</si>
  <si>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</si>
  <si>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</si>
  <si>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</si>
  <si>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</si>
  <si>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</si>
  <si>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</si>
  <si>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</si>
  <si>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</si>
  <si>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</si>
  <si>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</si>
  <si>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</si>
  <si>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</si>
  <si>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</si>
  <si>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</si>
  <si>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</si>
  <si>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</si>
  <si>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</si>
  <si>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</si>
  <si>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</si>
  <si>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</si>
  <si>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</si>
  <si>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</si>
  <si>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</si>
  <si>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</si>
  <si>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</si>
  <si>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</si>
  <si>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</si>
  <si>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</si>
  <si>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</si>
  <si>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</si>
  <si>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</si>
  <si>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</si>
  <si>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</si>
  <si>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</si>
  <si>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</si>
  <si>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</si>
  <si>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Please provide your preferred language/options</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</si>
  <si>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</si>
  <si>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</si>
  <si>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</si>
  <si>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</si>
  <si>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</si>
  <si>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</si>
  <si>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</si>
  <si>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</si>
  <si>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</si>
  <si>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</si>
  <si>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</si>
  <si>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</si>
  <si>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</si>
  <si>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</si>
  <si>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</si>
  <si>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</si>
  <si>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</si>
  <si>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</si>
  <si>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</si>
  <si>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</si>
  <si>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</si>
  <si>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</si>
  <si>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</si>
  <si>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</si>
  <si>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</si>
  <si>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</si>
  <si>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Table 2.  Which option best matches the description of the emissions</t>
  </si>
  <si>
    <t>An unintentional leak  (i.e., the operator was not aware of, and could be repaired if discovered)</t>
  </si>
  <si>
    <t>An intentional or allowable vent (i.e., the operator was aware of, and/or would not repair)</t>
  </si>
  <si>
    <t>Table 3.  which option best describes the location of the emission source</t>
  </si>
  <si>
    <t>Working Face (area where active filling was being conducted at the time of plume observation)</t>
  </si>
  <si>
    <t>Landfill Surface: Daily Cover</t>
  </si>
  <si>
    <t>Landfill Surface: Intermediate Cover</t>
  </si>
  <si>
    <t>Landfill Surface: Final Cover</t>
  </si>
  <si>
    <t>Leachate Management System</t>
  </si>
  <si>
    <t>Gas Collection System Component (e.g., well, valve, port, pipe, blower)</t>
  </si>
  <si>
    <t>Gas Control Device/Control System Component</t>
  </si>
  <si>
    <t>Table 4.  Super-set of all possible locations</t>
  </si>
  <si>
    <t>Unique names (helpful for finding special characters)</t>
  </si>
  <si>
    <t>Collection system downtime</t>
  </si>
  <si>
    <t>Offline Gas Collection Well</t>
  </si>
  <si>
    <t>Construction – New Well Installation</t>
  </si>
  <si>
    <t>Construction – Well Raising, Horizontal Extension, or other expansion of existing collection system</t>
  </si>
  <si>
    <t>Cover-related Construction (Excavation/ Exposed Operations/ Re-grading)</t>
  </si>
  <si>
    <t>Uncontrolled Area (no gas collection infrastructure exists)</t>
  </si>
  <si>
    <t>Cover integrity - cracked/thinned/eroded</t>
  </si>
  <si>
    <t>Damaged component (including pinched/broken/watered-in well or vacuum line)</t>
  </si>
  <si>
    <t>Insufficient vacuum</t>
  </si>
  <si>
    <t>Cracked/Broken Seal (wellbore or other surface penetration)</t>
  </si>
  <si>
    <t>Other</t>
  </si>
  <si>
    <t>Table 5.  Matrix relation between cause and possible locations</t>
  </si>
  <si>
    <t>indicates primary/common cause in 2023 campaign responses</t>
  </si>
  <si>
    <t>Location x Cause Matrix</t>
  </si>
  <si>
    <t>If this cause is selected ….</t>
  </si>
  <si>
    <t>Then these locations may be selected</t>
  </si>
  <si>
    <t>Construction - Well Raising or Horizontal Extension</t>
  </si>
  <si>
    <t>Construction - Other</t>
  </si>
  <si>
    <t>Cover integrity</t>
  </si>
  <si>
    <t>Damaged component</t>
  </si>
  <si>
    <t>Cracked/Broken Seal</t>
  </si>
  <si>
    <t>Gas Collection System Component (e.g., blower, well, valve, port)</t>
  </si>
  <si>
    <t>Table 6.  Flatten 2-D table into list of permutations</t>
  </si>
  <si>
    <t>Jinja Named Range</t>
  </si>
  <si>
    <t>Jinja Value</t>
  </si>
  <si>
    <t>Label Associated with Value (assumes two to the left of the named range)</t>
  </si>
  <si>
    <t>jinja_emission_identified_flag_fk</t>
  </si>
  <si>
    <t>jinja_emission_location</t>
  </si>
  <si>
    <t>jinja_emission_type_fk</t>
  </si>
  <si>
    <t>Question #13 and 15 Prompts (Based on Question #8 Response)</t>
  </si>
  <si>
    <t>Question #8 Answer</t>
  </si>
  <si>
    <t>Prompt if "Yes" to Question #8</t>
  </si>
  <si>
    <t>Please Select (Since Yes to #8)</t>
  </si>
  <si>
    <t>Prompt if "No" to Question #8</t>
  </si>
  <si>
    <t>No Selection Required (Since No to #8)</t>
  </si>
  <si>
    <t>Prompt based on Question #8 Response</t>
  </si>
  <si>
    <t>Question #13 Drop Down Options</t>
  </si>
  <si>
    <t>Options as a list</t>
  </si>
  <si>
    <t>Spill Function Equivalent</t>
  </si>
  <si>
    <t>Question #15 Drop Down Options</t>
  </si>
  <si>
    <t>Question #17 Prompt</t>
  </si>
  <si>
    <t>Question #13 Answer</t>
  </si>
  <si>
    <t>Prompt if "An unintentional leak" to Question #13</t>
  </si>
  <si>
    <t>Please Select (Since "Unintentional Leak" to #13)</t>
  </si>
  <si>
    <t>Prompt Otherwise</t>
  </si>
  <si>
    <t>No Selection Required (Since No "Unintentional Leak" to #13)</t>
  </si>
  <si>
    <t>Prompt based on Question #13 Response</t>
  </si>
  <si>
    <t>Question #18 and #19 Prompts</t>
  </si>
  <si>
    <t>Not Applicable/No Additional Cause</t>
  </si>
  <si>
    <t>Question #17 Drop Down Options</t>
  </si>
  <si>
    <t>Question #18 &amp; 19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</si>
  <si>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</si>
  <si>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</si>
  <si>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</si>
  <si>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</si>
  <si>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</si>
  <si>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</si>
  <si>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</si>
  <si>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</si>
  <si>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</si>
  <si>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</si>
  <si>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</si>
  <si>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</si>
  <si>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</si>
  <si>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</si>
  <si>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</si>
  <si>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</si>
  <si>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</si>
  <si>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</si>
  <si>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</si>
  <si>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</si>
  <si>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</si>
  <si>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</si>
  <si>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</si>
  <si>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</si>
  <si>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</si>
  <si>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$D$74</t>
  </si>
  <si>
    <t>jinja_additional_notes</t>
  </si>
  <si>
    <t>$D$36</t>
  </si>
  <si>
    <t>jinja_contact_email</t>
  </si>
  <si>
    <t>$D$34</t>
  </si>
  <si>
    <t>jinja_contact_name</t>
  </si>
  <si>
    <t>$D$35</t>
  </si>
  <si>
    <t>jinja_contact_phone</t>
  </si>
  <si>
    <t>$D$54</t>
  </si>
  <si>
    <t>jinja_emission_cause</t>
  </si>
  <si>
    <t>$D$57</t>
  </si>
  <si>
    <t>jinja_emission_cause_notes</t>
  </si>
  <si>
    <t>$D$55</t>
  </si>
  <si>
    <t>jinja_emission_cause_secondary</t>
  </si>
  <si>
    <t>$D$56</t>
  </si>
  <si>
    <t>jinja_emission_cause_tertiary</t>
  </si>
  <si>
    <t>$D$42</t>
  </si>
  <si>
    <t>$D$52</t>
  </si>
  <si>
    <t>$D$53</t>
  </si>
  <si>
    <t>jinja_emission_location_notes</t>
  </si>
  <si>
    <t>$D$50</t>
  </si>
  <si>
    <t>$D$51</t>
  </si>
  <si>
    <t>jinja_emission_type_notes</t>
  </si>
  <si>
    <t>$D$32</t>
  </si>
  <si>
    <t>jinja_facility_name</t>
  </si>
  <si>
    <t>$D$33</t>
  </si>
  <si>
    <t>jinja_id_arb_swis</t>
  </si>
  <si>
    <t>$D$22</t>
  </si>
  <si>
    <t>jinja_id_incidence</t>
  </si>
  <si>
    <t>$D$28</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</si>
  <si>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</si>
  <si>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</si>
  <si>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</si>
  <si>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</si>
  <si>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</si>
  <si>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</si>
  <si>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</si>
  <si>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</si>
  <si>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</si>
  <si>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</si>
  <si>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</si>
  <si>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</si>
  <si>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</si>
  <si>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$D$73</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</si>
  <si>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</si>
  <si>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</si>
  <si>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</si>
  <si>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</si>
  <si>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</si>
  <si>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</si>
  <si>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</si>
  <si>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</si>
  <si>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</si>
  <si>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</si>
  <si>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</si>
  <si>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</si>
  <si>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</si>
  <si>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</si>
  <si>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</si>
  <si>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</si>
  <si>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jinja_notification_timestamp</t>
  </si>
  <si>
    <t>$D$24</t>
  </si>
  <si>
    <t>jinja_observation_timestamp</t>
  </si>
  <si>
    <t>$D$67</t>
  </si>
  <si>
    <t>jinja_planned_for_next_lmr</t>
  </si>
  <si>
    <t>$D$68</t>
  </si>
  <si>
    <t>jinja_planned_for_next_lmr_description</t>
  </si>
  <si>
    <t>$D$64</t>
  </si>
  <si>
    <t>jinja_re_monitored_concentration</t>
  </si>
  <si>
    <t>$D$63</t>
  </si>
  <si>
    <t>jinja_re_monitored_timestamp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</si>
</sst>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mm/dd/yyyy\ hh:mm"/>
    <numFmt numFmtId="165" formatCode="mm/dd/yyyy"/>
    <numFmt numFmtId="166" formatCode="m/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2"/>
      <color rgb="FF000000"/>
      <name val="Arial"/>
      <family val="2"/>
    </font>
    <font>
      <sz val="12"/>
      <color theme="1"/>
      <name val="Arial"/>
      <family val="2"/>
    </font>
    <font>
      <sz val="11"/>
      <color theme="1"/>
      <name val="Calibri"/>
      <family val="2"/>
      <scheme val="minor"/>
    </font>
    <font>
      <strike/>
      <sz val="12"/>
      <color theme="1"/>
      <name val="Arial"/>
      <family val="2"/>
    </font>
    <font>
      <b/>
      <i/>
      <sz val="12"/>
      <color rgb="FF000000"/>
      <name val="Arial"/>
      <family val="2"/>
    </font>
  </fonts>
  <fills count="20">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rgb="FFFFF0D2"/>
        <bgColor indexed="64"/>
      </patternFill>
    </fill>
    <fill>
      <patternFill patternType="solid">
        <fgColor rgb="FFFFF0D2"/>
        <bgColor rgb="FF000000"/>
      </patternFill>
    </fill>
    <fill>
      <patternFill patternType="solid">
        <fgColor rgb="FFCCE9F7"/>
        <bgColor rgb="FF000000"/>
      </patternFill>
    </fill>
  </fills>
  <borders count="7">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5" fillId="0" borderId="0"/>
    <xf numFmtId="43" fontId="25" fillId="0" borderId="0" applyFont="0" applyFill="0" applyBorder="0" applyAlignment="0" applyProtection="0"/>
  </cellStyleXfs>
  <cellXfs count="87">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4"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6" borderId="1" xfId="0" applyFont="1" applyFill="1" applyBorder="1" applyAlignment="1">
      <alignment vertical="top" wrapText="1"/>
    </xf>
    <xf numFmtId="0" fontId="8" fillId="7" borderId="0" xfId="0" applyFont="1" applyFill="1" applyAlignment="1">
      <alignment vertical="top" wrapText="1"/>
    </xf>
    <xf numFmtId="0" fontId="8" fillId="7" borderId="0" xfId="0" applyFont="1" applyFill="1" applyAlignment="1">
      <alignment vertical="top"/>
    </xf>
    <xf numFmtId="0" fontId="12" fillId="0" borderId="0" xfId="0" applyFont="1" applyAlignment="1">
      <alignment vertical="top" wrapText="1"/>
    </xf>
    <xf numFmtId="0" fontId="9" fillId="3" borderId="0" xfId="0" applyFont="1" applyFill="1"/>
    <xf numFmtId="0" fontId="9" fillId="3" borderId="0" xfId="0" applyFont="1" applyFill="1" applyAlignment="1">
      <alignment vertical="top" wrapText="1"/>
    </xf>
    <xf numFmtId="0" fontId="14" fillId="8" borderId="0" xfId="0" applyFont="1" applyFill="1"/>
    <xf numFmtId="0" fontId="14" fillId="9" borderId="0" xfId="0" applyFont="1" applyFill="1"/>
    <xf numFmtId="0" fontId="8" fillId="0" borderId="0" xfId="0" applyFont="1"/>
    <xf numFmtId="0" fontId="0" fillId="10" borderId="0" xfId="0" applyFill="1"/>
    <xf numFmtId="0" fontId="8" fillId="0" borderId="2" xfId="0" applyFont="1" applyBorder="1"/>
    <xf numFmtId="0" fontId="0" fillId="5" borderId="0" xfId="0" applyFill="1"/>
    <xf numFmtId="0" fontId="0" fillId="0" borderId="0" xfId="0" applyAlignment="1">
      <alignment horizontal="left"/>
    </xf>
    <xf numFmtId="0" fontId="0" fillId="0" borderId="0" xfId="0" applyAlignment="1">
      <alignment horizontal="left" vertical="center"/>
    </xf>
    <xf numFmtId="0" fontId="14" fillId="14" borderId="0" xfId="0" applyFont="1" applyFill="1"/>
    <xf numFmtId="0" fontId="14" fillId="14"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4" borderId="0" xfId="0" applyFont="1" applyFill="1" applyAlignment="1">
      <alignment horizontal="left"/>
    </xf>
    <xf numFmtId="0" fontId="14" fillId="9"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11" borderId="0" xfId="1" applyFont="1" applyFill="1" applyAlignment="1">
      <alignment horizontal="centerContinuous" vertical="center"/>
    </xf>
    <xf numFmtId="0" fontId="15" fillId="12" borderId="0" xfId="1" applyFill="1" applyAlignment="1">
      <alignment horizontal="centerContinuous"/>
    </xf>
    <xf numFmtId="0" fontId="15" fillId="12" borderId="0" xfId="1" applyFill="1" applyAlignment="1">
      <alignment horizontal="center"/>
    </xf>
    <xf numFmtId="0" fontId="3" fillId="0" borderId="0" xfId="0" applyFont="1" applyAlignment="1">
      <alignment vertical="center"/>
    </xf>
    <xf numFmtId="0" fontId="15" fillId="13"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5" borderId="3" xfId="0" applyFont="1" applyFill="1" applyBorder="1" applyAlignment="1" applyProtection="1">
      <alignment horizontal="left" vertical="center" wrapText="1"/>
      <protection locked="0"/>
    </xf>
    <xf numFmtId="0" fontId="4" fillId="15" borderId="3" xfId="0" applyFont="1" applyFill="1" applyBorder="1" applyAlignment="1" applyProtection="1">
      <alignment horizontal="left" vertical="center" wrapText="1"/>
      <protection locked="0"/>
    </xf>
    <xf numFmtId="0" fontId="4" fillId="15" borderId="4" xfId="0" applyFont="1" applyFill="1" applyBorder="1" applyAlignment="1" applyProtection="1">
      <alignment horizontal="left" vertical="center" wrapText="1"/>
      <protection locked="0"/>
    </xf>
    <xf numFmtId="0" fontId="13" fillId="0" borderId="0" xfId="0" applyFont="1" applyAlignment="1">
      <alignment horizontal="left" vertical="top" wrapText="1"/>
    </xf>
    <xf numFmtId="0" fontId="15" fillId="2" borderId="0" xfId="1" applyFill="1" applyAlignment="1">
      <alignment horizontal="left" vertical="center"/>
    </xf>
    <xf numFmtId="0" fontId="15" fillId="16" borderId="0" xfId="1" applyFill="1" applyAlignment="1">
      <alignment horizontal="left" vertical="center"/>
    </xf>
    <xf numFmtId="0" fontId="2" fillId="13" borderId="0" xfId="0" applyFont="1" applyFill="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3" borderId="0" xfId="0" applyFont="1" applyFill="1" applyAlignment="1" applyProtection="1">
      <alignment horizontal="left" vertical="center"/>
      <protection locked="0"/>
    </xf>
    <xf numFmtId="0" fontId="2" fillId="13" borderId="0" xfId="0" applyFont="1" applyFill="1" applyAlignment="1">
      <alignment horizontal="left" vertical="center" wrapText="1"/>
    </xf>
    <xf numFmtId="165" fontId="2" fillId="13" borderId="0" xfId="0" applyNumberFormat="1" applyFont="1" applyFill="1" applyAlignment="1">
      <alignment horizontal="left" vertical="center" wrapText="1"/>
    </xf>
    <xf numFmtId="0" fontId="2" fillId="13" borderId="0" xfId="0" applyFont="1" applyFill="1" applyAlignment="1">
      <alignment horizontal="left" vertical="top"/>
    </xf>
    <xf numFmtId="164" fontId="2" fillId="13"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20" fillId="0" borderId="0" xfId="0" applyFont="1" applyAlignment="1">
      <alignment horizontal="left" vertical="center" wrapText="1"/>
    </xf>
    <xf numFmtId="0" fontId="21" fillId="0" borderId="0" xfId="0" applyFont="1" applyAlignment="1">
      <alignment horizontal="left" vertical="center" wrapText="1"/>
    </xf>
    <xf numFmtId="0" fontId="24" fillId="0" borderId="0" xfId="0" applyFont="1" applyAlignment="1">
      <alignment horizontal="left" vertical="center" wrapText="1"/>
    </xf>
    <xf numFmtId="0" fontId="2" fillId="2" borderId="0" xfId="0" applyFont="1" applyFill="1" applyAlignment="1">
      <alignment horizontal="left" vertical="center" indent="3"/>
    </xf>
    <xf numFmtId="0" fontId="2" fillId="15" borderId="0" xfId="0" applyFont="1" applyFill="1" applyAlignment="1">
      <alignment horizontal="left" vertical="center" indent="3"/>
    </xf>
    <xf numFmtId="0" fontId="2" fillId="16" borderId="0" xfId="0" applyFont="1" applyFill="1" applyAlignment="1">
      <alignment horizontal="left" vertical="center" indent="3"/>
    </xf>
    <xf numFmtId="0" fontId="2" fillId="13" borderId="0" xfId="0" applyFont="1" applyFill="1" applyAlignment="1">
      <alignment horizontal="left" vertical="center" indent="2"/>
    </xf>
    <xf numFmtId="0" fontId="2" fillId="13" borderId="0" xfId="0" applyFont="1" applyFill="1" applyAlignment="1" applyProtection="1">
      <alignment horizontal="left" vertical="center" indent="2"/>
      <protection locked="0"/>
    </xf>
    <xf numFmtId="0" fontId="4" fillId="0" borderId="2" xfId="0" applyFont="1" applyBorder="1" applyAlignment="1">
      <alignment horizontal="center" wrapText="1"/>
    </xf>
    <xf numFmtId="0" fontId="4" fillId="0" borderId="0" xfId="0" applyFont="1" applyAlignment="1">
      <alignment horizontal="center" wrapText="1"/>
    </xf>
    <xf numFmtId="166" fontId="2" fillId="3" borderId="5" xfId="0" applyNumberFormat="1" applyFont="1" applyFill="1" applyBorder="1" applyAlignment="1">
      <alignment horizontal="center"/>
    </xf>
    <xf numFmtId="37" fontId="2" fillId="3" borderId="5" xfId="2" applyNumberFormat="1" applyFont="1" applyFill="1" applyBorder="1" applyAlignment="1">
      <alignment horizontal="center"/>
    </xf>
    <xf numFmtId="0" fontId="2" fillId="17" borderId="0" xfId="0" applyFont="1" applyFill="1" applyAlignment="1" applyProtection="1">
      <alignment horizontal="left" vertical="center" wrapText="1"/>
      <protection locked="0"/>
    </xf>
    <xf numFmtId="0" fontId="13" fillId="0" borderId="0" xfId="0" applyFont="1" applyAlignment="1">
      <alignment horizontal="centerContinuous" vertical="center" wrapText="1"/>
    </xf>
    <xf numFmtId="0" fontId="0" fillId="0" borderId="0" xfId="0" applyAlignment="1">
      <alignment horizontal="centerContinuous"/>
    </xf>
    <xf numFmtId="0" fontId="23" fillId="0" borderId="0" xfId="0" applyFont="1" applyAlignment="1">
      <alignment horizontal="left" vertical="center" wrapText="1"/>
    </xf>
    <xf numFmtId="0" fontId="6" fillId="15" borderId="5" xfId="0" applyFont="1" applyFill="1" applyBorder="1" applyAlignment="1" applyProtection="1">
      <alignment horizontal="left" vertical="center"/>
      <protection locked="0"/>
    </xf>
    <xf numFmtId="0" fontId="23" fillId="18" borderId="5" xfId="0" applyFont="1" applyFill="1" applyBorder="1" applyAlignment="1" applyProtection="1">
      <alignment horizontal="left" vertical="center" wrapText="1"/>
      <protection locked="0"/>
    </xf>
    <xf numFmtId="0" fontId="4" fillId="15" borderId="5" xfId="0" applyFont="1" applyFill="1" applyBorder="1" applyAlignment="1" applyProtection="1">
      <alignment horizontal="left" vertical="center"/>
      <protection locked="0"/>
    </xf>
    <xf numFmtId="165" fontId="23" fillId="18" borderId="5" xfId="0" applyNumberFormat="1" applyFont="1" applyFill="1" applyBorder="1" applyAlignment="1" applyProtection="1">
      <alignment horizontal="left" vertical="center" wrapText="1"/>
      <protection locked="0"/>
    </xf>
    <xf numFmtId="0" fontId="23" fillId="18" borderId="6" xfId="0" applyFont="1" applyFill="1" applyBorder="1" applyAlignment="1" applyProtection="1">
      <alignment horizontal="left" vertical="center" wrapText="1"/>
      <protection locked="0"/>
    </xf>
    <xf numFmtId="0" fontId="27" fillId="19" borderId="5" xfId="0" applyFont="1" applyFill="1" applyBorder="1" applyAlignment="1" applyProtection="1">
      <alignment horizontal="left" vertical="center" wrapText="1"/>
      <protection locked="0"/>
    </xf>
    <xf numFmtId="0" fontId="23" fillId="0" borderId="0" xfId="0" applyFont="1" applyAlignment="1">
      <alignment horizontal="left" vertical="center" wrapText="1"/>
    </xf>
    <xf numFmtId="0" fontId="23" fillId="0" borderId="2" xfId="0" applyFont="1" applyBorder="1" applyAlignment="1">
      <alignment horizontal="left" vertical="center" wrapText="1"/>
    </xf>
  </cellXfs>
  <cellStyles count="3">
    <cellStyle name="Comma" xfId="2" builtinId="3"/>
    <cellStyle name="Normal" xfId="0" builtinId="0"/>
    <cellStyle name="Normal 3" xfId="1" xr:uid="{34B4562B-54D1-406A-9AEB-82C17D409F56}"/>
  </cellStyles>
  <dxfs count="25">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F0D2"/>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19</xdr:row>
      <xdr:rowOff>27819</xdr:rowOff>
    </xdr:from>
    <xdr:to>
      <xdr:col>4</xdr:col>
      <xdr:colOff>283633</xdr:colOff>
      <xdr:row>19</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58</xdr:row>
      <xdr:rowOff>27819</xdr:rowOff>
    </xdr:from>
    <xdr:to>
      <xdr:col>4</xdr:col>
      <xdr:colOff>283633</xdr:colOff>
      <xdr:row>58</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"Yes"</a:t>
          </a:r>
          <a:r>
            <a:rPr lang="en-US" sz="1600" baseline="0">
              <a:solidFill>
                <a:schemeClr val="bg1"/>
              </a:solidFill>
            </a:rPr>
            <a:t> to Q8</a:t>
          </a:r>
          <a:r>
            <a:rPr lang="en-US" sz="1600">
              <a:solidFill>
                <a:schemeClr val="bg1"/>
              </a:solidFill>
            </a:rPr>
            <a:t>)</a:t>
          </a:r>
          <a:endParaRPr lang="en-US" sz="1600" baseline="0">
            <a:solidFill>
              <a:schemeClr val="bg1"/>
            </a:solidFill>
          </a:endParaRPr>
        </a:p>
      </xdr:txBody>
    </xdr:sp>
    <xdr:clientData/>
  </xdr:twoCellAnchor>
  <xdr:twoCellAnchor>
    <xdr:from>
      <xdr:col>1</xdr:col>
      <xdr:colOff>0</xdr:colOff>
      <xdr:row>69</xdr:row>
      <xdr:rowOff>23586</xdr:rowOff>
    </xdr:from>
    <xdr:to>
      <xdr:col>4</xdr:col>
      <xdr:colOff>283633</xdr:colOff>
      <xdr:row>69</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a:t>
          </a:r>
          <a:r>
            <a:rPr lang="en-US" sz="1600" strike="sngStrike" baseline="0">
              <a:solidFill>
                <a:schemeClr val="bg1"/>
              </a:solidFill>
            </a:rPr>
            <a:t>(If "Yes" to Q8)</a:t>
          </a:r>
        </a:p>
      </xdr:txBody>
    </xdr:sp>
    <xdr:clientData/>
  </xdr:twoCellAnchor>
  <xdr:twoCellAnchor editAs="oneCell">
    <xdr:from>
      <xdr:col>1</xdr:col>
      <xdr:colOff>89372</xdr:colOff>
      <xdr:row>1</xdr:row>
      <xdr:rowOff>226262</xdr:rowOff>
    </xdr:from>
    <xdr:to>
      <xdr:col>1</xdr:col>
      <xdr:colOff>1231307</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566392</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exiades, Anthy@ARB" id="{4656920C-AA20-4018-8DBB-45BD1D18C0D7}" userId="S::Anthy.Alexiades@arb.ca.gov::65139a12-67f9-4860-86b5-9df96257c10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4"/>
    <tableColumn id="2" xr3:uid="{7E7BC38A-4F45-41D4-A34B-67ADAFBE8125}" name="Description"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89" totalsRowShown="0" dataDxfId="22">
  <autoFilter ref="B18:G89" xr:uid="{6B7A3421-D3A9-46B3-AA8A-01814CFA791D}"/>
  <tableColumns count="6">
    <tableColumn id="1" xr3:uid="{B04DED2A-6BB2-48AB-9068-6D50ACDCA8B5}" name="ID" dataDxfId="21"/>
    <tableColumn id="2" xr3:uid="{528AAF34-79F5-4001-8388-15EE72397566}" name="Comment" dataDxfId="20"/>
    <tableColumn id="3" xr3:uid="{576C1CDD-B32D-452E-A686-0A9E8287AE64}" name="Received" dataDxfId="19"/>
    <tableColumn id="4" xr3:uid="{1E703319-29F7-467F-B650-6D98BD796EF9}" name="Commenter" dataDxfId="18"/>
    <tableColumn id="5" xr3:uid="{CE5B06B8-50D2-4760-AD2A-CE34D9D20702}" name="Status" dataDxfId="17">
      <calculatedColumnFormula>$B$11</calculatedColumnFormula>
    </tableColumn>
    <tableColumn id="6" xr3:uid="{791C3FB5-006E-4DCD-B4BB-15A239E47851}" name="Note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3" displayName="_carb_only_Table_03"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2" displayName="_carb_only_Table_02" ref="B18:B21" totalsRowShown="0">
  <autoFilter ref="B18:B21" xr:uid="{16A34581-BC95-4D0F-9AF0-175A16ED9191}"/>
  <tableColumns count="1">
    <tableColumn id="1" xr3:uid="{71A1706F-E936-42A7-8A10-D6A3E160D5B9}"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5-03-26T21:09:55.90" personId="{4656920C-AA20-4018-8DBB-45BD1D18C0D7}" id="{6A219E03-348E-4419-A410-86F048B3F18A}">
    <text xml:space="preserve">Revised this section to simplify - numbering each line seems unnecessary and confusing when some lines go together. </text>
  </threadedComment>
  <threadedComment ref="D32" dT="2025-03-26T21:27:05.86" personId="{4656920C-AA20-4018-8DBB-45BD1D18C0D7}" id="{BA9C52AF-2163-468D-922A-1C86EDCC4543}">
    <text>Add drop-down</text>
  </threadedComment>
  <threadedComment ref="B40" dT="2025-03-26T21:13:21.10" personId="{4656920C-AA20-4018-8DBB-45BD1D18C0D7}" id="{FED24E52-BC96-4A5A-BF7F-54A96A80F429}">
    <text>Changed from inspection to monitoring</text>
  </threadedComment>
  <threadedComment ref="B42" dT="2025-03-26T17:28:33.58" personId="{4656920C-AA20-4018-8DBB-45BD1D18C0D7}" id="{0FEA9E06-DA93-488D-9656-3D578299E3C0}">
    <text xml:space="preserve">We seem to be using “emission source,” “exceedance,” and “leak” interchangeably. I can live with any of them, but changing all to leak for consistency. </text>
  </threadedComment>
  <threadedComment ref="B42" dT="2025-03-26T18:33:50.61" personId="{4656920C-AA20-4018-8DBB-45BD1D18C0D7}" id="{2545F242-9AC6-49D4-B3CC-48EB5A9BE9EF}" parentId="{0FEA9E06-DA93-488D-9656-3D578299E3C0}">
    <text>Please revise: Do not use selection for Q8 to prevent or limit responses to location &amp; cause</text>
  </threadedComment>
  <threadedComment ref="B50" dT="2025-03-26T18:31:41.82" personId="{4656920C-AA20-4018-8DBB-45BD1D18C0D7}" id="{D31C34D9-B1EF-4FD7-894A-E5F200EDDD36}">
    <text>DO not use selection for Q13 to prevent or limit responses to location &amp; cause</text>
  </threadedComment>
  <threadedComment ref="B50" dT="2025-03-26T21:30:13.89" personId="{4656920C-AA20-4018-8DBB-45BD1D18C0D7}" id="{1015FC5A-ACBE-4508-9F77-503696DEE3BA}" parentId="{D31C34D9-B1EF-4FD7-894A-E5F200EDDD36}">
    <text>Consider adding a 4th option -“Operator was aware of the leak prior to receiving the notification, and/or repairs were in progress on the date of the plume observation” - This was a common response in the prior campaign</text>
  </threadedComment>
  <threadedComment ref="B51" dT="2025-03-26T17:44:58.70" personId="{4656920C-AA20-4018-8DBB-45BD1D18C0D7}" id="{69A96053-0EF2-40D1-AD30-B4D9AD5A8E71}">
    <text>We just want them to explain their answer, right? If we ask for “details of the leak” here they may repeat info we ask for below</text>
  </threadedComment>
  <threadedComment ref="B54" dT="2025-03-26T17:54:59.03" personId="{4656920C-AA20-4018-8DBB-45BD1D18C0D7}" id="{43A1E4C2-4DE5-413B-A65B-87AB66A94C8E}">
    <text>Revise “Construction - Other” We requested an option for “Cover-related Construction (Excavation/ Exposed Operations/ Re-grading)” because this was a common cause in prior campaigns. (They can use “Other” for any other)</text>
  </threadedComment>
  <threadedComment ref="D63" dT="2025-03-26T17:58:07.79" personId="{4656920C-AA20-4018-8DBB-45BD1D18C0D7}" id="{8FAA7180-9F3F-45A0-B71F-B2FBD72D844B}">
    <text>Recommend validation so they can’t enter nonsensical dates</text>
  </threadedComment>
  <threadedComment ref="B65" dT="2025-03-26T17:59:13.90" personId="{4656920C-AA20-4018-8DBB-45BD1D18C0D7}" id="{15D6E11D-61BC-46FE-A9A1-01052EF4A56B}">
    <text>Revised from “this grid or component” to “leak location”</text>
  </threadedComment>
  <threadedComment ref="B72" dT="2025-04-03T02:10:57.15" personId="{4656920C-AA20-4018-8DBB-45BD1D18C0D7}" id="{FB068AE8-E452-4F13-9701-20903F81E682}">
    <text>Q29 and 30 seem like they belong in section 6?</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5-03-26T18:31:41.82" personId="{4656920C-AA20-4018-8DBB-45BD1D18C0D7}" id="{A4FEC278-A180-4D12-B5A1-740A74FA5469}">
    <text>DO not use selection for Q13 to prevent or limit responses to location &amp; cause</text>
  </threadedComment>
  <threadedComment ref="E2" dT="2025-03-26T21:30:13.89" personId="{4656920C-AA20-4018-8DBB-45BD1D18C0D7}" id="{5E4F5BDE-95B4-447A-8D0E-9DE8E9454FA7}" parentId="{A4FEC278-A180-4D12-B5A1-740A74FA5469}">
    <text>Consider adding a 4th option -“Operator was aware of the leak prior to receiving the notification, and/or repairs were in progress on the date of the plume observation” - This was a common response in the prior campaign</text>
  </threadedComment>
  <threadedComment ref="I2" dT="2025-03-26T17:54:59.03" personId="{4656920C-AA20-4018-8DBB-45BD1D18C0D7}" id="{8C44601B-49D5-4CA7-921F-5760F0F2C0E3}">
    <text>Revise “Construction - Other” We requested an option for “Cover-related Construction (Excavation/ Exposed Operations/ Re-grading)” because this was a common cause in prior campaigns. (They can use “Other” for any other)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4"/>
  <sheetViews>
    <sheetView topLeftCell="A45" zoomScaleNormal="100" workbookViewId="0">
      <selection activeCell="B51" sqref="B51"/>
    </sheetView>
  </sheetViews>
  <sheetFormatPr defaultColWidth="9" defaultRowHeight="14.35" x14ac:dyDescent="0.5"/>
  <cols>
    <col min="1" max="1" width="4.1171875" style="22" customWidth="1"/>
    <col min="2" max="2" width="65.703125" style="22" customWidth="1"/>
    <col min="3" max="3" width="4.703125" style="22" customWidth="1"/>
    <col min="4" max="4" width="65.703125" style="22" customWidth="1"/>
    <col min="5" max="5" width="4.1171875" style="22" customWidth="1"/>
    <col min="6" max="16384" width="9" style="22"/>
  </cols>
  <sheetData>
    <row r="1" spans="2:33" s="33" customFormat="1" x14ac:dyDescent="0.5">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t="s">
        <v>0</v>
      </c>
    </row>
    <row r="2" spans="2:33" s="33" customFormat="1" ht="51" x14ac:dyDescent="0.5">
      <c r="B2" s="34" t="s">
        <v>1</v>
      </c>
      <c r="C2" s="34"/>
      <c r="D2" s="34"/>
      <c r="E2" s="34"/>
      <c r="F2" s="52"/>
    </row>
    <row r="3" spans="2:33" s="33" customFormat="1" ht="51" x14ac:dyDescent="0.5">
      <c r="B3" s="34" t="s">
        <v>2</v>
      </c>
      <c r="C3" s="34"/>
      <c r="D3" s="34"/>
      <c r="E3" s="34"/>
      <c r="F3" s="53"/>
    </row>
    <row r="4" spans="2:33" s="33" customFormat="1" ht="12" customHeight="1" x14ac:dyDescent="0.5">
      <c r="B4" s="35"/>
      <c r="C4" s="35"/>
      <c r="D4" s="35"/>
      <c r="E4" s="36"/>
    </row>
    <row r="5" spans="2:33" s="33" customFormat="1" x14ac:dyDescent="0.5">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t="s">
        <v>0</v>
      </c>
    </row>
    <row r="6" spans="2:33" s="37" customFormat="1" ht="39.950000000000003" customHeight="1" x14ac:dyDescent="0.5">
      <c r="B6" s="54"/>
      <c r="C6" s="54"/>
      <c r="D6" s="54"/>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row>
    <row r="7" spans="2:33" s="33" customFormat="1" x14ac:dyDescent="0.5">
      <c r="AG7" s="33" t="s">
        <v>0</v>
      </c>
    </row>
    <row r="8" spans="2:33" s="39" customFormat="1" ht="15" x14ac:dyDescent="0.5">
      <c r="B8" s="51" t="s">
        <v>3</v>
      </c>
      <c r="C8" s="38"/>
      <c r="D8" s="38"/>
      <c r="E8" s="38"/>
      <c r="F8" s="52"/>
    </row>
    <row r="9" spans="2:33" s="39" customFormat="1" ht="20.100000000000001" customHeight="1" x14ac:dyDescent="0.5">
      <c r="B9" s="66" t="s">
        <v>4</v>
      </c>
      <c r="C9" s="49"/>
      <c r="D9" s="66"/>
      <c r="E9" s="49"/>
      <c r="F9" s="52"/>
    </row>
    <row r="10" spans="2:33" s="39" customFormat="1" ht="20.100000000000001" customHeight="1" x14ac:dyDescent="0.5">
      <c r="B10" s="67" t="s">
        <v>5</v>
      </c>
      <c r="C10" s="67"/>
      <c r="D10" s="67"/>
      <c r="E10" s="67"/>
      <c r="F10" s="52"/>
    </row>
    <row r="11" spans="2:33" s="39" customFormat="1" ht="20.100000000000001" customHeight="1" x14ac:dyDescent="0.5">
      <c r="B11" s="68" t="s">
        <v>6</v>
      </c>
      <c r="C11" s="50"/>
      <c r="D11" s="50"/>
      <c r="E11" s="50"/>
      <c r="F11" s="52"/>
    </row>
    <row r="12" spans="2:33" s="39" customFormat="1" ht="15" x14ac:dyDescent="0.5">
      <c r="B12" s="51" t="s">
        <v>7</v>
      </c>
      <c r="C12" s="38"/>
      <c r="D12" s="38"/>
      <c r="E12" s="38"/>
      <c r="F12" s="52"/>
    </row>
    <row r="13" spans="2:33" s="39" customFormat="1" ht="15" x14ac:dyDescent="0.5">
      <c r="B13" s="51" t="s">
        <v>8</v>
      </c>
      <c r="C13" s="38"/>
      <c r="D13" s="38"/>
      <c r="E13" s="38"/>
      <c r="F13" s="52"/>
    </row>
    <row r="14" spans="2:33" s="39" customFormat="1" ht="15" x14ac:dyDescent="0.5">
      <c r="B14" s="51" t="s">
        <v>9</v>
      </c>
      <c r="C14" s="38"/>
      <c r="D14" s="38"/>
      <c r="E14" s="38"/>
      <c r="F14" s="52"/>
    </row>
    <row r="15" spans="2:33" s="39" customFormat="1" ht="15" x14ac:dyDescent="0.5">
      <c r="B15" s="69" t="s">
        <v>10</v>
      </c>
      <c r="C15" s="38"/>
      <c r="D15" s="38"/>
      <c r="E15" s="38"/>
      <c r="F15" s="52"/>
    </row>
    <row r="16" spans="2:33" s="39" customFormat="1" ht="15" x14ac:dyDescent="0.5">
      <c r="B16" s="70" t="s">
        <v>11</v>
      </c>
      <c r="C16" s="38"/>
      <c r="D16" s="38"/>
      <c r="E16" s="38"/>
      <c r="F16" s="52"/>
    </row>
    <row r="17" spans="2:33" s="39" customFormat="1" ht="15" x14ac:dyDescent="0.5">
      <c r="B17" s="56"/>
      <c r="C17" s="38"/>
      <c r="D17" s="38"/>
      <c r="E17" s="38"/>
      <c r="F17" s="52"/>
    </row>
    <row r="19" spans="2:33" s="33" customFormat="1" x14ac:dyDescent="0.5">
      <c r="AG19" s="33" t="s">
        <v>0</v>
      </c>
    </row>
    <row r="20" spans="2:33" s="37" customFormat="1" ht="39.950000000000003" customHeight="1" x14ac:dyDescent="0.5">
      <c r="B20" s="54"/>
      <c r="C20" s="54"/>
      <c r="D20" s="54"/>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row>
    <row r="21" spans="2:33" s="33" customFormat="1" x14ac:dyDescent="0.5">
      <c r="AG21" s="33" t="s">
        <v>0</v>
      </c>
    </row>
    <row r="22" spans="2:33" s="23" customFormat="1" ht="15" x14ac:dyDescent="0.5">
      <c r="B22" s="51" t="s">
        <v>12</v>
      </c>
      <c r="C22" s="38"/>
      <c r="D22" s="57">
        <v>153</v>
      </c>
      <c r="E22" s="51"/>
    </row>
    <row r="23" spans="2:33" s="39" customFormat="1" ht="15" x14ac:dyDescent="0.5">
      <c r="B23" s="51" t="s">
        <v>13</v>
      </c>
      <c r="C23" s="38"/>
      <c r="D23" s="57">
        <v>447</v>
      </c>
      <c r="E23" s="38"/>
    </row>
    <row r="24" spans="2:33" s="39" customFormat="1" ht="15" x14ac:dyDescent="0.5">
      <c r="B24" s="51" t="s">
        <v>14</v>
      </c>
      <c r="C24" s="38"/>
      <c r="D24" s="58">
        <v>45468</v>
      </c>
      <c r="E24" s="38"/>
    </row>
    <row r="25" spans="2:33" s="23" customFormat="1" ht="15" x14ac:dyDescent="0.5">
      <c r="B25" s="51" t="s">
        <v>15</v>
      </c>
      <c r="C25" s="38"/>
      <c r="D25" s="57">
        <v>35.321100000000001</v>
      </c>
      <c r="E25" s="51"/>
    </row>
    <row r="26" spans="2:33" s="23" customFormat="1" ht="15" x14ac:dyDescent="0.5">
      <c r="B26" s="51" t="s">
        <v>16</v>
      </c>
      <c r="C26" s="38"/>
      <c r="D26" s="57">
        <v>-119.5808</v>
      </c>
      <c r="E26" s="51"/>
    </row>
    <row r="27" spans="2:33" s="23" customFormat="1" ht="15" x14ac:dyDescent="0.5">
      <c r="B27" s="51" t="s">
        <v>17</v>
      </c>
      <c r="C27" s="38"/>
      <c r="D27" s="58">
        <v>45470</v>
      </c>
      <c r="E27" s="51"/>
    </row>
    <row r="28" spans="2:33" s="23" customFormat="1" ht="15" x14ac:dyDescent="0.5">
      <c r="B28" s="59" t="s">
        <v>18</v>
      </c>
      <c r="C28" s="38"/>
      <c r="D28" s="60" t="s">
        <v>19</v>
      </c>
      <c r="E28" s="59"/>
      <c r="F28" s="52"/>
    </row>
    <row r="29" spans="2:33" s="33" customFormat="1" x14ac:dyDescent="0.5">
      <c r="AG29" s="33" t="s">
        <v>0</v>
      </c>
    </row>
    <row r="30" spans="2:33" s="37" customFormat="1" ht="39.950000000000003" customHeight="1" x14ac:dyDescent="0.5">
      <c r="B30" s="54"/>
      <c r="C30" s="54"/>
      <c r="D30" s="54"/>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row>
    <row r="31" spans="2:33" s="33" customFormat="1" x14ac:dyDescent="0.5">
      <c r="AG31" s="33" t="s">
        <v>0</v>
      </c>
    </row>
    <row r="32" spans="2:33" s="23" customFormat="1" ht="15.35" x14ac:dyDescent="0.5">
      <c r="B32" s="52" t="s">
        <v>20</v>
      </c>
      <c r="C32" s="52"/>
      <c r="D32" s="61" t="s">
        <v>21</v>
      </c>
      <c r="E32" s="53"/>
    </row>
    <row r="33" spans="2:33" s="23" customFormat="1" ht="15.35" x14ac:dyDescent="0.5">
      <c r="B33" s="52" t="s">
        <v>22</v>
      </c>
      <c r="C33" s="53"/>
      <c r="D33" s="61" t="s">
        <v>23</v>
      </c>
      <c r="E33" s="53"/>
    </row>
    <row r="34" spans="2:33" s="23" customFormat="1" ht="15.35" x14ac:dyDescent="0.5">
      <c r="B34" s="52" t="s">
        <v>24</v>
      </c>
      <c r="C34" s="52"/>
      <c r="D34" s="61" t="s">
        <v>25</v>
      </c>
      <c r="E34" s="53"/>
    </row>
    <row r="35" spans="2:33" s="23" customFormat="1" ht="15.35" x14ac:dyDescent="0.5">
      <c r="B35" s="52" t="s">
        <v>26</v>
      </c>
      <c r="C35" s="52"/>
      <c r="D35" s="61" t="s">
        <v>27</v>
      </c>
      <c r="E35" s="53"/>
    </row>
    <row r="36" spans="2:33" s="23" customFormat="1" ht="15.35" x14ac:dyDescent="0.5">
      <c r="B36" s="52" t="s">
        <v>28</v>
      </c>
      <c r="C36" s="52"/>
      <c r="D36" s="61" t="s">
        <v>29</v>
      </c>
      <c r="E36" s="53"/>
    </row>
    <row r="37" spans="2:33" s="33" customFormat="1" x14ac:dyDescent="0.5">
      <c r="AG37" s="33" t="s">
        <v>0</v>
      </c>
    </row>
    <row r="38" spans="2:33" s="37" customFormat="1" ht="39.950000000000003" customHeight="1" x14ac:dyDescent="0.5">
      <c r="B38" s="54"/>
      <c r="C38" s="54"/>
      <c r="D38" s="54"/>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row>
    <row r="39" spans="2:33" s="33" customFormat="1" x14ac:dyDescent="0.5">
      <c r="AG39" s="33" t="s">
        <v>0</v>
      </c>
    </row>
    <row r="40" spans="2:33" s="23" customFormat="1" ht="15.35" x14ac:dyDescent="0.5">
      <c r="B40" s="63" t="s">
        <v>30</v>
      </c>
      <c r="C40" s="52"/>
      <c r="D40" s="62">
        <v>45152</v>
      </c>
      <c r="E40" s="40"/>
    </row>
    <row r="41" spans="2:33" s="23" customFormat="1" ht="30.7" thickBot="1" x14ac:dyDescent="0.55000000000000004">
      <c r="B41" s="78" t="s">
        <v>31</v>
      </c>
      <c r="C41" s="53"/>
      <c r="D41" s="61" t="s">
        <v>32</v>
      </c>
    </row>
    <row r="42" spans="2:33" s="23" customFormat="1" ht="30.75" customHeight="1" x14ac:dyDescent="0.5">
      <c r="B42" s="52" t="s">
        <v>33</v>
      </c>
      <c r="C42" s="53"/>
      <c r="D42" s="45" t="s">
        <v>34</v>
      </c>
    </row>
    <row r="43" spans="2:33" s="23" customFormat="1" ht="45.35" x14ac:dyDescent="0.5">
      <c r="B43" s="63" t="s">
        <v>35</v>
      </c>
      <c r="C43" s="53"/>
      <c r="D43" s="61" t="s">
        <v>36</v>
      </c>
    </row>
    <row r="44" spans="2:33" s="33" customFormat="1" x14ac:dyDescent="0.5">
      <c r="AG44" s="33" t="s">
        <v>0</v>
      </c>
    </row>
    <row r="45" spans="2:33" s="37" customFormat="1" ht="39.950000000000003" customHeight="1" x14ac:dyDescent="0.5">
      <c r="B45" s="54"/>
      <c r="C45" s="54"/>
      <c r="D45" s="54"/>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row>
    <row r="46" spans="2:33" s="33" customFormat="1" ht="15" x14ac:dyDescent="0.5">
      <c r="B46" s="52"/>
      <c r="AG46" s="33" t="s">
        <v>0</v>
      </c>
    </row>
    <row r="47" spans="2:33" s="33" customFormat="1" ht="15.35" x14ac:dyDescent="0.5">
      <c r="B47" s="41" t="s">
        <v>37</v>
      </c>
      <c r="D47" s="61">
        <v>500</v>
      </c>
      <c r="AG47" s="33" t="s">
        <v>0</v>
      </c>
    </row>
    <row r="48" spans="2:33" s="23" customFormat="1" ht="30.35" x14ac:dyDescent="0.5">
      <c r="B48" s="63" t="s">
        <v>38</v>
      </c>
      <c r="C48" s="33"/>
      <c r="D48" s="61">
        <v>35.321100000000001</v>
      </c>
      <c r="E48" s="33"/>
    </row>
    <row r="49" spans="2:33" s="23" customFormat="1" ht="30.75" customHeight="1" thickBot="1" x14ac:dyDescent="0.55000000000000004">
      <c r="B49" s="41" t="s">
        <v>39</v>
      </c>
      <c r="C49" s="33"/>
      <c r="D49" s="61">
        <v>-119.5808</v>
      </c>
      <c r="E49" s="33"/>
    </row>
    <row r="50" spans="2:33" s="23" customFormat="1" ht="31" thickTop="1" thickBot="1" x14ac:dyDescent="0.55000000000000004">
      <c r="B50" s="41" t="s">
        <v>40</v>
      </c>
      <c r="C50" s="53"/>
      <c r="D50" s="45" t="s">
        <v>41</v>
      </c>
    </row>
    <row r="51" spans="2:33" s="23" customFormat="1" ht="31" thickTop="1" thickBot="1" x14ac:dyDescent="0.55000000000000004">
      <c r="B51" s="52" t="s">
        <v>42</v>
      </c>
      <c r="C51" s="53"/>
      <c r="D51" s="75" t="s">
        <v>43</v>
      </c>
    </row>
    <row r="52" spans="2:33" s="23" customFormat="1" ht="31" thickTop="1" thickBot="1" x14ac:dyDescent="0.55000000000000004">
      <c r="B52" s="41" t="s">
        <v>44</v>
      </c>
      <c r="C52" s="53"/>
      <c r="D52" s="45" t="s">
        <v>45</v>
      </c>
    </row>
    <row r="53" spans="2:33" s="23" customFormat="1" ht="52.5" customHeight="1" thickTop="1" thickBot="1" x14ac:dyDescent="0.55000000000000004">
      <c r="B53" s="41" t="s">
        <v>46</v>
      </c>
      <c r="C53" s="53"/>
      <c r="D53" s="61" t="s">
        <v>47</v>
      </c>
    </row>
    <row r="54" spans="2:33" s="23" customFormat="1" ht="30.7" x14ac:dyDescent="0.5">
      <c r="B54" s="52" t="s">
        <v>48</v>
      </c>
      <c r="C54" s="53"/>
      <c r="D54" s="46" t="s">
        <v>49</v>
      </c>
    </row>
    <row r="55" spans="2:33" s="23" customFormat="1" ht="51.75" customHeight="1" thickTop="1" thickBot="1" x14ac:dyDescent="0.55000000000000004">
      <c r="B55" s="52" t="s">
        <v>50</v>
      </c>
      <c r="D55" s="46" t="s">
        <v>51</v>
      </c>
    </row>
    <row r="56" spans="2:33" s="23" customFormat="1" ht="46" thickTop="1" thickBot="1" x14ac:dyDescent="0.55000000000000004">
      <c r="B56" s="52" t="s">
        <v>52</v>
      </c>
      <c r="D56" s="47" t="s">
        <v>53</v>
      </c>
    </row>
    <row r="57" spans="2:33" s="23" customFormat="1" ht="45.7" thickTop="1" x14ac:dyDescent="0.5">
      <c r="B57" s="41" t="s">
        <v>54</v>
      </c>
      <c r="D57" s="61" t="s">
        <v>55</v>
      </c>
    </row>
    <row r="58" spans="2:33" s="23" customFormat="1" ht="15" x14ac:dyDescent="0.5">
      <c r="B58" s="53"/>
      <c r="C58" s="53"/>
      <c r="D58" s="53"/>
    </row>
    <row r="59" spans="2:33" s="37" customFormat="1" ht="39.950000000000003" customHeight="1" x14ac:dyDescent="0.5">
      <c r="B59" s="54"/>
      <c r="C59" s="54"/>
      <c r="D59" s="54"/>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2:33" s="33" customFormat="1" x14ac:dyDescent="0.5">
      <c r="AG60" s="33" t="s">
        <v>0</v>
      </c>
    </row>
    <row r="61" spans="2:33" s="23" customFormat="1" ht="15.35" x14ac:dyDescent="0.5">
      <c r="B61" s="52" t="s">
        <v>56</v>
      </c>
      <c r="D61" s="61" t="s">
        <v>57</v>
      </c>
    </row>
    <row r="62" spans="2:33" s="23" customFormat="1" ht="15.35" x14ac:dyDescent="0.5">
      <c r="B62" s="52" t="s">
        <v>58</v>
      </c>
      <c r="D62" s="62">
        <v>45275</v>
      </c>
    </row>
    <row r="63" spans="2:33" s="23" customFormat="1" ht="15.35" x14ac:dyDescent="0.5">
      <c r="B63" s="41" t="s">
        <v>59</v>
      </c>
      <c r="D63" s="62">
        <v>85</v>
      </c>
    </row>
    <row r="64" spans="2:33" s="23" customFormat="1" ht="15.7" thickBot="1" x14ac:dyDescent="0.55000000000000004">
      <c r="B64" s="41" t="s">
        <v>60</v>
      </c>
      <c r="D64" s="61">
        <v>85</v>
      </c>
    </row>
    <row r="65" spans="2:4" s="23" customFormat="1" ht="45.35" x14ac:dyDescent="0.5">
      <c r="B65" s="52" t="s">
        <v>61</v>
      </c>
      <c r="D65" s="45" t="s">
        <v>34</v>
      </c>
    </row>
    <row r="66" spans="2:4" s="23" customFormat="1" ht="31" thickTop="1" thickBot="1" x14ac:dyDescent="0.55000000000000004">
      <c r="B66" s="52" t="s">
        <v>62</v>
      </c>
      <c r="D66" s="61" t="s">
        <v>63</v>
      </c>
    </row>
    <row r="67" spans="2:4" s="23" customFormat="1" ht="32.25" customHeight="1" x14ac:dyDescent="0.5">
      <c r="B67" s="52" t="s">
        <v>64</v>
      </c>
      <c r="D67" s="45" t="s">
        <v>34</v>
      </c>
    </row>
    <row r="68" spans="2:4" s="23" customFormat="1" ht="32.25" customHeight="1" thickTop="1" x14ac:dyDescent="0.5">
      <c r="B68" s="52" t="s">
        <v>65</v>
      </c>
      <c r="D68" s="61" t="s">
        <v>66</v>
      </c>
    </row>
    <row r="69" spans="2:4" s="23" customFormat="1" ht="15" x14ac:dyDescent="0.5">
      <c r="B69" s="53"/>
      <c r="D69" s="42"/>
    </row>
    <row r="70" spans="2:4" s="43" customFormat="1" ht="39.950000000000003" customHeight="1" x14ac:dyDescent="0.5"/>
    <row r="71" spans="2:4" s="43" customFormat="1" x14ac:dyDescent="0.5"/>
    <row r="72" spans="2:4" s="23" customFormat="1" ht="30.35" x14ac:dyDescent="0.5">
      <c r="B72" s="65" t="s">
        <v>67</v>
      </c>
      <c r="D72" s="62">
        <v>45276</v>
      </c>
    </row>
    <row r="73" spans="2:4" s="23" customFormat="1" ht="30.35" x14ac:dyDescent="0.5">
      <c r="B73" s="52" t="s">
        <v>68</v>
      </c>
      <c r="D73" s="62">
        <v>45277</v>
      </c>
    </row>
    <row r="74" spans="2:4" s="23" customFormat="1" ht="75.349999999999994" x14ac:dyDescent="0.5">
      <c r="B74" s="48" t="s">
        <v>69</v>
      </c>
      <c r="C74" s="44"/>
      <c r="D74" s="61" t="s">
        <v>70</v>
      </c>
    </row>
  </sheetData>
  <conditionalFormatting sqref="D42">
    <cfRule type="expression" dxfId="15" priority="11">
      <formula xml:space="preserve"> IF(LEFT($D$42, 13)="Please Select", TRUE)</formula>
    </cfRule>
  </conditionalFormatting>
  <conditionalFormatting sqref="D50">
    <cfRule type="expression" dxfId="13" priority="6">
      <formula xml:space="preserve"> IF(LEFT($D$50, 13)="Please Select", TRUE)</formula>
    </cfRule>
  </conditionalFormatting>
  <conditionalFormatting sqref="D52">
    <cfRule type="expression" dxfId="11" priority="12">
      <formula xml:space="preserve"> IF(LEFT($D$52, 13)="Please Select", TRUE)</formula>
    </cfRule>
  </conditionalFormatting>
  <conditionalFormatting sqref="D54">
    <cfRule type="expression" dxfId="10" priority="7">
      <formula xml:space="preserve"> IF(LEFT($D$54, 13)="Please Select", TRUE)</formula>
    </cfRule>
  </conditionalFormatting>
  <conditionalFormatting sqref="D55">
    <cfRule type="expression" dxfId="8" priority="2">
      <formula xml:space="preserve"> IF(LEFT($D$55, 13)="Please Select", TRUE)</formula>
    </cfRule>
  </conditionalFormatting>
  <conditionalFormatting sqref="D56">
    <cfRule type="expression" dxfId="6" priority="1">
      <formula xml:space="preserve"> IF(LEFT($D$56, 13)="Please Select", TRUE)</formula>
    </cfRule>
  </conditionalFormatting>
  <conditionalFormatting sqref="D65">
    <cfRule type="expression" dxfId="4" priority="4">
      <formula xml:space="preserve"> IF(LEFT($D$65, 13)="Please Select", TRUE)</formula>
    </cfRule>
  </conditionalFormatting>
  <conditionalFormatting sqref="D67">
    <cfRule type="expression" dxfId="3" priority="3">
      <formula xml:space="preserve"> IF(LEFT($D$67, 13)="Please Select", TRUE)</formula>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COUNTIF(_xlfn.ANCHORARRAY(_carb_only!$C$131),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AND(NOT(ISBLANK($D$52)), COUNTIF(_xlfn.ANCHORARRAY(_carb_only!$C$140),$D$52)=0)</xm:f>
            <x14:dxf>
              <fill>
                <patternFill>
                  <bgColor rgb="FFFFCCCB"/>
                </patternFill>
              </fill>
            </x14:dxf>
          </x14:cfRule>
          <xm:sqref>D52</xm:sqref>
        </x14:conditionalFormatting>
        <x14:conditionalFormatting xmlns:xm="http://schemas.microsoft.com/office/excel/2006/main">
          <x14:cfRule type="expression" priority="15" id="{3E150CEA-0BD7-42ED-BF8E-5A0B3A1E3F4D}">
            <xm:f>AND(NOT(ISBLANK($D$54)), COUNTIF(_xlfn.ANCHORARRAY(_carb_only!$C$167), $D$54)=0)</xm:f>
            <x14:dxf>
              <fill>
                <patternFill>
                  <bgColor rgb="FFFFCCCB"/>
                </patternFill>
              </fill>
            </x14:dxf>
          </x14:cfRule>
          <xm:sqref>D54</xm:sqref>
        </x14:conditionalFormatting>
        <x14:conditionalFormatting xmlns:xm="http://schemas.microsoft.com/office/excel/2006/main">
          <x14:cfRule type="expression" priority="14" id="{23776A2C-C8B9-4DA2-AF52-51F681B5AA82}">
            <xm:f>AND(NOT(ISBLANK($D$55)), COUNTIF(_xlfn.ANCHORARRAY(_carb_only!$C$185), $D$55)=0)</xm:f>
            <x14:dxf>
              <fill>
                <patternFill>
                  <bgColor rgb="FFFFCCCB"/>
                </patternFill>
              </fill>
            </x14:dxf>
          </x14:cfRule>
          <xm:sqref>D55</xm:sqref>
        </x14:conditionalFormatting>
        <x14:conditionalFormatting xmlns:xm="http://schemas.microsoft.com/office/excel/2006/main">
          <x14:cfRule type="expression" priority="13" id="{EE1665C0-4A6B-47DF-A1BE-E2B65181F272}">
            <xm:f>AND(NOT(ISBLANK($D$56)), COUNTIF(_xlfn.ANCHORARRAY(_carb_only!$C$185), $D$56)=0)</xm:f>
            <x14:dxf>
              <fill>
                <patternFill>
                  <bgColor rgb="FFFFCCCB"/>
                </patternFill>
              </fill>
            </x14:dxf>
          </x14:cfRule>
          <xm:sqref>D56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49107DC0-90FB-436C-BEED-374740659B57}">
          <x14:formula1>
            <xm:f>_xlfn.ANCHORARRAY(_carb_only!$C$167)</xm:f>
          </x14:formula1>
          <xm:sqref>D54</xm:sqref>
        </x14:dataValidation>
        <x14:dataValidation type="list" allowBlank="1" showInputMessage="1" showErrorMessage="1" xr:uid="{BACF1336-2B7C-41C5-A2E2-B08EE21E4D61}">
          <x14:formula1>
            <xm:f>_xlfn.ANCHORARRAY(_carb_only!$C$140)</xm:f>
          </x14:formula1>
          <xm:sqref>D52</xm:sqref>
        </x14:dataValidation>
        <x14:dataValidation type="list" allowBlank="1" showInputMessage="1" showErrorMessage="1" xr:uid="{DCCEE713-3A4E-48FF-A876-31494FE49BD0}">
          <x14:formula1>
            <xm:f>_xlfn.ANCHORARRAY(_carb_only!$C$185)</xm:f>
          </x14:formula1>
          <xm:sqref>D55:D56</xm:sqref>
        </x14:dataValidation>
        <x14:dataValidation type="list" allowBlank="1" showInputMessage="1" showErrorMessage="1" xr:uid="{B3CD1032-1545-410A-97F9-283837E4F138}">
          <x14:formula1>
            <xm:f>_xlfn.ANCHORARRAY(_carb_only!$C$131)</xm:f>
          </x14:formula1>
          <xm:sqref>D50</xm:sqref>
        </x14:dataValidation>
        <x14:dataValidation type="list" allowBlank="1" showInputMessage="1" showErrorMessage="1" xr:uid="{C6E03D95-5D42-4D99-AB49-02D8EF81D22D}">
          <x14:formula1>
            <xm:f>_carb_only!$B$12:$B$14</xm:f>
          </x14:formula1>
          <xm:sqref>D67 D65 D42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A3BB-BE76-4729-BF0A-D807139D1FDC}">
  <dimension ref="A2:U8"/>
  <sheetViews>
    <sheetView workbookViewId="0">
      <selection activeCell="A5" sqref="A5"/>
    </sheetView>
  </sheetViews>
  <sheetFormatPr defaultRowHeight="14.35" x14ac:dyDescent="0.5"/>
  <cols>
    <col min="1" max="6" width="18.1171875" customWidth="1"/>
    <col min="7" max="10" width="18.41015625" customWidth="1"/>
    <col min="11" max="14" width="18.703125" customWidth="1"/>
    <col min="15" max="26" width="18.5859375" customWidth="1"/>
  </cols>
  <sheetData>
    <row r="2" spans="1:21" ht="150.35" x14ac:dyDescent="0.5">
      <c r="A2" s="76" t="s">
        <v>71</v>
      </c>
      <c r="B2" s="77"/>
      <c r="C2" s="78" t="s">
        <v>72</v>
      </c>
      <c r="D2" s="41" t="s">
        <v>37</v>
      </c>
      <c r="E2" s="41" t="s">
        <v>40</v>
      </c>
      <c r="F2" s="52" t="s">
        <v>73</v>
      </c>
      <c r="G2" s="41" t="s">
        <v>44</v>
      </c>
      <c r="H2" s="41" t="s">
        <v>46</v>
      </c>
      <c r="I2" s="52" t="s">
        <v>48</v>
      </c>
      <c r="J2" s="52" t="s">
        <v>50</v>
      </c>
      <c r="K2" s="41" t="s">
        <v>54</v>
      </c>
      <c r="L2" s="52" t="s">
        <v>58</v>
      </c>
      <c r="M2" s="52" t="s">
        <v>56</v>
      </c>
      <c r="N2" s="41" t="s">
        <v>74</v>
      </c>
      <c r="O2" s="41" t="s">
        <v>60</v>
      </c>
      <c r="P2" s="85" t="s">
        <v>75</v>
      </c>
      <c r="Q2" s="85" t="s">
        <v>76</v>
      </c>
      <c r="R2" s="85" t="s">
        <v>77</v>
      </c>
      <c r="S2" s="85" t="s">
        <v>78</v>
      </c>
      <c r="T2" s="85" t="s">
        <v>79</v>
      </c>
      <c r="U2" s="85" t="s">
        <v>80</v>
      </c>
    </row>
    <row r="3" spans="1:21" ht="76.7" x14ac:dyDescent="0.5">
      <c r="A3" s="71" t="s">
        <v>81</v>
      </c>
      <c r="B3" s="71" t="s">
        <v>82</v>
      </c>
      <c r="C3" s="71" t="s">
        <v>83</v>
      </c>
      <c r="D3" s="72" t="s">
        <v>84</v>
      </c>
      <c r="E3" s="72" t="s">
        <v>85</v>
      </c>
      <c r="F3" s="72" t="s">
        <v>86</v>
      </c>
      <c r="G3" s="72" t="s">
        <v>87</v>
      </c>
      <c r="H3" s="72" t="s">
        <v>88</v>
      </c>
      <c r="I3" s="72" t="s">
        <v>89</v>
      </c>
      <c r="J3" s="72" t="s">
        <v>90</v>
      </c>
      <c r="K3" s="72" t="s">
        <v>91</v>
      </c>
      <c r="L3" s="72" t="s">
        <v>92</v>
      </c>
      <c r="M3" s="72" t="s">
        <v>93</v>
      </c>
      <c r="N3" s="72" t="s">
        <v>94</v>
      </c>
      <c r="O3" s="72" t="s">
        <v>95</v>
      </c>
      <c r="P3" s="86"/>
      <c r="Q3" s="86"/>
      <c r="R3" s="86"/>
      <c r="S3" s="86"/>
      <c r="T3" s="86"/>
      <c r="U3" s="86"/>
    </row>
    <row r="4" spans="1:21" ht="15.35" x14ac:dyDescent="0.5">
      <c r="A4" s="73"/>
      <c r="B4" s="73"/>
      <c r="C4" s="73"/>
      <c r="D4" s="74"/>
      <c r="E4" s="79" t="s">
        <v>41</v>
      </c>
      <c r="F4" s="80" t="s">
        <v>43</v>
      </c>
      <c r="G4" s="79" t="s">
        <v>45</v>
      </c>
      <c r="H4" s="80" t="s">
        <v>47</v>
      </c>
      <c r="I4" s="81" t="s">
        <v>49</v>
      </c>
      <c r="J4" s="81" t="s">
        <v>51</v>
      </c>
      <c r="K4" s="80" t="s">
        <v>55</v>
      </c>
      <c r="L4" s="82">
        <v>45275</v>
      </c>
      <c r="M4" s="80" t="s">
        <v>57</v>
      </c>
      <c r="N4" s="82">
        <v>45275</v>
      </c>
      <c r="O4" s="83">
        <v>85</v>
      </c>
      <c r="P4" s="84" t="s">
        <v>34</v>
      </c>
      <c r="Q4" s="80" t="s">
        <v>63</v>
      </c>
      <c r="R4" s="84" t="s">
        <v>34</v>
      </c>
      <c r="S4" s="80" t="s">
        <v>66</v>
      </c>
      <c r="T4" s="82">
        <v>45276</v>
      </c>
      <c r="U4" s="82">
        <v>45277</v>
      </c>
    </row>
    <row r="5" spans="1:21" ht="15.35" x14ac:dyDescent="0.5">
      <c r="A5" s="73"/>
      <c r="B5" s="73"/>
      <c r="C5" s="73"/>
      <c r="D5" s="74"/>
      <c r="E5" s="79"/>
      <c r="F5" s="80"/>
      <c r="G5" s="79"/>
      <c r="H5" s="80"/>
      <c r="I5" s="81"/>
      <c r="J5" s="81"/>
      <c r="K5" s="80"/>
      <c r="L5" s="82"/>
      <c r="M5" s="80"/>
      <c r="N5" s="82"/>
      <c r="O5" s="83"/>
      <c r="P5" s="84"/>
      <c r="Q5" s="80"/>
      <c r="R5" s="84"/>
      <c r="S5" s="80"/>
      <c r="T5" s="82"/>
      <c r="U5" s="82"/>
    </row>
    <row r="6" spans="1:21" ht="15.35" x14ac:dyDescent="0.5">
      <c r="A6" s="73"/>
      <c r="B6" s="73"/>
      <c r="C6" s="73"/>
      <c r="D6" s="74"/>
      <c r="E6" s="79"/>
      <c r="F6" s="80"/>
      <c r="G6" s="79"/>
      <c r="H6" s="80"/>
      <c r="I6" s="81"/>
      <c r="J6" s="81"/>
      <c r="K6" s="80"/>
      <c r="L6" s="82"/>
      <c r="M6" s="80"/>
      <c r="N6" s="82"/>
      <c r="O6" s="83"/>
      <c r="P6" s="84"/>
      <c r="Q6" s="80"/>
      <c r="R6" s="84"/>
      <c r="S6" s="80"/>
      <c r="T6" s="82"/>
      <c r="U6" s="82"/>
    </row>
    <row r="7" spans="1:21" ht="15.35" x14ac:dyDescent="0.5">
      <c r="A7" s="73"/>
      <c r="B7" s="73"/>
      <c r="C7" s="73"/>
      <c r="D7" s="74"/>
      <c r="E7" s="79"/>
      <c r="F7" s="80"/>
      <c r="G7" s="79"/>
      <c r="H7" s="80"/>
      <c r="I7" s="81"/>
      <c r="J7" s="81"/>
      <c r="K7" s="80"/>
      <c r="L7" s="82"/>
      <c r="M7" s="80"/>
      <c r="N7" s="82"/>
      <c r="O7" s="83"/>
      <c r="P7" s="84"/>
      <c r="Q7" s="80"/>
      <c r="R7" s="84"/>
      <c r="S7" s="80"/>
      <c r="T7" s="82"/>
      <c r="U7" s="82"/>
    </row>
    <row r="8" spans="1:21" ht="15.35" x14ac:dyDescent="0.5">
      <c r="A8" s="73"/>
      <c r="B8" s="73"/>
      <c r="C8" s="73"/>
      <c r="D8" s="74"/>
      <c r="E8" s="79"/>
      <c r="F8" s="80"/>
      <c r="G8" s="79"/>
      <c r="H8" s="80"/>
      <c r="I8" s="81"/>
      <c r="J8" s="81"/>
      <c r="K8" s="80"/>
      <c r="L8" s="82"/>
      <c r="M8" s="80"/>
      <c r="N8" s="82"/>
      <c r="O8" s="83"/>
      <c r="P8" s="84"/>
      <c r="Q8" s="80"/>
      <c r="R8" s="84"/>
      <c r="S8" s="80"/>
      <c r="T8" s="82"/>
      <c r="U8" s="82"/>
    </row>
  </sheetData>
  <mergeCells count="6">
    <mergeCell ref="U2:U3"/>
    <mergeCell ref="P2:P3"/>
    <mergeCell ref="Q2:Q3"/>
    <mergeCell ref="R2:R3"/>
    <mergeCell ref="S2:S3"/>
    <mergeCell ref="T2:T3"/>
  </mergeCells>
  <conditionalFormatting sqref="P4:P8">
    <cfRule type="expression" dxfId="2" priority="2">
      <formula xml:space="preserve"> IF(LEFT($D$65, 13)="Please Select", TRUE)</formula>
    </cfRule>
  </conditionalFormatting>
  <conditionalFormatting sqref="R4:R8">
    <cfRule type="expression" dxfId="1" priority="1">
      <formula xml:space="preserve"> IF(LEFT($D$65, 13)="Please Select", TRUE)</formula>
    </cfRule>
  </conditionalFormatting>
  <dataValidations count="2">
    <dataValidation type="date" operator="greaterThan" allowBlank="1" showInputMessage="1" showErrorMessage="1" sqref="L5:L8 N5:N8" xr:uid="{1CDB5BF7-FC56-4337-8B8F-9753346E18ED}">
      <formula1>40179</formula1>
    </dataValidation>
    <dataValidation type="decimal" operator="greaterThanOrEqual" allowBlank="1" showInputMessage="1" showErrorMessage="1" sqref="L5:L8 D4:D8" xr:uid="{A8BB6497-6FDF-4A6B-A31F-48B9E86D7046}">
      <formula1>0</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03"/>
  <sheetViews>
    <sheetView tabSelected="1" topLeftCell="A48" zoomScaleNormal="100" workbookViewId="0">
      <selection activeCell="H48" sqref="H48"/>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4" customFormat="1" ht="20.7" x14ac:dyDescent="0.7">
      <c r="B2" s="24" t="s">
        <v>96</v>
      </c>
      <c r="C2" s="25"/>
      <c r="F2" s="25"/>
      <c r="G2" s="25"/>
    </row>
    <row r="3" spans="1:18" x14ac:dyDescent="0.5">
      <c r="G3" s="4"/>
      <c r="H3" s="7"/>
      <c r="I3" s="7"/>
      <c r="J3" s="7"/>
      <c r="K3" s="7"/>
      <c r="L3" s="7"/>
      <c r="M3" s="7"/>
      <c r="N3" s="7"/>
      <c r="O3" s="7"/>
      <c r="P3" s="7"/>
      <c r="Q3" s="7"/>
      <c r="R3" s="7"/>
    </row>
    <row r="4" spans="1:18" x14ac:dyDescent="0.5">
      <c r="A4" t="s">
        <v>97</v>
      </c>
      <c r="B4" t="s">
        <v>98</v>
      </c>
    </row>
    <row r="7" spans="1:18" x14ac:dyDescent="0.5">
      <c r="B7" s="18" t="s">
        <v>99</v>
      </c>
    </row>
    <row r="8" spans="1:18" x14ac:dyDescent="0.5">
      <c r="B8" s="18"/>
    </row>
    <row r="9" spans="1:18" x14ac:dyDescent="0.5">
      <c r="B9" t="s">
        <v>100</v>
      </c>
      <c r="C9" s="1" t="s">
        <v>101</v>
      </c>
    </row>
    <row r="10" spans="1:18" s="23" customFormat="1" x14ac:dyDescent="0.5">
      <c r="B10" s="26" t="s">
        <v>102</v>
      </c>
      <c r="C10" s="26" t="s">
        <v>103</v>
      </c>
      <c r="D10" s="27"/>
      <c r="F10" s="26"/>
      <c r="G10" s="26"/>
    </row>
    <row r="11" spans="1:18" s="23" customFormat="1" ht="28.7" x14ac:dyDescent="0.5">
      <c r="B11" s="26" t="s">
        <v>104</v>
      </c>
      <c r="C11" s="26" t="s">
        <v>105</v>
      </c>
      <c r="D11" s="27"/>
      <c r="F11" s="26"/>
      <c r="G11" s="26"/>
    </row>
    <row r="12" spans="1:18" s="23" customFormat="1" ht="28.7" x14ac:dyDescent="0.5">
      <c r="B12" s="26" t="s">
        <v>106</v>
      </c>
      <c r="C12" s="26" t="s">
        <v>107</v>
      </c>
      <c r="D12" s="27"/>
      <c r="F12" s="26"/>
      <c r="G12" s="26"/>
    </row>
    <row r="13" spans="1:18" s="23" customFormat="1" x14ac:dyDescent="0.5">
      <c r="B13" s="26" t="s">
        <v>108</v>
      </c>
      <c r="C13" s="26" t="s">
        <v>109</v>
      </c>
      <c r="D13" s="27"/>
      <c r="F13" s="26"/>
      <c r="G13" s="26"/>
    </row>
    <row r="14" spans="1:18" x14ac:dyDescent="0.5">
      <c r="B14" s="23"/>
      <c r="C14" s="26"/>
    </row>
    <row r="15" spans="1:18" x14ac:dyDescent="0.5">
      <c r="B15" s="23"/>
      <c r="C15" s="26"/>
    </row>
    <row r="16" spans="1:18" x14ac:dyDescent="0.5">
      <c r="B16" s="18" t="s">
        <v>110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111</v>
      </c>
      <c r="C18" s="1" t="s">
        <v>112</v>
      </c>
      <c r="D18" t="s">
        <v>102</v>
      </c>
      <c r="E18" t="s">
        <v>113</v>
      </c>
      <c r="F18" s="1" t="s">
        <v>114</v>
      </c>
      <c r="G18" s="1" t="s">
        <v>115</v>
      </c>
      <c r="H18" s="7"/>
      <c r="I18" s="7"/>
      <c r="J18" s="7"/>
      <c r="K18" s="7"/>
      <c r="L18" s="7"/>
      <c r="M18" s="7"/>
      <c r="N18" s="7"/>
      <c r="O18" s="7"/>
      <c r="P18" s="7"/>
      <c r="Q18" s="7"/>
      <c r="R18" s="7"/>
    </row>
    <row r="19" spans="2:18" s="23" customFormat="1" ht="71.7" x14ac:dyDescent="0.5">
      <c r="B19" s="23">
        <v>1</v>
      </c>
      <c r="C19" s="26" t="s">
        <v>116</v>
      </c>
      <c r="D19" s="27">
        <v>45484</v>
      </c>
      <c r="E19" s="23" t="s">
        <v>117</v>
      </c>
      <c r="F19" s="26" t="str">
        <f>$B$12</f>
        <v>Consider Future</v>
      </c>
      <c r="G19" s="26" t="s">
        <v>118</v>
      </c>
    </row>
    <row r="20" spans="2:18" s="23" customFormat="1" ht="28.7" x14ac:dyDescent="0.5">
      <c r="B20" s="23">
        <v>2</v>
      </c>
      <c r="C20" s="26" t="s">
        <v>119</v>
      </c>
      <c r="D20" s="27">
        <v>45481</v>
      </c>
      <c r="E20" s="23" t="s">
        <v>120</v>
      </c>
      <c r="F20" s="26" t="str">
        <f t="shared" ref="F20:F36" si="0">$B$13</f>
        <v>Resolved</v>
      </c>
      <c r="G20" s="26" t="s">
        <v>121</v>
      </c>
    </row>
    <row r="21" spans="2:18" s="23" customFormat="1" ht="43" x14ac:dyDescent="0.5">
      <c r="B21" s="23">
        <v>3</v>
      </c>
      <c r="C21" s="26" t="s">
        <v>122</v>
      </c>
      <c r="D21" s="27">
        <v>45484</v>
      </c>
      <c r="E21" s="23" t="s">
        <v>117</v>
      </c>
      <c r="F21" s="26" t="str">
        <f t="shared" si="0"/>
        <v>Resolved</v>
      </c>
      <c r="G21" s="26" t="s">
        <v>123</v>
      </c>
    </row>
    <row r="22" spans="2:18" s="23" customFormat="1" x14ac:dyDescent="0.5">
      <c r="B22" s="23">
        <v>4</v>
      </c>
      <c r="C22" s="26" t="s">
        <v>124</v>
      </c>
      <c r="D22" s="27">
        <v>45484</v>
      </c>
      <c r="E22" s="23" t="s">
        <v>117</v>
      </c>
      <c r="F22" s="26" t="str">
        <f t="shared" si="0"/>
        <v>Resolved</v>
      </c>
      <c r="G22" s="26" t="s">
        <v>125</v>
      </c>
    </row>
    <row r="23" spans="2:18" s="23" customFormat="1" ht="43" x14ac:dyDescent="0.5">
      <c r="B23" s="23">
        <v>5</v>
      </c>
      <c r="C23" s="26" t="s">
        <v>126</v>
      </c>
      <c r="D23" s="27">
        <v>45484</v>
      </c>
      <c r="E23" s="23" t="s">
        <v>117</v>
      </c>
      <c r="F23" s="26" t="str">
        <f t="shared" si="0"/>
        <v>Resolved</v>
      </c>
      <c r="G23" s="26" t="s">
        <v>127</v>
      </c>
    </row>
    <row r="24" spans="2:18" s="23" customFormat="1" x14ac:dyDescent="0.5">
      <c r="B24" s="23">
        <v>6</v>
      </c>
      <c r="C24" s="26" t="s">
        <v>128</v>
      </c>
      <c r="D24" s="27">
        <v>45435</v>
      </c>
      <c r="E24" s="23" t="s">
        <v>120</v>
      </c>
      <c r="F24" s="26" t="str">
        <f t="shared" si="0"/>
        <v>Resolved</v>
      </c>
      <c r="G24" s="26" t="s">
        <v>129</v>
      </c>
    </row>
    <row r="25" spans="2:18" s="23" customFormat="1" ht="28.7" x14ac:dyDescent="0.5">
      <c r="B25" s="23">
        <v>7</v>
      </c>
      <c r="C25" s="26" t="s">
        <v>130</v>
      </c>
      <c r="D25" s="27">
        <v>45484</v>
      </c>
      <c r="E25" s="23" t="s">
        <v>117</v>
      </c>
      <c r="F25" s="26" t="str">
        <f t="shared" si="0"/>
        <v>Resolved</v>
      </c>
      <c r="G25" s="26" t="s">
        <v>131</v>
      </c>
    </row>
    <row r="26" spans="2:18" s="23" customFormat="1" ht="71.7" x14ac:dyDescent="0.5">
      <c r="B26" s="23">
        <v>8</v>
      </c>
      <c r="C26" s="26" t="s">
        <v>132</v>
      </c>
      <c r="D26" s="27">
        <v>45525</v>
      </c>
      <c r="E26" s="23" t="s">
        <v>133</v>
      </c>
      <c r="F26" s="26" t="str">
        <f t="shared" si="0"/>
        <v>Resolved</v>
      </c>
      <c r="G26" s="26" t="s">
        <v>134</v>
      </c>
    </row>
    <row r="27" spans="2:18" s="23" customFormat="1" ht="28.7" x14ac:dyDescent="0.5">
      <c r="B27" s="23">
        <v>9</v>
      </c>
      <c r="C27" s="26" t="s">
        <v>135</v>
      </c>
      <c r="D27" s="27">
        <v>45299</v>
      </c>
      <c r="E27" s="23" t="s">
        <v>136</v>
      </c>
      <c r="F27" s="26" t="str">
        <f t="shared" si="0"/>
        <v>Resolved</v>
      </c>
      <c r="G27" s="26" t="s">
        <v>137</v>
      </c>
    </row>
    <row r="28" spans="2:18" s="23" customFormat="1" x14ac:dyDescent="0.5">
      <c r="B28" s="23">
        <v>10</v>
      </c>
      <c r="C28" s="26" t="s">
        <v>138</v>
      </c>
      <c r="D28" s="27">
        <v>45663</v>
      </c>
      <c r="E28" s="23" t="s">
        <v>139</v>
      </c>
      <c r="F28" s="26" t="str">
        <f t="shared" si="0"/>
        <v>Resolved</v>
      </c>
      <c r="G28" s="26" t="s">
        <v>140</v>
      </c>
    </row>
    <row r="29" spans="2:18" s="23" customFormat="1" ht="28.7" x14ac:dyDescent="0.5">
      <c r="B29" s="23">
        <v>11</v>
      </c>
      <c r="C29" s="26" t="s">
        <v>141</v>
      </c>
      <c r="D29" s="27">
        <v>45663</v>
      </c>
      <c r="E29" s="23" t="s">
        <v>139</v>
      </c>
      <c r="F29" s="26" t="str">
        <f t="shared" si="0"/>
        <v>Resolved</v>
      </c>
      <c r="G29" s="26" t="s">
        <v>142</v>
      </c>
    </row>
    <row r="30" spans="2:18" s="23" customFormat="1" ht="28.7" x14ac:dyDescent="0.5">
      <c r="B30" s="23">
        <v>12</v>
      </c>
      <c r="C30" s="26" t="s">
        <v>143</v>
      </c>
      <c r="D30" s="27">
        <v>45663</v>
      </c>
      <c r="E30" s="23" t="s">
        <v>139</v>
      </c>
      <c r="F30" s="26" t="str">
        <f t="shared" si="0"/>
        <v>Resolved</v>
      </c>
      <c r="G30" s="26"/>
    </row>
    <row r="31" spans="2:18" s="23" customFormat="1" x14ac:dyDescent="0.5">
      <c r="B31" s="23">
        <v>13</v>
      </c>
      <c r="C31" s="26" t="s">
        <v>144</v>
      </c>
      <c r="D31" s="27">
        <v>45663</v>
      </c>
      <c r="E31" s="23" t="s">
        <v>145</v>
      </c>
      <c r="F31" s="26" t="str">
        <f t="shared" si="0"/>
        <v>Resolved</v>
      </c>
      <c r="G31" s="26"/>
    </row>
    <row r="32" spans="2:18" s="23" customFormat="1" ht="157.69999999999999" x14ac:dyDescent="0.5">
      <c r="B32" s="23">
        <v>14</v>
      </c>
      <c r="C32" s="26" t="s">
        <v>146</v>
      </c>
      <c r="D32" s="27">
        <v>45663</v>
      </c>
      <c r="E32" s="23" t="s">
        <v>145</v>
      </c>
      <c r="F32" s="26" t="str">
        <f t="shared" si="0"/>
        <v>Resolved</v>
      </c>
      <c r="G32" s="26" t="s">
        <v>147</v>
      </c>
    </row>
    <row r="33" spans="2:7" s="23" customFormat="1" ht="43" x14ac:dyDescent="0.5">
      <c r="B33" s="23">
        <v>15</v>
      </c>
      <c r="C33" s="26" t="s">
        <v>148</v>
      </c>
      <c r="D33" s="27">
        <v>45663</v>
      </c>
      <c r="E33" s="23" t="s">
        <v>145</v>
      </c>
      <c r="F33" s="26" t="str">
        <f t="shared" si="0"/>
        <v>Resolved</v>
      </c>
      <c r="G33" s="26" t="s">
        <v>149</v>
      </c>
    </row>
    <row r="34" spans="2:7" s="23" customFormat="1" ht="86" x14ac:dyDescent="0.5">
      <c r="B34" s="23">
        <v>16</v>
      </c>
      <c r="C34" s="26" t="s">
        <v>150</v>
      </c>
      <c r="D34" s="27">
        <v>45663</v>
      </c>
      <c r="E34" s="23" t="s">
        <v>145</v>
      </c>
      <c r="F34" s="26" t="str">
        <f t="shared" si="0"/>
        <v>Resolved</v>
      </c>
      <c r="G34" s="26" t="s">
        <v>149</v>
      </c>
    </row>
    <row r="35" spans="2:7" s="23" customFormat="1" ht="43" x14ac:dyDescent="0.5">
      <c r="B35" s="23">
        <v>17</v>
      </c>
      <c r="C35" s="26" t="s">
        <v>151</v>
      </c>
      <c r="D35" s="27">
        <v>45663</v>
      </c>
      <c r="E35" s="23" t="s">
        <v>145</v>
      </c>
      <c r="F35" s="26" t="str">
        <f t="shared" si="0"/>
        <v>Resolved</v>
      </c>
      <c r="G35" s="26" t="s">
        <v>137</v>
      </c>
    </row>
    <row r="36" spans="2:7" s="23" customFormat="1" ht="28.7" x14ac:dyDescent="0.5">
      <c r="B36" s="23">
        <v>18</v>
      </c>
      <c r="C36" s="26" t="s">
        <v>152</v>
      </c>
      <c r="D36" s="27">
        <v>45663</v>
      </c>
      <c r="E36" s="23" t="s">
        <v>153</v>
      </c>
      <c r="F36" s="26" t="str">
        <f t="shared" si="0"/>
        <v>Resolved</v>
      </c>
      <c r="G36" s="26" t="s">
        <v>154</v>
      </c>
    </row>
    <row r="37" spans="2:7" s="23" customFormat="1" ht="57.35" x14ac:dyDescent="0.5">
      <c r="B37" s="23">
        <v>19</v>
      </c>
      <c r="C37" s="26" t="s">
        <v>155</v>
      </c>
      <c r="D37" s="27">
        <v>45663</v>
      </c>
      <c r="E37" s="23" t="s">
        <v>145</v>
      </c>
      <c r="F37" s="26" t="str">
        <f t="shared" ref="F37:F59" si="1">$B$13</f>
        <v>Resolved</v>
      </c>
      <c r="G37" s="26" t="s">
        <v>156</v>
      </c>
    </row>
    <row r="38" spans="2:7" s="23" customFormat="1" ht="43" x14ac:dyDescent="0.5">
      <c r="B38" s="23">
        <v>20</v>
      </c>
      <c r="C38" s="26" t="s">
        <v>157</v>
      </c>
      <c r="D38" s="27">
        <v>45663</v>
      </c>
      <c r="E38" s="23" t="s">
        <v>158</v>
      </c>
      <c r="F38" s="26" t="str">
        <f t="shared" si="1"/>
        <v>Resolved</v>
      </c>
      <c r="G38" s="26" t="s">
        <v>159</v>
      </c>
    </row>
    <row r="39" spans="2:7" s="23" customFormat="1" ht="43" x14ac:dyDescent="0.5">
      <c r="B39" s="23">
        <v>21</v>
      </c>
      <c r="C39" s="26" t="s">
        <v>160</v>
      </c>
      <c r="D39" s="27">
        <v>45664</v>
      </c>
      <c r="E39" s="23" t="s">
        <v>161</v>
      </c>
      <c r="F39" s="26" t="str">
        <f t="shared" si="1"/>
        <v>Resolved</v>
      </c>
      <c r="G39" s="26"/>
    </row>
    <row r="40" spans="2:7" s="23" customFormat="1" ht="28.7" x14ac:dyDescent="0.5">
      <c r="B40" s="23">
        <v>22</v>
      </c>
      <c r="C40" s="26" t="s">
        <v>162</v>
      </c>
      <c r="D40" s="27">
        <v>45665</v>
      </c>
      <c r="E40" s="23" t="s">
        <v>163</v>
      </c>
      <c r="F40" s="26" t="str">
        <f t="shared" si="1"/>
        <v>Resolved</v>
      </c>
      <c r="G40" s="26" t="s">
        <v>137</v>
      </c>
    </row>
    <row r="41" spans="2:7" s="23" customFormat="1" ht="28.7" x14ac:dyDescent="0.5">
      <c r="B41" s="23">
        <v>23</v>
      </c>
      <c r="C41" s="26" t="s">
        <v>164</v>
      </c>
      <c r="D41" s="27">
        <v>45671</v>
      </c>
      <c r="E41" s="23" t="s">
        <v>145</v>
      </c>
      <c r="F41" s="26" t="str">
        <f t="shared" si="1"/>
        <v>Resolved</v>
      </c>
      <c r="G41" s="26" t="s">
        <v>165</v>
      </c>
    </row>
    <row r="42" spans="2:7" s="23" customFormat="1" ht="28.7" x14ac:dyDescent="0.5">
      <c r="B42" s="23">
        <v>24</v>
      </c>
      <c r="C42" s="26" t="s">
        <v>166</v>
      </c>
      <c r="D42" s="27">
        <v>45671</v>
      </c>
      <c r="E42" s="23" t="s">
        <v>167</v>
      </c>
      <c r="F42" s="26" t="str">
        <f t="shared" si="1"/>
        <v>Resolved</v>
      </c>
      <c r="G42" s="26" t="s">
        <v>168</v>
      </c>
    </row>
    <row r="43" spans="2:7" s="23" customFormat="1" ht="57.35" x14ac:dyDescent="0.5">
      <c r="B43" s="23">
        <v>25</v>
      </c>
      <c r="C43" s="26" t="s">
        <v>169</v>
      </c>
      <c r="D43" s="27">
        <v>45671</v>
      </c>
      <c r="E43" s="23" t="s">
        <v>167</v>
      </c>
      <c r="F43" s="26" t="str">
        <f t="shared" si="1"/>
        <v>Resolved</v>
      </c>
      <c r="G43" s="26" t="s">
        <v>170</v>
      </c>
    </row>
    <row r="44" spans="2:7" s="23" customFormat="1" ht="114.7" x14ac:dyDescent="0.5">
      <c r="B44" s="23">
        <v>26</v>
      </c>
      <c r="C44" s="26" t="s">
        <v>171</v>
      </c>
      <c r="D44" s="27">
        <v>45671</v>
      </c>
      <c r="E44" s="23" t="s">
        <v>167</v>
      </c>
      <c r="F44" s="26" t="str">
        <f t="shared" si="1"/>
        <v>Resolved</v>
      </c>
      <c r="G44" s="26" t="s">
        <v>172</v>
      </c>
    </row>
    <row r="45" spans="2:7" s="23" customFormat="1" ht="43" x14ac:dyDescent="0.5">
      <c r="B45" s="23">
        <v>27</v>
      </c>
      <c r="C45" s="26" t="s">
        <v>173</v>
      </c>
      <c r="D45" s="27">
        <v>45680</v>
      </c>
      <c r="E45" s="23" t="s">
        <v>174</v>
      </c>
      <c r="F45" s="26" t="str">
        <f t="shared" si="1"/>
        <v>Resolved</v>
      </c>
      <c r="G45" s="26"/>
    </row>
    <row r="46" spans="2:7" s="23" customFormat="1" ht="43" x14ac:dyDescent="0.5">
      <c r="B46" s="23">
        <v>28</v>
      </c>
      <c r="C46" s="26" t="s">
        <v>175</v>
      </c>
      <c r="D46" s="27">
        <v>45680</v>
      </c>
      <c r="E46" s="23" t="s">
        <v>174</v>
      </c>
      <c r="F46" s="26" t="str">
        <f t="shared" si="1"/>
        <v>Resolved</v>
      </c>
      <c r="G46" s="26" t="s">
        <v>176</v>
      </c>
    </row>
    <row r="47" spans="2:7" s="23" customFormat="1" ht="114.7" x14ac:dyDescent="0.5">
      <c r="B47" s="23">
        <v>29</v>
      </c>
      <c r="C47" s="26" t="s">
        <v>177</v>
      </c>
      <c r="D47" s="27">
        <v>45680</v>
      </c>
      <c r="E47" s="23" t="s">
        <v>120</v>
      </c>
      <c r="F47" s="26" t="str">
        <f t="shared" si="1"/>
        <v>Resolved</v>
      </c>
      <c r="G47" s="26" t="s">
        <v>178</v>
      </c>
    </row>
    <row r="48" spans="2:7" s="23" customFormat="1" ht="43" x14ac:dyDescent="0.5">
      <c r="B48" s="23">
        <v>30</v>
      </c>
      <c r="C48" s="26" t="s">
        <v>179</v>
      </c>
      <c r="D48" s="27">
        <v>45680</v>
      </c>
      <c r="E48" s="23" t="s">
        <v>174</v>
      </c>
      <c r="F48" s="26" t="str">
        <f t="shared" si="1"/>
        <v>Resolved</v>
      </c>
      <c r="G48" s="26"/>
    </row>
    <row r="49" spans="2:12" s="23" customFormat="1" ht="57.35" x14ac:dyDescent="0.5">
      <c r="B49" s="23">
        <v>31</v>
      </c>
      <c r="C49" s="26" t="s">
        <v>180</v>
      </c>
      <c r="D49" s="27">
        <v>45680</v>
      </c>
      <c r="E49" s="23" t="s">
        <v>120</v>
      </c>
      <c r="F49" s="26" t="str">
        <f t="shared" si="1"/>
        <v>Resolved</v>
      </c>
      <c r="G49" s="26"/>
    </row>
    <row r="50" spans="2:12" s="23" customFormat="1" ht="43" x14ac:dyDescent="0.5">
      <c r="B50" s="23">
        <v>32</v>
      </c>
      <c r="C50" s="26" t="s">
        <v>181</v>
      </c>
      <c r="D50" s="27">
        <v>45680</v>
      </c>
      <c r="E50" s="23" t="s">
        <v>117</v>
      </c>
      <c r="F50" s="26" t="str">
        <f t="shared" si="1"/>
        <v>Resolved</v>
      </c>
      <c r="G50" s="26" t="s">
        <v>182</v>
      </c>
    </row>
    <row r="51" spans="2:12" s="23" customFormat="1" ht="43" x14ac:dyDescent="0.5">
      <c r="B51" s="23">
        <v>33</v>
      </c>
      <c r="C51" s="26" t="s">
        <v>183</v>
      </c>
      <c r="D51" s="27">
        <v>45680</v>
      </c>
      <c r="E51" s="23" t="s">
        <v>174</v>
      </c>
      <c r="F51" s="26" t="str">
        <f t="shared" si="1"/>
        <v>Resolved</v>
      </c>
      <c r="G51" s="26"/>
    </row>
    <row r="52" spans="2:12" s="23" customFormat="1" ht="43" x14ac:dyDescent="0.5">
      <c r="B52" s="23">
        <v>34</v>
      </c>
      <c r="C52" s="26" t="s">
        <v>184</v>
      </c>
      <c r="D52" s="27">
        <v>45680</v>
      </c>
      <c r="E52" s="23" t="s">
        <v>120</v>
      </c>
      <c r="F52" s="26" t="str">
        <f t="shared" si="1"/>
        <v>Resolved</v>
      </c>
      <c r="G52" s="26" t="s">
        <v>185</v>
      </c>
    </row>
    <row r="53" spans="2:12" s="23" customFormat="1" ht="43" x14ac:dyDescent="0.5">
      <c r="B53" s="23">
        <v>35</v>
      </c>
      <c r="C53" s="26" t="s">
        <v>186</v>
      </c>
      <c r="D53" s="27">
        <v>45680</v>
      </c>
      <c r="E53" s="23" t="s">
        <v>174</v>
      </c>
      <c r="F53" s="26" t="str">
        <f t="shared" si="1"/>
        <v>Resolved</v>
      </c>
      <c r="G53" s="26"/>
    </row>
    <row r="54" spans="2:12" s="23" customFormat="1" x14ac:dyDescent="0.5">
      <c r="B54" s="23">
        <v>36</v>
      </c>
      <c r="C54" s="26" t="s">
        <v>187</v>
      </c>
      <c r="D54" s="27">
        <v>45680</v>
      </c>
      <c r="E54" s="23" t="s">
        <v>120</v>
      </c>
      <c r="F54" s="26" t="str">
        <f t="shared" si="1"/>
        <v>Resolved</v>
      </c>
      <c r="G54" s="26" t="s">
        <v>188</v>
      </c>
    </row>
    <row r="55" spans="2:12" s="23" customFormat="1" x14ac:dyDescent="0.5">
      <c r="B55" s="23">
        <v>37</v>
      </c>
      <c r="C55" s="26" t="s">
        <v>189</v>
      </c>
      <c r="D55" s="27">
        <v>45680</v>
      </c>
      <c r="E55" s="23" t="s">
        <v>190</v>
      </c>
      <c r="F55" s="26" t="str">
        <f t="shared" si="1"/>
        <v>Resolved</v>
      </c>
      <c r="G55" s="26"/>
    </row>
    <row r="56" spans="2:12" s="23" customFormat="1" x14ac:dyDescent="0.5">
      <c r="B56" s="23">
        <v>38</v>
      </c>
      <c r="C56" s="26" t="s">
        <v>191</v>
      </c>
      <c r="D56" s="27">
        <v>45680</v>
      </c>
      <c r="F56" s="26" t="str">
        <f t="shared" si="1"/>
        <v>Resolved</v>
      </c>
      <c r="G56" s="26"/>
    </row>
    <row r="57" spans="2:12" s="23" customFormat="1" ht="43" x14ac:dyDescent="0.55000000000000004">
      <c r="B57" s="23">
        <v>39</v>
      </c>
      <c r="C57" s="26" t="s">
        <v>192</v>
      </c>
      <c r="D57" s="27">
        <v>45680</v>
      </c>
      <c r="E57" s="23" t="s">
        <v>174</v>
      </c>
      <c r="F57" s="26" t="str">
        <f t="shared" si="1"/>
        <v>Resolved</v>
      </c>
      <c r="G57" s="26"/>
      <c r="L57" s="30"/>
    </row>
    <row r="58" spans="2:12" s="23" customFormat="1" ht="28.7" x14ac:dyDescent="0.5">
      <c r="B58" s="23">
        <v>40</v>
      </c>
      <c r="C58" s="26" t="s">
        <v>193</v>
      </c>
      <c r="D58" s="27">
        <v>45680</v>
      </c>
      <c r="E58" s="23" t="s">
        <v>120</v>
      </c>
      <c r="F58" s="26" t="str">
        <f t="shared" si="1"/>
        <v>Resolved</v>
      </c>
      <c r="G58" s="26" t="s">
        <v>194</v>
      </c>
    </row>
    <row r="59" spans="2:12" s="23" customFormat="1" ht="28.7" x14ac:dyDescent="0.5">
      <c r="B59" s="23">
        <v>41</v>
      </c>
      <c r="C59" s="26" t="s">
        <v>195</v>
      </c>
      <c r="D59" s="27">
        <v>45680</v>
      </c>
      <c r="E59" s="23" t="s">
        <v>174</v>
      </c>
      <c r="F59" s="26" t="str">
        <f t="shared" si="1"/>
        <v>Resolved</v>
      </c>
      <c r="G59" s="26" t="s">
        <v>196</v>
      </c>
    </row>
    <row r="60" spans="2:12" s="23" customFormat="1" ht="43" x14ac:dyDescent="0.5">
      <c r="B60" s="23">
        <v>42</v>
      </c>
      <c r="C60" s="26" t="s">
        <v>197</v>
      </c>
      <c r="D60" s="27">
        <v>45680</v>
      </c>
      <c r="E60" s="23" t="s">
        <v>174</v>
      </c>
      <c r="F60" s="26" t="str">
        <f t="shared" ref="F60:F70" si="2">$B$13</f>
        <v>Resolved</v>
      </c>
      <c r="G60" s="26" t="s">
        <v>198</v>
      </c>
    </row>
    <row r="61" spans="2:12" s="23" customFormat="1" ht="28.7" x14ac:dyDescent="0.5">
      <c r="B61" s="23">
        <v>43</v>
      </c>
      <c r="C61" s="26" t="s">
        <v>199</v>
      </c>
      <c r="D61" s="27">
        <v>45680</v>
      </c>
      <c r="E61" s="23" t="s">
        <v>120</v>
      </c>
      <c r="F61" s="26" t="str">
        <f t="shared" si="2"/>
        <v>Resolved</v>
      </c>
      <c r="G61" s="26" t="s">
        <v>200</v>
      </c>
    </row>
    <row r="62" spans="2:12" s="23" customFormat="1" x14ac:dyDescent="0.5">
      <c r="B62" s="23">
        <v>44</v>
      </c>
      <c r="C62" s="26" t="s">
        <v>201</v>
      </c>
      <c r="D62" s="27">
        <v>45680</v>
      </c>
      <c r="E62" s="23" t="s">
        <v>174</v>
      </c>
      <c r="F62" s="26" t="str">
        <f t="shared" si="2"/>
        <v>Resolved</v>
      </c>
      <c r="G62" s="26"/>
    </row>
    <row r="63" spans="2:12" s="23" customFormat="1" ht="43" x14ac:dyDescent="0.5">
      <c r="B63" s="23">
        <v>45</v>
      </c>
      <c r="C63" s="26" t="s">
        <v>202</v>
      </c>
      <c r="D63" s="27">
        <v>45680</v>
      </c>
      <c r="E63" s="23" t="s">
        <v>174</v>
      </c>
      <c r="F63" s="26" t="str">
        <f t="shared" si="2"/>
        <v>Resolved</v>
      </c>
      <c r="G63" s="26"/>
    </row>
    <row r="64" spans="2:12" s="23" customFormat="1" ht="43" x14ac:dyDescent="0.5">
      <c r="B64" s="23">
        <v>46</v>
      </c>
      <c r="C64" s="26" t="s">
        <v>203</v>
      </c>
      <c r="D64" s="27">
        <v>45680</v>
      </c>
      <c r="E64" s="23" t="s">
        <v>174</v>
      </c>
      <c r="F64" s="26" t="str">
        <f t="shared" si="2"/>
        <v>Resolved</v>
      </c>
      <c r="G64" s="26"/>
    </row>
    <row r="65" spans="2:7" s="23" customFormat="1" x14ac:dyDescent="0.5">
      <c r="B65" s="23">
        <v>47</v>
      </c>
      <c r="C65" s="26" t="s">
        <v>204</v>
      </c>
      <c r="D65" s="27">
        <v>45680</v>
      </c>
      <c r="E65" s="23" t="s">
        <v>174</v>
      </c>
      <c r="F65" s="26" t="str">
        <f t="shared" si="2"/>
        <v>Resolved</v>
      </c>
      <c r="G65" s="26"/>
    </row>
    <row r="66" spans="2:7" s="23" customFormat="1" ht="28.7" x14ac:dyDescent="0.5">
      <c r="B66" s="23">
        <v>48</v>
      </c>
      <c r="C66" s="26" t="s">
        <v>205</v>
      </c>
      <c r="D66" s="27">
        <v>45680</v>
      </c>
      <c r="E66" s="23" t="s">
        <v>190</v>
      </c>
      <c r="F66" s="26" t="str">
        <f t="shared" si="2"/>
        <v>Resolved</v>
      </c>
      <c r="G66" s="26" t="s">
        <v>206</v>
      </c>
    </row>
    <row r="67" spans="2:7" s="23" customFormat="1" x14ac:dyDescent="0.5">
      <c r="B67" s="23">
        <v>49</v>
      </c>
      <c r="C67" s="26" t="s">
        <v>207</v>
      </c>
      <c r="D67" s="27">
        <v>45680</v>
      </c>
      <c r="E67" s="23" t="s">
        <v>190</v>
      </c>
      <c r="F67" s="26" t="str">
        <f t="shared" si="2"/>
        <v>Resolved</v>
      </c>
      <c r="G67" s="26"/>
    </row>
    <row r="68" spans="2:7" s="23" customFormat="1" x14ac:dyDescent="0.5">
      <c r="B68" s="23">
        <v>50</v>
      </c>
      <c r="C68" s="26" t="s">
        <v>208</v>
      </c>
      <c r="D68" s="27">
        <v>45680</v>
      </c>
      <c r="E68" s="23" t="s">
        <v>174</v>
      </c>
      <c r="F68" s="26" t="str">
        <f t="shared" si="2"/>
        <v>Resolved</v>
      </c>
      <c r="G68" s="26"/>
    </row>
    <row r="69" spans="2:7" s="23" customFormat="1" x14ac:dyDescent="0.5">
      <c r="B69" s="23">
        <v>51</v>
      </c>
      <c r="C69" s="26" t="s">
        <v>209</v>
      </c>
      <c r="D69" s="27">
        <v>45680</v>
      </c>
      <c r="E69" s="23" t="s">
        <v>174</v>
      </c>
      <c r="F69" s="26" t="str">
        <f t="shared" si="2"/>
        <v>Resolved</v>
      </c>
      <c r="G69" s="26"/>
    </row>
    <row r="70" spans="2:7" s="23" customFormat="1" x14ac:dyDescent="0.5">
      <c r="B70" s="23">
        <v>52</v>
      </c>
      <c r="C70" s="26" t="s">
        <v>210</v>
      </c>
      <c r="D70" s="27">
        <v>45680</v>
      </c>
      <c r="E70" s="23" t="s">
        <v>174</v>
      </c>
      <c r="F70" s="26" t="str">
        <f t="shared" si="2"/>
        <v>Resolved</v>
      </c>
      <c r="G70" s="26"/>
    </row>
    <row r="71" spans="2:7" s="23" customFormat="1" ht="43" x14ac:dyDescent="0.5">
      <c r="B71" s="23">
        <v>53</v>
      </c>
      <c r="C71" s="26" t="s">
        <v>211</v>
      </c>
      <c r="D71" s="27">
        <v>45680</v>
      </c>
      <c r="E71" s="23" t="s">
        <v>117</v>
      </c>
      <c r="F71" s="26" t="str">
        <f>$B$12</f>
        <v>Consider Future</v>
      </c>
      <c r="G71" s="26" t="s">
        <v>212</v>
      </c>
    </row>
    <row r="72" spans="2:7" s="23" customFormat="1" ht="114.7" x14ac:dyDescent="0.5">
      <c r="B72" s="23">
        <v>54</v>
      </c>
      <c r="C72" s="26" t="s">
        <v>213</v>
      </c>
      <c r="D72" s="27">
        <v>45680</v>
      </c>
      <c r="E72" s="23" t="s">
        <v>174</v>
      </c>
      <c r="F72" s="26" t="str">
        <f>$B$12</f>
        <v>Consider Future</v>
      </c>
      <c r="G72" s="26" t="s">
        <v>214</v>
      </c>
    </row>
    <row r="73" spans="2:7" s="23" customFormat="1" ht="43" x14ac:dyDescent="0.5">
      <c r="B73" s="23">
        <v>55</v>
      </c>
      <c r="C73" s="26" t="s">
        <v>215</v>
      </c>
      <c r="D73" s="27">
        <v>45680</v>
      </c>
      <c r="E73" s="23" t="s">
        <v>174</v>
      </c>
      <c r="F73" s="26" t="str">
        <f>$B$12</f>
        <v>Consider Future</v>
      </c>
      <c r="G73" s="26" t="s">
        <v>216</v>
      </c>
    </row>
    <row r="74" spans="2:7" s="23" customFormat="1" ht="28.7" x14ac:dyDescent="0.5">
      <c r="B74" s="23">
        <v>56</v>
      </c>
      <c r="C74" s="26" t="s">
        <v>217</v>
      </c>
      <c r="D74" s="27">
        <v>45680</v>
      </c>
      <c r="E74" s="23" t="s">
        <v>174</v>
      </c>
      <c r="F74" s="26" t="str">
        <f>$B$12</f>
        <v>Consider Future</v>
      </c>
      <c r="G74" s="26" t="s">
        <v>218</v>
      </c>
    </row>
    <row r="75" spans="2:7" s="23" customFormat="1" ht="28.7" x14ac:dyDescent="0.5">
      <c r="B75" s="23">
        <v>57</v>
      </c>
      <c r="C75" s="26" t="s">
        <v>219</v>
      </c>
      <c r="D75" s="27">
        <v>45680</v>
      </c>
      <c r="E75" s="23" t="s">
        <v>174</v>
      </c>
      <c r="F75" s="26" t="str">
        <f>$B$12</f>
        <v>Consider Future</v>
      </c>
      <c r="G75" s="26" t="s">
        <v>218</v>
      </c>
    </row>
    <row r="76" spans="2:7" s="23" customFormat="1" ht="43" x14ac:dyDescent="0.5">
      <c r="B76" s="23">
        <v>58</v>
      </c>
      <c r="C76" s="26" t="s">
        <v>220</v>
      </c>
      <c r="D76" s="27">
        <v>45680</v>
      </c>
      <c r="E76" s="23" t="s">
        <v>117</v>
      </c>
      <c r="F76" s="26" t="str">
        <f>$B$13</f>
        <v>Resolved</v>
      </c>
      <c r="G76" s="26" t="s">
        <v>221</v>
      </c>
    </row>
    <row r="77" spans="2:7" s="23" customFormat="1" ht="71.7" x14ac:dyDescent="0.5">
      <c r="B77" s="23">
        <v>59</v>
      </c>
      <c r="C77" s="26" t="s">
        <v>222</v>
      </c>
      <c r="D77" s="27">
        <v>45680</v>
      </c>
      <c r="E77" s="23" t="s">
        <v>120</v>
      </c>
      <c r="F77" s="26" t="str">
        <f t="shared" ref="F77" si="3">$B$11</f>
        <v>Pending</v>
      </c>
      <c r="G77" s="26" t="s">
        <v>223</v>
      </c>
    </row>
    <row r="78" spans="2:7" s="23" customFormat="1" ht="28.7" x14ac:dyDescent="0.5">
      <c r="B78" s="23">
        <v>60</v>
      </c>
      <c r="C78" s="26" t="s">
        <v>224</v>
      </c>
      <c r="D78" s="27">
        <v>45680</v>
      </c>
      <c r="E78" s="23" t="s">
        <v>163</v>
      </c>
      <c r="F78" s="26" t="str">
        <f t="shared" ref="F78:F84" si="4">$B$13</f>
        <v>Resolved</v>
      </c>
      <c r="G78" s="26" t="s">
        <v>225</v>
      </c>
    </row>
    <row r="79" spans="2:7" s="23" customFormat="1" ht="28.7" x14ac:dyDescent="0.5">
      <c r="B79" s="23">
        <v>61</v>
      </c>
      <c r="C79" s="26" t="s">
        <v>226</v>
      </c>
      <c r="D79" s="27">
        <v>45680</v>
      </c>
      <c r="E79" s="23" t="s">
        <v>163</v>
      </c>
      <c r="F79" s="26" t="str">
        <f t="shared" si="4"/>
        <v>Resolved</v>
      </c>
      <c r="G79" s="26" t="s">
        <v>227</v>
      </c>
    </row>
    <row r="80" spans="2:7" s="23" customFormat="1" ht="28.7" x14ac:dyDescent="0.5">
      <c r="B80" s="23">
        <v>62</v>
      </c>
      <c r="C80" s="26" t="s">
        <v>228</v>
      </c>
      <c r="D80" s="27">
        <v>45680</v>
      </c>
      <c r="E80" s="23" t="s">
        <v>163</v>
      </c>
      <c r="F80" s="26" t="str">
        <f t="shared" si="4"/>
        <v>Resolved</v>
      </c>
      <c r="G80" s="26"/>
    </row>
    <row r="81" spans="2:7" s="23" customFormat="1" ht="172" x14ac:dyDescent="0.5">
      <c r="B81" s="23">
        <v>63</v>
      </c>
      <c r="C81" s="26" t="s">
        <v>229</v>
      </c>
      <c r="D81" s="27">
        <v>45680</v>
      </c>
      <c r="E81" s="23" t="s">
        <v>163</v>
      </c>
      <c r="F81" s="26" t="str">
        <f t="shared" si="4"/>
        <v>Resolved</v>
      </c>
      <c r="G81" s="26" t="s">
        <v>230</v>
      </c>
    </row>
    <row r="82" spans="2:7" s="23" customFormat="1" ht="43" x14ac:dyDescent="0.5">
      <c r="B82" s="23">
        <v>64</v>
      </c>
      <c r="C82" s="26" t="s">
        <v>231</v>
      </c>
      <c r="D82" s="27">
        <v>45680</v>
      </c>
      <c r="E82" s="23" t="s">
        <v>163</v>
      </c>
      <c r="F82" s="26" t="str">
        <f t="shared" si="4"/>
        <v>Resolved</v>
      </c>
      <c r="G82" s="26" t="s">
        <v>232</v>
      </c>
    </row>
    <row r="83" spans="2:7" s="23" customFormat="1" x14ac:dyDescent="0.5">
      <c r="B83" s="23">
        <v>65</v>
      </c>
      <c r="C83" s="26" t="s">
        <v>233</v>
      </c>
      <c r="D83" s="27">
        <v>45680</v>
      </c>
      <c r="E83" s="23" t="s">
        <v>163</v>
      </c>
      <c r="F83" s="26" t="str">
        <f t="shared" si="4"/>
        <v>Resolved</v>
      </c>
      <c r="G83" s="26"/>
    </row>
    <row r="84" spans="2:7" ht="43" x14ac:dyDescent="0.5">
      <c r="B84" s="23">
        <v>66</v>
      </c>
      <c r="C84" s="1" t="s">
        <v>234</v>
      </c>
      <c r="D84" s="31">
        <v>45700</v>
      </c>
      <c r="E84" s="23" t="s">
        <v>163</v>
      </c>
      <c r="F84" s="26" t="str">
        <f t="shared" si="4"/>
        <v>Resolved</v>
      </c>
      <c r="G84" s="1" t="s">
        <v>235</v>
      </c>
    </row>
    <row r="85" spans="2:7" s="23" customFormat="1" ht="43" x14ac:dyDescent="0.5">
      <c r="B85" s="23">
        <v>67</v>
      </c>
      <c r="C85" s="26" t="s">
        <v>236</v>
      </c>
      <c r="D85" s="27">
        <v>45680</v>
      </c>
      <c r="E85" s="23" t="s">
        <v>163</v>
      </c>
      <c r="F85" s="26" t="str">
        <f>$B$11</f>
        <v>Pending</v>
      </c>
      <c r="G85" s="26"/>
    </row>
    <row r="86" spans="2:7" s="23" customFormat="1" ht="43" x14ac:dyDescent="0.5">
      <c r="B86" s="23">
        <v>68</v>
      </c>
      <c r="C86" s="26" t="s">
        <v>237</v>
      </c>
      <c r="D86" s="31">
        <v>45700</v>
      </c>
      <c r="E86" s="23" t="s">
        <v>163</v>
      </c>
      <c r="F86" s="26" t="str">
        <f>$B$11</f>
        <v>Pending</v>
      </c>
      <c r="G86" s="26" t="s">
        <v>238</v>
      </c>
    </row>
    <row r="87" spans="2:7" s="23" customFormat="1" ht="71.7" x14ac:dyDescent="0.5">
      <c r="B87" s="23">
        <v>69</v>
      </c>
      <c r="C87" s="26" t="s">
        <v>239</v>
      </c>
      <c r="D87" s="27">
        <v>45715</v>
      </c>
      <c r="E87" s="23" t="s">
        <v>158</v>
      </c>
      <c r="F87" s="26"/>
      <c r="G87" s="26"/>
    </row>
    <row r="88" spans="2:7" s="23" customFormat="1" ht="186.35" x14ac:dyDescent="0.5">
      <c r="B88" s="23">
        <v>70</v>
      </c>
      <c r="C88" s="26" t="s">
        <v>240</v>
      </c>
      <c r="D88" s="27">
        <v>45720</v>
      </c>
      <c r="E88" s="23" t="s">
        <v>241</v>
      </c>
      <c r="F88" s="26"/>
      <c r="G88" s="64" t="s">
        <v>242</v>
      </c>
    </row>
    <row r="89" spans="2:7" s="23" customFormat="1" x14ac:dyDescent="0.5">
      <c r="C89" s="26"/>
      <c r="F89" s="26"/>
      <c r="G89" s="26"/>
    </row>
    <row r="90" spans="2:7" s="23" customFormat="1" x14ac:dyDescent="0.5">
      <c r="C90" s="26"/>
      <c r="F90" s="26"/>
      <c r="G90" s="26"/>
    </row>
    <row r="91" spans="2:7" s="23" customFormat="1" x14ac:dyDescent="0.5">
      <c r="C91" s="26"/>
      <c r="F91" s="26"/>
      <c r="G91" s="26"/>
    </row>
    <row r="92" spans="2:7" s="23" customFormat="1" x14ac:dyDescent="0.5">
      <c r="C92" s="26"/>
      <c r="F92" s="26"/>
      <c r="G92" s="26"/>
    </row>
    <row r="93" spans="2:7" s="23" customFormat="1" x14ac:dyDescent="0.5">
      <c r="C93" s="26"/>
      <c r="F93" s="26"/>
      <c r="G93" s="26"/>
    </row>
    <row r="94" spans="2:7" s="23" customFormat="1" x14ac:dyDescent="0.5">
      <c r="C94" s="26"/>
      <c r="F94" s="26"/>
      <c r="G94" s="26"/>
    </row>
    <row r="95" spans="2:7" s="23" customFormat="1" x14ac:dyDescent="0.5">
      <c r="C95" s="26"/>
      <c r="F95" s="26"/>
      <c r="G95" s="26"/>
    </row>
    <row r="96" spans="2:7" s="23" customFormat="1" x14ac:dyDescent="0.5">
      <c r="C96" s="26"/>
      <c r="F96" s="26"/>
      <c r="G96" s="26"/>
    </row>
    <row r="97" spans="2:7" s="23" customFormat="1" x14ac:dyDescent="0.5">
      <c r="C97" s="26"/>
      <c r="F97" s="26"/>
      <c r="G97" s="26"/>
    </row>
    <row r="98" spans="2:7" s="23" customFormat="1" x14ac:dyDescent="0.5">
      <c r="C98" s="26"/>
      <c r="F98" s="26"/>
      <c r="G98" s="26"/>
    </row>
    <row r="99" spans="2:7" s="23" customFormat="1" x14ac:dyDescent="0.5">
      <c r="C99" s="26"/>
      <c r="F99" s="26"/>
      <c r="G99" s="26"/>
    </row>
    <row r="100" spans="2:7" s="23" customFormat="1" x14ac:dyDescent="0.5">
      <c r="C100" s="26"/>
      <c r="F100" s="26"/>
      <c r="G100" s="26"/>
    </row>
    <row r="101" spans="2:7" s="23" customFormat="1" x14ac:dyDescent="0.5">
      <c r="C101" s="26"/>
      <c r="F101" s="26"/>
      <c r="G101" s="26"/>
    </row>
    <row r="102" spans="2:7" s="23" customFormat="1" x14ac:dyDescent="0.5">
      <c r="C102" s="26"/>
      <c r="F102" s="26"/>
      <c r="G102" s="26"/>
    </row>
    <row r="103" spans="2:7" x14ac:dyDescent="0.5">
      <c r="B103" s="23"/>
      <c r="C103" s="26"/>
      <c r="D103" s="23"/>
      <c r="E103" s="23"/>
      <c r="F103" s="26"/>
      <c r="G103" s="26"/>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86"/>
  <sheetViews>
    <sheetView topLeftCell="A39" zoomScale="88" zoomScaleNormal="80" workbookViewId="0">
      <selection activeCell="B57" sqref="B57"/>
    </sheetView>
  </sheetViews>
  <sheetFormatPr defaultRowHeight="14.35" x14ac:dyDescent="0.5"/>
  <cols>
    <col min="1" max="1" width="3.703125" customWidth="1"/>
    <col min="2" max="2" width="92.29296875" bestFit="1" customWidth="1"/>
    <col min="3" max="3" width="22.703125" customWidth="1"/>
    <col min="4" max="5" width="16.703125" customWidth="1"/>
    <col min="6" max="17" width="16.703125" style="7" customWidth="1"/>
  </cols>
  <sheetData>
    <row r="2" spans="1:17" s="16" customFormat="1" ht="20.7" x14ac:dyDescent="0.7">
      <c r="B2" s="16" t="s">
        <v>243</v>
      </c>
    </row>
    <row r="4" spans="1:17" x14ac:dyDescent="0.5">
      <c r="A4" t="s">
        <v>97</v>
      </c>
      <c r="B4" t="s">
        <v>244</v>
      </c>
      <c r="F4"/>
      <c r="G4"/>
      <c r="H4"/>
      <c r="I4"/>
      <c r="J4"/>
      <c r="K4"/>
      <c r="L4"/>
      <c r="M4"/>
      <c r="N4"/>
      <c r="O4"/>
      <c r="P4"/>
      <c r="Q4"/>
    </row>
    <row r="5" spans="1:17" x14ac:dyDescent="0.5">
      <c r="A5" t="s">
        <v>97</v>
      </c>
      <c r="B5" t="s">
        <v>245</v>
      </c>
      <c r="F5"/>
      <c r="G5"/>
      <c r="H5"/>
      <c r="I5"/>
      <c r="J5"/>
      <c r="K5"/>
      <c r="L5"/>
      <c r="M5"/>
      <c r="N5"/>
      <c r="O5"/>
      <c r="P5"/>
      <c r="Q5"/>
    </row>
    <row r="6" spans="1:17" x14ac:dyDescent="0.5">
      <c r="A6" t="s">
        <v>97</v>
      </c>
      <c r="B6" s="21" t="s">
        <v>246</v>
      </c>
      <c r="F6"/>
      <c r="G6"/>
      <c r="H6"/>
      <c r="I6"/>
      <c r="J6"/>
      <c r="K6"/>
      <c r="L6"/>
      <c r="M6"/>
      <c r="N6"/>
      <c r="O6"/>
      <c r="P6"/>
      <c r="Q6"/>
    </row>
    <row r="7" spans="1:17" x14ac:dyDescent="0.5">
      <c r="F7"/>
      <c r="G7"/>
      <c r="H7"/>
      <c r="I7"/>
      <c r="J7"/>
      <c r="K7"/>
      <c r="L7"/>
      <c r="M7"/>
      <c r="N7"/>
      <c r="O7"/>
      <c r="P7"/>
      <c r="Q7"/>
    </row>
    <row r="10" spans="1:17" x14ac:dyDescent="0.5">
      <c r="B10" s="18" t="s">
        <v>247</v>
      </c>
    </row>
    <row r="12" spans="1:17" x14ac:dyDescent="0.5">
      <c r="B12" t="s">
        <v>248</v>
      </c>
    </row>
    <row r="13" spans="1:17" x14ac:dyDescent="0.5">
      <c r="B13" t="s">
        <v>249</v>
      </c>
    </row>
    <row r="14" spans="1:17" x14ac:dyDescent="0.5">
      <c r="B14" t="s">
        <v>34</v>
      </c>
    </row>
    <row r="16" spans="1:17" x14ac:dyDescent="0.5">
      <c r="B16" s="18" t="s">
        <v>250</v>
      </c>
    </row>
    <row r="18" spans="2:13" x14ac:dyDescent="0.5">
      <c r="B18" t="s">
        <v>248</v>
      </c>
    </row>
    <row r="19" spans="2:13" x14ac:dyDescent="0.5">
      <c r="B19" t="s">
        <v>251</v>
      </c>
    </row>
    <row r="20" spans="2:13" x14ac:dyDescent="0.5">
      <c r="B20" t="s">
        <v>252</v>
      </c>
    </row>
    <row r="21" spans="2:13" x14ac:dyDescent="0.5">
      <c r="B21" t="s">
        <v>41</v>
      </c>
    </row>
    <row r="24" spans="2:13" x14ac:dyDescent="0.5">
      <c r="B24" s="18" t="s">
        <v>253</v>
      </c>
    </row>
    <row r="26" spans="2:13" x14ac:dyDescent="0.5">
      <c r="B26" t="s">
        <v>248</v>
      </c>
      <c r="C26" t="s">
        <v>115</v>
      </c>
    </row>
    <row r="27" spans="2:13" x14ac:dyDescent="0.5">
      <c r="B27" t="s">
        <v>254</v>
      </c>
      <c r="H27" s="8"/>
      <c r="I27" s="8"/>
      <c r="J27" s="8"/>
      <c r="K27" s="8"/>
      <c r="L27" s="8"/>
      <c r="M27" s="8"/>
    </row>
    <row r="28" spans="2:13" x14ac:dyDescent="0.5">
      <c r="B28" s="1" t="s">
        <v>255</v>
      </c>
      <c r="H28" s="8"/>
      <c r="I28" s="8"/>
      <c r="J28" s="8"/>
      <c r="K28" s="8"/>
      <c r="L28" s="8"/>
      <c r="M28" s="8"/>
    </row>
    <row r="29" spans="2:13" x14ac:dyDescent="0.5">
      <c r="B29" s="1" t="s">
        <v>256</v>
      </c>
      <c r="H29" s="8"/>
      <c r="I29" s="8"/>
      <c r="J29" s="8"/>
      <c r="K29" s="8"/>
      <c r="L29" s="8"/>
      <c r="M29" s="8"/>
    </row>
    <row r="30" spans="2:13" x14ac:dyDescent="0.5">
      <c r="B30" t="s">
        <v>257</v>
      </c>
      <c r="H30" s="8"/>
      <c r="I30" s="8"/>
      <c r="J30" s="8"/>
      <c r="K30" s="8"/>
      <c r="L30" s="8"/>
      <c r="M30" s="8"/>
    </row>
    <row r="31" spans="2:13" x14ac:dyDescent="0.5">
      <c r="B31" t="s">
        <v>258</v>
      </c>
      <c r="H31" s="8"/>
      <c r="I31" s="8"/>
      <c r="J31" s="8"/>
      <c r="K31" s="8"/>
      <c r="L31" s="8"/>
      <c r="M31" s="8"/>
    </row>
    <row r="32" spans="2:13" x14ac:dyDescent="0.5">
      <c r="B32" t="s">
        <v>259</v>
      </c>
      <c r="H32" s="8"/>
      <c r="I32" s="8"/>
      <c r="J32" s="8"/>
      <c r="K32" s="8"/>
      <c r="L32" s="8"/>
      <c r="M32" s="8"/>
    </row>
    <row r="33" spans="2:13" x14ac:dyDescent="0.5">
      <c r="B33" t="s">
        <v>260</v>
      </c>
      <c r="H33" s="8"/>
      <c r="I33" s="8"/>
      <c r="J33" s="8"/>
      <c r="K33" s="8"/>
      <c r="L33" s="8"/>
      <c r="M33" s="8"/>
    </row>
    <row r="35" spans="2:13" x14ac:dyDescent="0.5">
      <c r="B35" s="18" t="s">
        <v>261</v>
      </c>
    </row>
    <row r="36" spans="2:13" x14ac:dyDescent="0.5">
      <c r="C36" t="s">
        <v>262</v>
      </c>
    </row>
    <row r="37" spans="2:13" ht="15" customHeight="1" x14ac:dyDescent="0.5">
      <c r="B37" t="s">
        <v>263</v>
      </c>
      <c r="C37" t="str" cm="1">
        <f t="array" ref="C37:C47">TRANSPOSE(_xlfn.UNIQUE(C54:M54))</f>
        <v>Collection system downtime</v>
      </c>
    </row>
    <row r="38" spans="2:13" ht="15" customHeight="1" x14ac:dyDescent="0.5">
      <c r="B38" t="s">
        <v>264</v>
      </c>
      <c r="C38" t="str">
        <v>Offline Gas Collection Well(s)</v>
      </c>
    </row>
    <row r="39" spans="2:13" ht="15" customHeight="1" x14ac:dyDescent="0.5">
      <c r="B39" t="s">
        <v>265</v>
      </c>
      <c r="C39" t="str">
        <v>Construction - New Well Installation</v>
      </c>
    </row>
    <row r="40" spans="2:13" ht="15" customHeight="1" x14ac:dyDescent="0.5">
      <c r="B40" s="1" t="s">
        <v>266</v>
      </c>
      <c r="C40" s="14" t="str">
        <v>Construction - Well Raising or Horizontal Extension</v>
      </c>
    </row>
    <row r="41" spans="2:13" ht="15" customHeight="1" x14ac:dyDescent="0.5">
      <c r="B41" t="s">
        <v>267</v>
      </c>
      <c r="C41" s="15" t="str">
        <v>Construction - Other</v>
      </c>
    </row>
    <row r="42" spans="2:13" ht="15" customHeight="1" x14ac:dyDescent="0.5">
      <c r="B42" s="1" t="s">
        <v>268</v>
      </c>
      <c r="C42" s="14" t="str">
        <v>Uncontrolled Area (no gas collection infrastructure)</v>
      </c>
    </row>
    <row r="43" spans="2:13" ht="15" customHeight="1" x14ac:dyDescent="0.5">
      <c r="B43" t="s">
        <v>269</v>
      </c>
      <c r="C43" t="str">
        <v>Cover integrity</v>
      </c>
    </row>
    <row r="44" spans="2:13" ht="15" customHeight="1" x14ac:dyDescent="0.5">
      <c r="B44" t="s">
        <v>270</v>
      </c>
      <c r="C44" t="str">
        <v>Damaged component</v>
      </c>
    </row>
    <row r="45" spans="2:13" ht="15" customHeight="1" x14ac:dyDescent="0.5">
      <c r="B45" t="s">
        <v>271</v>
      </c>
      <c r="C45" t="str">
        <v>Insufficient vacuum</v>
      </c>
    </row>
    <row r="46" spans="2:13" ht="15" customHeight="1" x14ac:dyDescent="0.5">
      <c r="B46" t="s">
        <v>272</v>
      </c>
      <c r="C46" t="str">
        <v>Cracked/Broken Seal</v>
      </c>
    </row>
    <row r="47" spans="2:13" ht="15" customHeight="1" x14ac:dyDescent="0.5">
      <c r="B47" t="s">
        <v>273</v>
      </c>
      <c r="C47" t="str">
        <v>Other</v>
      </c>
    </row>
    <row r="49" spans="2:13" x14ac:dyDescent="0.5">
      <c r="B49" s="18" t="s">
        <v>274</v>
      </c>
    </row>
    <row r="50" spans="2:13" x14ac:dyDescent="0.5">
      <c r="C50" s="7"/>
      <c r="D50" s="7"/>
      <c r="E50" s="12" t="s">
        <v>275</v>
      </c>
    </row>
    <row r="51" spans="2:13" ht="20.7" x14ac:dyDescent="0.7">
      <c r="B51" s="3" t="s">
        <v>276</v>
      </c>
      <c r="C51" s="7"/>
      <c r="D51" s="7"/>
      <c r="E51" s="7"/>
    </row>
    <row r="52" spans="2:13" ht="15.7" x14ac:dyDescent="0.55000000000000004">
      <c r="B52" s="2" t="s">
        <v>277</v>
      </c>
      <c r="C52" s="9" t="s">
        <v>278</v>
      </c>
      <c r="D52" s="7"/>
      <c r="E52" s="7"/>
    </row>
    <row r="53" spans="2:13" ht="59.7" customHeight="1" x14ac:dyDescent="0.5">
      <c r="B53" s="6" t="s">
        <v>45</v>
      </c>
      <c r="C53" s="4"/>
      <c r="D53" s="11" t="s">
        <v>53</v>
      </c>
      <c r="E53" s="4" t="s">
        <v>51</v>
      </c>
      <c r="F53" s="5" t="s">
        <v>279</v>
      </c>
      <c r="G53" s="4" t="s">
        <v>280</v>
      </c>
      <c r="H53" s="5" t="s">
        <v>49</v>
      </c>
      <c r="I53" s="4"/>
      <c r="J53" s="4"/>
      <c r="K53" s="4"/>
      <c r="L53" s="4"/>
      <c r="M53" s="1" t="s">
        <v>273</v>
      </c>
    </row>
    <row r="54" spans="2:13" ht="59.7" customHeight="1" x14ac:dyDescent="0.5">
      <c r="B54" s="10" t="s">
        <v>255</v>
      </c>
      <c r="C54" s="4" t="s">
        <v>263</v>
      </c>
      <c r="D54" s="4" t="s">
        <v>53</v>
      </c>
      <c r="E54" s="11" t="s">
        <v>51</v>
      </c>
      <c r="F54" s="5" t="s">
        <v>279</v>
      </c>
      <c r="G54" s="11" t="s">
        <v>280</v>
      </c>
      <c r="H54" s="5" t="s">
        <v>49</v>
      </c>
      <c r="I54" s="11" t="s">
        <v>281</v>
      </c>
      <c r="J54" s="4" t="s">
        <v>282</v>
      </c>
      <c r="K54" s="4" t="s">
        <v>271</v>
      </c>
      <c r="L54" s="4" t="s">
        <v>283</v>
      </c>
      <c r="M54" s="1" t="s">
        <v>273</v>
      </c>
    </row>
    <row r="55" spans="2:13" ht="59.7" customHeight="1" x14ac:dyDescent="0.5">
      <c r="B55" s="10" t="s">
        <v>256</v>
      </c>
      <c r="C55" s="4" t="s">
        <v>263</v>
      </c>
      <c r="D55" s="4" t="s">
        <v>53</v>
      </c>
      <c r="E55" s="11" t="s">
        <v>51</v>
      </c>
      <c r="F55" s="5" t="s">
        <v>279</v>
      </c>
      <c r="G55" s="4" t="s">
        <v>280</v>
      </c>
      <c r="H55" s="5" t="s">
        <v>49</v>
      </c>
      <c r="I55" s="11" t="s">
        <v>281</v>
      </c>
      <c r="J55" s="4" t="s">
        <v>282</v>
      </c>
      <c r="K55" s="11" t="s">
        <v>271</v>
      </c>
      <c r="L55" s="4" t="s">
        <v>283</v>
      </c>
      <c r="M55" s="1" t="s">
        <v>273</v>
      </c>
    </row>
    <row r="56" spans="2:13" ht="59.7" customHeight="1" x14ac:dyDescent="0.5">
      <c r="B56" s="6" t="s">
        <v>257</v>
      </c>
      <c r="C56" s="4" t="s">
        <v>263</v>
      </c>
      <c r="D56" s="4" t="s">
        <v>53</v>
      </c>
      <c r="E56" s="4" t="s">
        <v>51</v>
      </c>
      <c r="F56" s="13"/>
      <c r="G56" s="4" t="s">
        <v>280</v>
      </c>
      <c r="H56" s="5" t="s">
        <v>49</v>
      </c>
      <c r="I56" s="4" t="s">
        <v>281</v>
      </c>
      <c r="J56" s="4" t="s">
        <v>282</v>
      </c>
      <c r="K56" s="4" t="s">
        <v>271</v>
      </c>
      <c r="L56" s="4" t="s">
        <v>283</v>
      </c>
      <c r="M56" s="1" t="s">
        <v>273</v>
      </c>
    </row>
    <row r="57" spans="2:13" ht="59.7" customHeight="1" x14ac:dyDescent="0.5">
      <c r="B57" s="10" t="s">
        <v>258</v>
      </c>
      <c r="C57" s="4"/>
      <c r="D57" s="4" t="s">
        <v>53</v>
      </c>
      <c r="E57" s="4"/>
      <c r="F57" s="5"/>
      <c r="G57" s="11" t="s">
        <v>280</v>
      </c>
      <c r="H57" s="4"/>
      <c r="I57" s="4"/>
      <c r="J57" s="4" t="s">
        <v>282</v>
      </c>
      <c r="K57" s="4"/>
      <c r="L57" s="4"/>
      <c r="M57" s="1" t="s">
        <v>273</v>
      </c>
    </row>
    <row r="58" spans="2:13" ht="59.7" customHeight="1" x14ac:dyDescent="0.5">
      <c r="B58" s="10" t="s">
        <v>284</v>
      </c>
      <c r="C58" s="4"/>
      <c r="D58" s="4" t="s">
        <v>53</v>
      </c>
      <c r="E58" s="11" t="s">
        <v>51</v>
      </c>
      <c r="F58" s="5" t="s">
        <v>279</v>
      </c>
      <c r="G58" s="4" t="s">
        <v>280</v>
      </c>
      <c r="H58" s="4"/>
      <c r="I58" s="4"/>
      <c r="J58" s="4" t="s">
        <v>282</v>
      </c>
      <c r="K58" s="4" t="s">
        <v>271</v>
      </c>
      <c r="L58" s="4"/>
      <c r="M58" s="1" t="s">
        <v>273</v>
      </c>
    </row>
    <row r="59" spans="2:13" ht="59.7" customHeight="1" x14ac:dyDescent="0.5">
      <c r="B59" s="6" t="s">
        <v>260</v>
      </c>
      <c r="C59" s="4"/>
      <c r="D59" s="4"/>
      <c r="E59" s="4"/>
      <c r="F59" s="5"/>
      <c r="G59" s="4" t="s">
        <v>280</v>
      </c>
      <c r="H59" s="4"/>
      <c r="I59" s="4"/>
      <c r="J59" s="4" t="s">
        <v>282</v>
      </c>
      <c r="K59" s="4"/>
      <c r="L59" s="4"/>
      <c r="M59" s="1" t="s">
        <v>273</v>
      </c>
    </row>
    <row r="61" spans="2:13" x14ac:dyDescent="0.5">
      <c r="B61" s="18" t="s">
        <v>285</v>
      </c>
    </row>
    <row r="63" spans="2:13" x14ac:dyDescent="0.5">
      <c r="B63" t="str" cm="1">
        <f t="array" ref="B63:C114">_xlfn.HSTACK(_xlfn.TOCOL(_xlfn.IFS(C53:M59&lt;&gt;"",B53:B59),3),_xlfn.TOCOL(C53:M59,1))</f>
        <v>Working Face (area where active filling was being conducted at the time of detection)</v>
      </c>
      <c r="C63" t="str">
        <v>Offline Gas Collection Well(s)</v>
      </c>
      <c r="G63"/>
    </row>
    <row r="64" spans="2:13" x14ac:dyDescent="0.5">
      <c r="B64" t="str">
        <v>Working Face (area where active filling was being conducted at the time of detection)</v>
      </c>
      <c r="C64" t="str">
        <v>Construction - New Well Installation</v>
      </c>
      <c r="G64"/>
    </row>
    <row r="65" spans="2:7" x14ac:dyDescent="0.5">
      <c r="B65" t="str">
        <v>Working Face (area where active filling was being conducted at the time of detection)</v>
      </c>
      <c r="C65" t="str">
        <v>Construction - Well Raising or Horizontal Extension</v>
      </c>
      <c r="G65"/>
    </row>
    <row r="66" spans="2:7" x14ac:dyDescent="0.5">
      <c r="B66" t="str">
        <v>Working Face (area where active filling was being conducted at the time of detection)</v>
      </c>
      <c r="C66" t="str">
        <v>Construction - Other</v>
      </c>
      <c r="G66"/>
    </row>
    <row r="67" spans="2:7" x14ac:dyDescent="0.5">
      <c r="B67" t="str">
        <v>Working Face (area where active filling was being conducted at the time of detection)</v>
      </c>
      <c r="C67" t="str">
        <v>Uncontrolled Area (no gas collection infrastructure)</v>
      </c>
      <c r="G67"/>
    </row>
    <row r="68" spans="2:7" x14ac:dyDescent="0.5">
      <c r="B68" t="str">
        <v>Working Face (area where active filling was being conducted at the time of detection)</v>
      </c>
      <c r="C68" t="str">
        <v>Other</v>
      </c>
      <c r="G68"/>
    </row>
    <row r="69" spans="2:7" x14ac:dyDescent="0.5">
      <c r="B69" t="str">
        <v>Landfill Surface: Daily Cover</v>
      </c>
      <c r="C69" t="str">
        <v>Collection system downtime</v>
      </c>
      <c r="G69"/>
    </row>
    <row r="70" spans="2:7" x14ac:dyDescent="0.5">
      <c r="B70" t="str">
        <v>Landfill Surface: Daily Cover</v>
      </c>
      <c r="C70" t="str">
        <v>Offline Gas Collection Well(s)</v>
      </c>
      <c r="G70"/>
    </row>
    <row r="71" spans="2:7" x14ac:dyDescent="0.5">
      <c r="B71" t="str">
        <v>Landfill Surface: Daily Cover</v>
      </c>
      <c r="C71" t="str">
        <v>Construction - New Well Installation</v>
      </c>
      <c r="G71"/>
    </row>
    <row r="72" spans="2:7" x14ac:dyDescent="0.5">
      <c r="B72" t="str">
        <v>Landfill Surface: Daily Cover</v>
      </c>
      <c r="C72" t="str">
        <v>Construction - Well Raising or Horizontal Extension</v>
      </c>
      <c r="G72"/>
    </row>
    <row r="73" spans="2:7" x14ac:dyDescent="0.5">
      <c r="B73" t="str">
        <v>Landfill Surface: Daily Cover</v>
      </c>
      <c r="C73" t="str">
        <v>Construction - Other</v>
      </c>
      <c r="G73"/>
    </row>
    <row r="74" spans="2:7" x14ac:dyDescent="0.5">
      <c r="B74" t="str">
        <v>Landfill Surface: Daily Cover</v>
      </c>
      <c r="C74" t="str">
        <v>Uncontrolled Area (no gas collection infrastructure)</v>
      </c>
      <c r="G74"/>
    </row>
    <row r="75" spans="2:7" x14ac:dyDescent="0.5">
      <c r="B75" t="str">
        <v>Landfill Surface: Daily Cover</v>
      </c>
      <c r="C75" t="str">
        <v>Cover integrity</v>
      </c>
      <c r="G75"/>
    </row>
    <row r="76" spans="2:7" x14ac:dyDescent="0.5">
      <c r="B76" t="str">
        <v>Landfill Surface: Daily Cover</v>
      </c>
      <c r="C76" t="str">
        <v>Damaged component</v>
      </c>
      <c r="G76"/>
    </row>
    <row r="77" spans="2:7" x14ac:dyDescent="0.5">
      <c r="B77" t="str">
        <v>Landfill Surface: Daily Cover</v>
      </c>
      <c r="C77" t="str">
        <v>Insufficient vacuum</v>
      </c>
      <c r="G77"/>
    </row>
    <row r="78" spans="2:7" x14ac:dyDescent="0.5">
      <c r="B78" t="str">
        <v>Landfill Surface: Daily Cover</v>
      </c>
      <c r="C78" t="str">
        <v>Cracked/Broken Seal</v>
      </c>
      <c r="G78"/>
    </row>
    <row r="79" spans="2:7" x14ac:dyDescent="0.5">
      <c r="B79" t="str">
        <v>Landfill Surface: Daily Cover</v>
      </c>
      <c r="C79" t="str">
        <v>Other</v>
      </c>
      <c r="G79"/>
    </row>
    <row r="80" spans="2:7" x14ac:dyDescent="0.5">
      <c r="B80" t="str">
        <v>Landfill Surface: Intermediate Cover</v>
      </c>
      <c r="C80" t="str">
        <v>Collection system downtime</v>
      </c>
      <c r="G80"/>
    </row>
    <row r="81" spans="2:7" x14ac:dyDescent="0.5">
      <c r="B81" t="str">
        <v>Landfill Surface: Intermediate Cover</v>
      </c>
      <c r="C81" t="str">
        <v>Offline Gas Collection Well(s)</v>
      </c>
      <c r="G81"/>
    </row>
    <row r="82" spans="2:7" x14ac:dyDescent="0.5">
      <c r="B82" t="str">
        <v>Landfill Surface: Intermediate Cover</v>
      </c>
      <c r="C82" t="str">
        <v>Construction - New Well Installation</v>
      </c>
      <c r="G82"/>
    </row>
    <row r="83" spans="2:7" x14ac:dyDescent="0.5">
      <c r="B83" t="str">
        <v>Landfill Surface: Intermediate Cover</v>
      </c>
      <c r="C83" t="str">
        <v>Construction - Well Raising or Horizontal Extension</v>
      </c>
      <c r="G83"/>
    </row>
    <row r="84" spans="2:7" x14ac:dyDescent="0.5">
      <c r="B84" t="str">
        <v>Landfill Surface: Intermediate Cover</v>
      </c>
      <c r="C84" t="str">
        <v>Construction - Other</v>
      </c>
      <c r="G84"/>
    </row>
    <row r="85" spans="2:7" x14ac:dyDescent="0.5">
      <c r="B85" t="str">
        <v>Landfill Surface: Intermediate Cover</v>
      </c>
      <c r="C85" t="str">
        <v>Uncontrolled Area (no gas collection infrastructure)</v>
      </c>
      <c r="G85"/>
    </row>
    <row r="86" spans="2:7" x14ac:dyDescent="0.5">
      <c r="B86" t="str">
        <v>Landfill Surface: Intermediate Cover</v>
      </c>
      <c r="C86" t="str">
        <v>Cover integrity</v>
      </c>
      <c r="G86"/>
    </row>
    <row r="87" spans="2:7" x14ac:dyDescent="0.5">
      <c r="B87" t="str">
        <v>Landfill Surface: Intermediate Cover</v>
      </c>
      <c r="C87" t="str">
        <v>Damaged component</v>
      </c>
      <c r="G87"/>
    </row>
    <row r="88" spans="2:7" x14ac:dyDescent="0.5">
      <c r="B88" t="str">
        <v>Landfill Surface: Intermediate Cover</v>
      </c>
      <c r="C88" t="str">
        <v>Insufficient vacuum</v>
      </c>
      <c r="G88"/>
    </row>
    <row r="89" spans="2:7" x14ac:dyDescent="0.5">
      <c r="B89" t="str">
        <v>Landfill Surface: Intermediate Cover</v>
      </c>
      <c r="C89" t="str">
        <v>Cracked/Broken Seal</v>
      </c>
      <c r="G89"/>
    </row>
    <row r="90" spans="2:7" x14ac:dyDescent="0.5">
      <c r="B90" t="str">
        <v>Landfill Surface: Intermediate Cover</v>
      </c>
      <c r="C90" t="str">
        <v>Other</v>
      </c>
      <c r="G90"/>
    </row>
    <row r="91" spans="2:7" x14ac:dyDescent="0.5">
      <c r="B91" t="str">
        <v>Landfill Surface: Final Cover</v>
      </c>
      <c r="C91" t="str">
        <v>Collection system downtime</v>
      </c>
      <c r="G91"/>
    </row>
    <row r="92" spans="2:7" x14ac:dyDescent="0.5">
      <c r="B92" t="str">
        <v>Landfill Surface: Final Cover</v>
      </c>
      <c r="C92" t="str">
        <v>Offline Gas Collection Well(s)</v>
      </c>
      <c r="G92"/>
    </row>
    <row r="93" spans="2:7" x14ac:dyDescent="0.5">
      <c r="B93" t="str">
        <v>Landfill Surface: Final Cover</v>
      </c>
      <c r="C93" t="str">
        <v>Construction - New Well Installation</v>
      </c>
      <c r="G93"/>
    </row>
    <row r="94" spans="2:7" x14ac:dyDescent="0.5">
      <c r="B94" t="str">
        <v>Landfill Surface: Final Cover</v>
      </c>
      <c r="C94" t="str">
        <v>Construction - Other</v>
      </c>
      <c r="G94"/>
    </row>
    <row r="95" spans="2:7" x14ac:dyDescent="0.5">
      <c r="B95" t="str">
        <v>Landfill Surface: Final Cover</v>
      </c>
      <c r="C95" t="str">
        <v>Uncontrolled Area (no gas collection infrastructure)</v>
      </c>
      <c r="G95"/>
    </row>
    <row r="96" spans="2:7" x14ac:dyDescent="0.5">
      <c r="B96" t="str">
        <v>Landfill Surface: Final Cover</v>
      </c>
      <c r="C96" t="str">
        <v>Cover integrity</v>
      </c>
      <c r="G96"/>
    </row>
    <row r="97" spans="2:7" x14ac:dyDescent="0.5">
      <c r="B97" t="str">
        <v>Landfill Surface: Final Cover</v>
      </c>
      <c r="C97" t="str">
        <v>Damaged component</v>
      </c>
      <c r="G97"/>
    </row>
    <row r="98" spans="2:7" x14ac:dyDescent="0.5">
      <c r="B98" t="str">
        <v>Landfill Surface: Final Cover</v>
      </c>
      <c r="C98" t="str">
        <v>Insufficient vacuum</v>
      </c>
      <c r="G98"/>
    </row>
    <row r="99" spans="2:7" x14ac:dyDescent="0.5">
      <c r="B99" t="str">
        <v>Landfill Surface: Final Cover</v>
      </c>
      <c r="C99" t="str">
        <v>Cracked/Broken Seal</v>
      </c>
      <c r="G99"/>
    </row>
    <row r="100" spans="2:7" x14ac:dyDescent="0.5">
      <c r="B100" t="str">
        <v>Landfill Surface: Final Cover</v>
      </c>
      <c r="C100" t="str">
        <v>Other</v>
      </c>
      <c r="G100"/>
    </row>
    <row r="101" spans="2:7" x14ac:dyDescent="0.5">
      <c r="B101" t="str">
        <v>Leachate Management System</v>
      </c>
      <c r="C101" t="str">
        <v>Offline Gas Collection Well(s)</v>
      </c>
      <c r="G101"/>
    </row>
    <row r="102" spans="2:7" x14ac:dyDescent="0.5">
      <c r="B102" t="str">
        <v>Leachate Management System</v>
      </c>
      <c r="C102" t="str">
        <v>Construction - Other</v>
      </c>
      <c r="G102"/>
    </row>
    <row r="103" spans="2:7" x14ac:dyDescent="0.5">
      <c r="B103" t="str">
        <v>Leachate Management System</v>
      </c>
      <c r="C103" t="str">
        <v>Damaged component</v>
      </c>
      <c r="G103"/>
    </row>
    <row r="104" spans="2:7" x14ac:dyDescent="0.5">
      <c r="B104" t="str">
        <v>Leachate Management System</v>
      </c>
      <c r="C104" t="str">
        <v>Other</v>
      </c>
      <c r="G104"/>
    </row>
    <row r="105" spans="2:7" x14ac:dyDescent="0.5">
      <c r="B105" t="str">
        <v>Gas Collection System Component (e.g., blower, well, valve, port)</v>
      </c>
      <c r="C105" t="str">
        <v>Offline Gas Collection Well(s)</v>
      </c>
      <c r="G105"/>
    </row>
    <row r="106" spans="2:7" x14ac:dyDescent="0.5">
      <c r="B106" t="str">
        <v>Gas Collection System Component (e.g., blower, well, valve, port)</v>
      </c>
      <c r="C106" t="str">
        <v>Construction - New Well Installation</v>
      </c>
      <c r="G106"/>
    </row>
    <row r="107" spans="2:7" x14ac:dyDescent="0.5">
      <c r="B107" t="str">
        <v>Gas Collection System Component (e.g., blower, well, valve, port)</v>
      </c>
      <c r="C107" t="str">
        <v>Construction - Well Raising or Horizontal Extension</v>
      </c>
      <c r="G107"/>
    </row>
    <row r="108" spans="2:7" x14ac:dyDescent="0.5">
      <c r="B108" t="str">
        <v>Gas Collection System Component (e.g., blower, well, valve, port)</v>
      </c>
      <c r="C108" t="str">
        <v>Construction - Other</v>
      </c>
      <c r="G108"/>
    </row>
    <row r="109" spans="2:7" x14ac:dyDescent="0.5">
      <c r="B109" t="str">
        <v>Gas Collection System Component (e.g., blower, well, valve, port)</v>
      </c>
      <c r="C109" t="str">
        <v>Damaged component</v>
      </c>
      <c r="G109"/>
    </row>
    <row r="110" spans="2:7" x14ac:dyDescent="0.5">
      <c r="B110" t="str">
        <v>Gas Collection System Component (e.g., blower, well, valve, port)</v>
      </c>
      <c r="C110" t="str">
        <v>Insufficient vacuum</v>
      </c>
      <c r="G110"/>
    </row>
    <row r="111" spans="2:7" x14ac:dyDescent="0.5">
      <c r="B111" t="str">
        <v>Gas Collection System Component (e.g., blower, well, valve, port)</v>
      </c>
      <c r="C111" t="str">
        <v>Other</v>
      </c>
      <c r="G111"/>
    </row>
    <row r="112" spans="2:7" x14ac:dyDescent="0.5">
      <c r="B112" t="str">
        <v>Gas Control Device/Control System Component</v>
      </c>
      <c r="C112" t="str">
        <v>Construction - Other</v>
      </c>
    </row>
    <row r="113" spans="2:8" x14ac:dyDescent="0.5">
      <c r="B113" t="str">
        <v>Gas Control Device/Control System Component</v>
      </c>
      <c r="C113" t="str">
        <v>Damaged component</v>
      </c>
      <c r="G113"/>
    </row>
    <row r="114" spans="2:8" x14ac:dyDescent="0.5">
      <c r="B114" t="str">
        <v>Gas Control Device/Control System Component</v>
      </c>
      <c r="C114" t="str">
        <v>Other</v>
      </c>
      <c r="G114"/>
    </row>
    <row r="115" spans="2:8" x14ac:dyDescent="0.5">
      <c r="G115"/>
    </row>
    <row r="116" spans="2:8" x14ac:dyDescent="0.5">
      <c r="B116" s="19" t="s">
        <v>286</v>
      </c>
      <c r="C116" s="19" t="s">
        <v>287</v>
      </c>
      <c r="D116" s="19" t="s">
        <v>288</v>
      </c>
      <c r="E116" s="19"/>
      <c r="F116" s="19"/>
      <c r="G116" s="19"/>
      <c r="H116" s="19"/>
    </row>
    <row r="117" spans="2:8" x14ac:dyDescent="0.5">
      <c r="B117" t="s">
        <v>289</v>
      </c>
      <c r="C117" t="str" cm="1">
        <f t="array" aca="1" ref="C117" ca="1">INDIRECT(B117)</f>
        <v>No</v>
      </c>
      <c r="D117" t="str" cm="1">
        <f t="array" aca="1" ref="D117" ca="1">INDIRECT("'" &amp; CELL("filename", INDIRECT(B117)) &amp; "'!" &amp; ADDRESS(ROW(INDIRECT(B117)), COLUMN(INDIRECT(B117)) - 2))</f>
        <v>Q8.  Was a leak identified by follow-up monitoring?</v>
      </c>
      <c r="G117"/>
    </row>
    <row r="118" spans="2:8" x14ac:dyDescent="0.5">
      <c r="B118" t="s">
        <v>290</v>
      </c>
      <c r="C118" t="str" cm="1">
        <f t="array" aca="1" ref="C118" ca="1">INDIRECT(B118)</f>
        <v>Working Face (area where active filling was being conducted at the time of detection)</v>
      </c>
      <c r="D118" t="str" cm="1">
        <f t="array" aca="1" ref="D118" ca="1">INDIRECT("'" &amp; CELL("filename", INDIRECT(B118)) &amp; "'!" &amp; ADDRESS(ROW(INDIRECT(B118)), COLUMN(INDIRECT(B118)) - 2))</f>
        <v>Q15.  Select from the drop-down menu which option best describes the location of the leak?</v>
      </c>
      <c r="G118"/>
    </row>
    <row r="119" spans="2:8" x14ac:dyDescent="0.5">
      <c r="B119" t="s">
        <v>291</v>
      </c>
      <c r="C119" t="str" cm="1">
        <f t="array" aca="1" ref="C119" ca="1">INDIRECT(B119)</f>
        <v>Due to a temporary activity (i.e., would be resolved without corrective action when the activity is complete)</v>
      </c>
      <c r="D119" t="str" cm="1">
        <f t="array" aca="1" ref="D119" ca="1">INDIRECT("'" &amp; CELL("filename", INDIRECT(B119)) &amp; "'!" &amp; ADDRESS(ROW(INDIRECT(B119)), COLUMN(INDIRECT(B119)) - 2))</f>
        <v>Q13:  Please select from the drop-down menu which option best matches the description of the leak?</v>
      </c>
      <c r="G119"/>
    </row>
    <row r="120" spans="2:8" x14ac:dyDescent="0.5">
      <c r="G120"/>
    </row>
    <row r="121" spans="2:8" x14ac:dyDescent="0.5">
      <c r="B121" s="19" t="s">
        <v>292</v>
      </c>
      <c r="G121"/>
    </row>
    <row r="122" spans="2:8" x14ac:dyDescent="0.5">
      <c r="B122" t="s">
        <v>293</v>
      </c>
      <c r="C122" t="str">
        <f ca="1">C117</f>
        <v>No</v>
      </c>
      <c r="G122"/>
    </row>
    <row r="123" spans="2:8" x14ac:dyDescent="0.5">
      <c r="B123" t="s">
        <v>294</v>
      </c>
      <c r="C123" t="s">
        <v>295</v>
      </c>
      <c r="G123"/>
    </row>
    <row r="124" spans="2:8" x14ac:dyDescent="0.5">
      <c r="B124" t="s">
        <v>296</v>
      </c>
      <c r="C124" t="s">
        <v>297</v>
      </c>
      <c r="G124"/>
    </row>
    <row r="125" spans="2:8" x14ac:dyDescent="0.5">
      <c r="B125" t="s">
        <v>298</v>
      </c>
      <c r="C125" t="str">
        <f ca="1">IF(C122 = "Yes", C123, C124)</f>
        <v>No Selection Required (Since No to #8)</v>
      </c>
      <c r="G125"/>
    </row>
    <row r="126" spans="2:8" x14ac:dyDescent="0.5">
      <c r="G126"/>
    </row>
    <row r="127" spans="2:8" x14ac:dyDescent="0.5">
      <c r="B127" s="19" t="s">
        <v>299</v>
      </c>
      <c r="G127"/>
    </row>
    <row r="128" spans="2:8" x14ac:dyDescent="0.5">
      <c r="G128"/>
    </row>
    <row r="129" spans="2:7" x14ac:dyDescent="0.5">
      <c r="B129" s="20" t="s">
        <v>300</v>
      </c>
      <c r="C129" s="20" t="s">
        <v>301</v>
      </c>
      <c r="G129"/>
    </row>
    <row r="130" spans="2:7" x14ac:dyDescent="0.5">
      <c r="B130" s="18"/>
      <c r="C130" s="18"/>
      <c r="G130"/>
    </row>
    <row r="131" spans="2:7" x14ac:dyDescent="0.5">
      <c r="B131" t="str">
        <f ca="1">C125</f>
        <v>No Selection Required (Since No to #8)</v>
      </c>
      <c r="C131" t="str" cm="1">
        <f t="array" aca="1" ref="C131" ca="1">_xlfn._xlws.FILTER($B$131:$B$134,$B$131:$B$134 &lt;&gt; "")</f>
        <v>No Selection Required (Since No to #8)</v>
      </c>
      <c r="G131"/>
    </row>
    <row r="132" spans="2:7" x14ac:dyDescent="0.5">
      <c r="B132" t="str" cm="1">
        <f t="array" aca="1" ref="B132" ca="1">IF(C122 = "Yes", _carb_only_Table_02[], "")</f>
        <v/>
      </c>
      <c r="G132"/>
    </row>
    <row r="133" spans="2:7" x14ac:dyDescent="0.5">
      <c r="G133"/>
    </row>
    <row r="134" spans="2:7" x14ac:dyDescent="0.5">
      <c r="G134"/>
    </row>
    <row r="135" spans="2:7" x14ac:dyDescent="0.5">
      <c r="G135"/>
    </row>
    <row r="136" spans="2:7" x14ac:dyDescent="0.5">
      <c r="B136" s="19" t="s">
        <v>302</v>
      </c>
      <c r="G136"/>
    </row>
    <row r="137" spans="2:7" x14ac:dyDescent="0.5">
      <c r="G137"/>
    </row>
    <row r="138" spans="2:7" x14ac:dyDescent="0.5">
      <c r="B138" s="20" t="s">
        <v>300</v>
      </c>
      <c r="C138" s="20" t="s">
        <v>301</v>
      </c>
      <c r="G138"/>
    </row>
    <row r="139" spans="2:7" x14ac:dyDescent="0.5">
      <c r="G139"/>
    </row>
    <row r="140" spans="2:7" x14ac:dyDescent="0.5">
      <c r="B140" t="str">
        <f ca="1">C125</f>
        <v>No Selection Required (Since No to #8)</v>
      </c>
      <c r="C140" t="str" cm="1">
        <f t="array" aca="1" ref="C140" ca="1">_xlfn._xlws.FILTER($B$140:$B$147,$B$140:$B$147 &lt;&gt; "")</f>
        <v>No Selection Required (Since No to #8)</v>
      </c>
      <c r="G140"/>
    </row>
    <row r="141" spans="2:7" x14ac:dyDescent="0.5">
      <c r="B141" t="str" cm="1">
        <f t="array" aca="1" ref="B141" ca="1">IF(C122 = "Yes", _xlfn.UNIQUE(B63:B114), "")</f>
        <v/>
      </c>
      <c r="G141"/>
    </row>
    <row r="142" spans="2:7" x14ac:dyDescent="0.5">
      <c r="G142"/>
    </row>
    <row r="143" spans="2:7" x14ac:dyDescent="0.5">
      <c r="G143"/>
    </row>
    <row r="144" spans="2:7" x14ac:dyDescent="0.5">
      <c r="G144"/>
    </row>
    <row r="145" spans="2:7" x14ac:dyDescent="0.5">
      <c r="G145"/>
    </row>
    <row r="146" spans="2:7" x14ac:dyDescent="0.5">
      <c r="G146"/>
    </row>
    <row r="147" spans="2:7" x14ac:dyDescent="0.5">
      <c r="G147"/>
    </row>
    <row r="148" spans="2:7" x14ac:dyDescent="0.5">
      <c r="G148"/>
    </row>
    <row r="149" spans="2:7" x14ac:dyDescent="0.5">
      <c r="B149" s="19" t="s">
        <v>303</v>
      </c>
      <c r="G149"/>
    </row>
    <row r="150" spans="2:7" x14ac:dyDescent="0.5">
      <c r="B150" t="s">
        <v>304</v>
      </c>
      <c r="C150" t="str">
        <f ca="1">C119</f>
        <v>Due to a temporary activity (i.e., would be resolved without corrective action when the activity is complete)</v>
      </c>
      <c r="G150"/>
    </row>
    <row r="151" spans="2:7" x14ac:dyDescent="0.5">
      <c r="B151" t="s">
        <v>305</v>
      </c>
      <c r="C151" t="s">
        <v>306</v>
      </c>
      <c r="G151"/>
    </row>
    <row r="152" spans="2:7" x14ac:dyDescent="0.5">
      <c r="B152" t="s">
        <v>307</v>
      </c>
      <c r="C152" t="s">
        <v>308</v>
      </c>
      <c r="G152"/>
    </row>
    <row r="153" spans="2:7" x14ac:dyDescent="0.5">
      <c r="B153" t="s">
        <v>309</v>
      </c>
      <c r="C153" t="str">
        <f ca="1">IF(C150 = B19, C151, C152)</f>
        <v>No Selection Required (Since No "Unintentional Leak" to #13)</v>
      </c>
      <c r="G153"/>
    </row>
    <row r="154" spans="2:7" x14ac:dyDescent="0.5">
      <c r="G154"/>
    </row>
    <row r="155" spans="2:7" x14ac:dyDescent="0.5">
      <c r="G155"/>
    </row>
    <row r="156" spans="2:7" x14ac:dyDescent="0.5">
      <c r="G156"/>
    </row>
    <row r="157" spans="2:7" x14ac:dyDescent="0.5">
      <c r="B157" s="19" t="s">
        <v>310</v>
      </c>
      <c r="G157"/>
    </row>
    <row r="158" spans="2:7" x14ac:dyDescent="0.5">
      <c r="B158" t="s">
        <v>304</v>
      </c>
      <c r="C158" t="str">
        <f ca="1">C119</f>
        <v>Due to a temporary activity (i.e., would be resolved without corrective action when the activity is complete)</v>
      </c>
      <c r="G158"/>
    </row>
    <row r="159" spans="2:7" x14ac:dyDescent="0.5">
      <c r="B159" t="s">
        <v>305</v>
      </c>
      <c r="C159" t="s">
        <v>311</v>
      </c>
      <c r="G159"/>
    </row>
    <row r="160" spans="2:7" x14ac:dyDescent="0.5">
      <c r="B160" t="s">
        <v>307</v>
      </c>
      <c r="C160" t="s">
        <v>308</v>
      </c>
      <c r="G160"/>
    </row>
    <row r="161" spans="2:7" x14ac:dyDescent="0.5">
      <c r="B161" t="s">
        <v>309</v>
      </c>
      <c r="C161" t="str">
        <f ca="1">IF(C158 = B19, C159, C160)</f>
        <v>No Selection Required (Since No "Unintentional Leak" to #13)</v>
      </c>
      <c r="G161"/>
    </row>
    <row r="163" spans="2:7" x14ac:dyDescent="0.5">
      <c r="B163" s="19" t="s">
        <v>312</v>
      </c>
      <c r="G163"/>
    </row>
    <row r="164" spans="2:7" x14ac:dyDescent="0.5">
      <c r="G164"/>
    </row>
    <row r="165" spans="2:7" x14ac:dyDescent="0.5">
      <c r="B165" s="20" t="s">
        <v>300</v>
      </c>
      <c r="C165" s="20" t="s">
        <v>301</v>
      </c>
      <c r="G165"/>
    </row>
    <row r="167" spans="2:7" x14ac:dyDescent="0.5">
      <c r="B167" t="str">
        <f ca="1">C153</f>
        <v>No Selection Required (Since No "Unintentional Leak" to #13)</v>
      </c>
      <c r="C167" t="str" cm="1">
        <f t="array" aca="1" ref="C167" ca="1">_xlfn._xlws.FILTER($B$167:$B$179,$B$167:$B$179 &lt;&gt; "")</f>
        <v>No Selection Required (Since No "Unintentional Leak" to #13)</v>
      </c>
    </row>
    <row r="168" spans="2:7" x14ac:dyDescent="0.5">
      <c r="B168" t="str" cm="1">
        <f t="array" aca="1" ref="B168" ca="1">IF(C119=B19, _xlfn._xlws.FILTER($C$63:$C$114, $B$63:$B$114=C118, ""), "")</f>
        <v/>
      </c>
    </row>
    <row r="175" spans="2:7" x14ac:dyDescent="0.5">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B181" s="19" t="s">
        <v>313</v>
      </c>
      <c r="G181"/>
    </row>
    <row r="182" spans="2:7" x14ac:dyDescent="0.5">
      <c r="G182"/>
    </row>
    <row r="183" spans="2:7" x14ac:dyDescent="0.5">
      <c r="B183" s="20" t="s">
        <v>300</v>
      </c>
      <c r="C183" s="20" t="s">
        <v>301</v>
      </c>
      <c r="G183"/>
    </row>
    <row r="185" spans="2:7" x14ac:dyDescent="0.5">
      <c r="B185" t="str">
        <f ca="1">C161</f>
        <v>No Selection Required (Since No "Unintentional Leak" to #13)</v>
      </c>
      <c r="C185" t="str" cm="1">
        <f t="array" aca="1" ref="C185" ca="1">_xlfn._xlws.FILTER($B$185:$B$197,$B$185:$B$197 &lt;&gt; "")</f>
        <v>No Selection Required (Since No "Unintentional Leak" to #13)</v>
      </c>
    </row>
    <row r="186" spans="2:7" x14ac:dyDescent="0.5">
      <c r="B186" t="str" cm="1">
        <f t="array" aca="1" ref="B186" ca="1">IF(C119=B19, _xlfn._xlws.FILTER($C$63:$C$114, $B$63:$B$114=C118, ""), "")</f>
        <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6" customFormat="1" ht="20.7" x14ac:dyDescent="0.7">
      <c r="B2" s="16" t="s">
        <v>314</v>
      </c>
    </row>
    <row r="4" spans="1:3" x14ac:dyDescent="0.5">
      <c r="A4" t="s">
        <v>97</v>
      </c>
      <c r="B4" t="s">
        <v>315</v>
      </c>
    </row>
    <row r="5" spans="1:3" x14ac:dyDescent="0.5">
      <c r="A5" t="s">
        <v>97</v>
      </c>
      <c r="B5" t="s">
        <v>316</v>
      </c>
    </row>
    <row r="6" spans="1:3" x14ac:dyDescent="0.5">
      <c r="A6" t="s">
        <v>97</v>
      </c>
      <c r="B6" t="s">
        <v>317</v>
      </c>
    </row>
    <row r="7" spans="1:3" x14ac:dyDescent="0.5">
      <c r="A7" t="s">
        <v>97</v>
      </c>
      <c r="B7" t="s">
        <v>318</v>
      </c>
    </row>
    <row r="14" spans="1:3" s="17" customFormat="1" ht="20.7" x14ac:dyDescent="0.7">
      <c r="B14" s="17" t="s">
        <v>319</v>
      </c>
      <c r="C14" s="17" t="s">
        <v>320</v>
      </c>
    </row>
    <row r="15" spans="1:3" x14ac:dyDescent="0.5">
      <c r="B15" t="s">
        <v>321</v>
      </c>
      <c r="C15"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6" customFormat="1" ht="20.7" x14ac:dyDescent="0.7">
      <c r="B2" s="16" t="s">
        <v>314</v>
      </c>
    </row>
    <row r="4" spans="1:3" x14ac:dyDescent="0.5">
      <c r="A4" t="s">
        <v>97</v>
      </c>
      <c r="B4" t="s">
        <v>323</v>
      </c>
    </row>
    <row r="5" spans="1:3" x14ac:dyDescent="0.5">
      <c r="A5" t="s">
        <v>97</v>
      </c>
      <c r="B5" t="s">
        <v>245</v>
      </c>
    </row>
    <row r="6" spans="1:3" x14ac:dyDescent="0.5">
      <c r="A6" t="s">
        <v>97</v>
      </c>
      <c r="B6" t="s">
        <v>324</v>
      </c>
    </row>
    <row r="7" spans="1:3" x14ac:dyDescent="0.5">
      <c r="A7" t="s">
        <v>97</v>
      </c>
      <c r="B7" t="s">
        <v>325</v>
      </c>
    </row>
    <row r="9" spans="1:3" s="18" customFormat="1" x14ac:dyDescent="0.5"/>
    <row r="10" spans="1:3" s="18" customFormat="1" x14ac:dyDescent="0.5"/>
    <row r="11" spans="1:3" s="18" customFormat="1" x14ac:dyDescent="0.5"/>
    <row r="12" spans="1:3" s="18" customFormat="1" x14ac:dyDescent="0.5"/>
    <row r="13" spans="1:3" s="18" customFormat="1" x14ac:dyDescent="0.5"/>
    <row r="14" spans="1:3" s="17" customFormat="1" ht="20.7" x14ac:dyDescent="0.7">
      <c r="B14" s="17" t="s">
        <v>326</v>
      </c>
      <c r="C14" s="17" t="s">
        <v>327</v>
      </c>
    </row>
    <row r="15" spans="1:3" x14ac:dyDescent="0.5">
      <c r="B15" t="s">
        <v>328</v>
      </c>
      <c r="C15" t="s">
        <v>329</v>
      </c>
    </row>
    <row r="16" spans="1:3" x14ac:dyDescent="0.5">
      <c r="B16" t="s">
        <v>330</v>
      </c>
      <c r="C16" t="s">
        <v>331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21"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4" customFormat="1" ht="20.7" x14ac:dyDescent="0.7">
      <c r="B2" s="24" t="s">
        <v>332</v>
      </c>
      <c r="C2" s="25"/>
      <c r="F2" s="28"/>
    </row>
    <row r="4" spans="1:6" x14ac:dyDescent="0.5">
      <c r="A4" t="s">
        <v>97</v>
      </c>
      <c r="B4" t="s">
        <v>333</v>
      </c>
      <c r="C4" s="1"/>
      <c r="F4" s="22"/>
    </row>
    <row r="5" spans="1:6" x14ac:dyDescent="0.5">
      <c r="C5" s="1"/>
      <c r="F5" s="22"/>
    </row>
    <row r="6" spans="1:6" x14ac:dyDescent="0.5">
      <c r="C6" s="1"/>
      <c r="F6" s="22"/>
    </row>
    <row r="7" spans="1:6" x14ac:dyDescent="0.5">
      <c r="C7" s="1"/>
      <c r="F7" s="22"/>
    </row>
    <row r="8" spans="1:6" x14ac:dyDescent="0.5">
      <c r="C8" s="1"/>
      <c r="F8" s="22"/>
    </row>
    <row r="9" spans="1:6" x14ac:dyDescent="0.5">
      <c r="F9" s="22"/>
    </row>
    <row r="10" spans="1:6" s="17" customFormat="1" ht="20.7" x14ac:dyDescent="0.7">
      <c r="B10" s="17" t="s">
        <v>319</v>
      </c>
      <c r="C10" s="17" t="s">
        <v>334</v>
      </c>
      <c r="D10" s="17" t="s">
        <v>335</v>
      </c>
      <c r="E10" s="17" t="s">
        <v>336</v>
      </c>
      <c r="F10" s="29" t="s">
        <v>327</v>
      </c>
    </row>
    <row r="11" spans="1:6" x14ac:dyDescent="0.5">
      <c r="B11" t="s">
        <v>321</v>
      </c>
      <c r="C11" t="s">
        <v>337</v>
      </c>
      <c r="D11" t="s">
        <v>338</v>
      </c>
      <c r="E11" t="b">
        <v>0</v>
      </c>
      <c r="F11" t="s">
        <v>36</v>
      </c>
    </row>
    <row r="12" spans="1:6" x14ac:dyDescent="0.5">
      <c r="B12" t="s">
        <v>321</v>
      </c>
      <c r="C12" t="s">
        <v>339</v>
      </c>
      <c r="D12" t="s">
        <v>340</v>
      </c>
      <c r="E12" t="b">
        <v>0</v>
      </c>
      <c r="F12" t="s">
        <v>70</v>
      </c>
    </row>
    <row r="13" spans="1:6" x14ac:dyDescent="0.5">
      <c r="B13" t="s">
        <v>321</v>
      </c>
      <c r="C13" t="s">
        <v>341</v>
      </c>
      <c r="D13" t="s">
        <v>342</v>
      </c>
      <c r="E13" t="b">
        <v>0</v>
      </c>
      <c r="F13" t="s">
        <v>29</v>
      </c>
    </row>
    <row r="14" spans="1:6" x14ac:dyDescent="0.5">
      <c r="B14" t="s">
        <v>321</v>
      </c>
      <c r="C14" t="s">
        <v>343</v>
      </c>
      <c r="D14" t="s">
        <v>344</v>
      </c>
      <c r="E14" t="b">
        <v>0</v>
      </c>
      <c r="F14" t="s">
        <v>25</v>
      </c>
    </row>
    <row r="15" spans="1:6" x14ac:dyDescent="0.5">
      <c r="B15" t="s">
        <v>321</v>
      </c>
      <c r="C15" t="s">
        <v>345</v>
      </c>
      <c r="D15" t="s">
        <v>346</v>
      </c>
      <c r="E15" t="b">
        <v>0</v>
      </c>
      <c r="F15" t="s">
        <v>27</v>
      </c>
    </row>
    <row r="16" spans="1:6" x14ac:dyDescent="0.5">
      <c r="B16" t="s">
        <v>321</v>
      </c>
      <c r="C16" t="s">
        <v>347</v>
      </c>
      <c r="D16" t="s">
        <v>348</v>
      </c>
      <c r="E16" t="b">
        <v>1</v>
      </c>
      <c r="F16" t="s">
        <v>280</v>
      </c>
    </row>
    <row r="17" spans="2:6" x14ac:dyDescent="0.5">
      <c r="B17" t="s">
        <v>321</v>
      </c>
      <c r="C17" t="s">
        <v>349</v>
      </c>
      <c r="D17" t="s">
        <v>350</v>
      </c>
      <c r="E17" t="b">
        <v>0</v>
      </c>
      <c r="F17" t="s">
        <v>55</v>
      </c>
    </row>
    <row r="18" spans="2:6" x14ac:dyDescent="0.5">
      <c r="B18" t="s">
        <v>321</v>
      </c>
      <c r="C18" t="s">
        <v>351</v>
      </c>
      <c r="D18" t="s">
        <v>352</v>
      </c>
      <c r="E18" t="b">
        <v>1</v>
      </c>
      <c r="F18" t="s">
        <v>311</v>
      </c>
    </row>
    <row r="19" spans="2:6" x14ac:dyDescent="0.5">
      <c r="B19" t="s">
        <v>321</v>
      </c>
      <c r="C19" t="s">
        <v>353</v>
      </c>
      <c r="D19" t="s">
        <v>354</v>
      </c>
      <c r="E19" t="b">
        <v>1</v>
      </c>
      <c r="F19" t="s">
        <v>311</v>
      </c>
    </row>
    <row r="20" spans="2:6" x14ac:dyDescent="0.5">
      <c r="B20" t="s">
        <v>321</v>
      </c>
      <c r="C20" t="s">
        <v>355</v>
      </c>
      <c r="D20" t="s">
        <v>289</v>
      </c>
      <c r="E20" t="b">
        <v>1</v>
      </c>
      <c r="F20" t="s">
        <v>249</v>
      </c>
    </row>
    <row r="21" spans="2:6" x14ac:dyDescent="0.5">
      <c r="B21" t="s">
        <v>321</v>
      </c>
      <c r="C21" t="s">
        <v>356</v>
      </c>
      <c r="D21" t="s">
        <v>290</v>
      </c>
      <c r="E21" t="b">
        <v>1</v>
      </c>
      <c r="F21" t="s">
        <v>260</v>
      </c>
    </row>
    <row r="22" spans="2:6" x14ac:dyDescent="0.5">
      <c r="B22" t="s">
        <v>321</v>
      </c>
      <c r="C22" t="s">
        <v>357</v>
      </c>
      <c r="D22" t="s">
        <v>358</v>
      </c>
      <c r="E22" t="b">
        <v>0</v>
      </c>
      <c r="F22" t="s">
        <v>47</v>
      </c>
    </row>
    <row r="23" spans="2:6" x14ac:dyDescent="0.5">
      <c r="B23" t="s">
        <v>321</v>
      </c>
      <c r="C23" t="s">
        <v>359</v>
      </c>
      <c r="D23" t="s">
        <v>291</v>
      </c>
      <c r="E23" t="b">
        <v>1</v>
      </c>
      <c r="F23" t="s">
        <v>251</v>
      </c>
    </row>
    <row r="24" spans="2:6" x14ac:dyDescent="0.5">
      <c r="B24" t="s">
        <v>321</v>
      </c>
      <c r="C24" t="s">
        <v>360</v>
      </c>
      <c r="D24" t="s">
        <v>361</v>
      </c>
      <c r="E24" t="b">
        <v>0</v>
      </c>
      <c r="F24" t="s">
        <v>43</v>
      </c>
    </row>
    <row r="25" spans="2:6" x14ac:dyDescent="0.5">
      <c r="B25" t="s">
        <v>321</v>
      </c>
      <c r="C25" t="s">
        <v>362</v>
      </c>
      <c r="D25" t="s">
        <v>363</v>
      </c>
      <c r="E25" t="b">
        <v>0</v>
      </c>
      <c r="F25" t="s">
        <v>21</v>
      </c>
    </row>
    <row r="26" spans="2:6" x14ac:dyDescent="0.5">
      <c r="B26" t="s">
        <v>321</v>
      </c>
      <c r="C26" t="s">
        <v>364</v>
      </c>
      <c r="D26" t="s">
        <v>365</v>
      </c>
      <c r="E26" t="b">
        <v>0</v>
      </c>
      <c r="F26" t="s">
        <v>23</v>
      </c>
    </row>
    <row r="27" spans="2:6" x14ac:dyDescent="0.5">
      <c r="B27" t="s">
        <v>321</v>
      </c>
      <c r="C27" t="s">
        <v>366</v>
      </c>
      <c r="D27" t="s">
        <v>367</v>
      </c>
      <c r="E27" t="b">
        <v>0</v>
      </c>
      <c r="F27">
        <v>153</v>
      </c>
    </row>
    <row r="28" spans="2:6" x14ac:dyDescent="0.5">
      <c r="B28" t="s">
        <v>321</v>
      </c>
      <c r="C28" t="s">
        <v>368</v>
      </c>
      <c r="D28" t="s">
        <v>369</v>
      </c>
      <c r="E28" t="b">
        <v>0</v>
      </c>
      <c r="F28" t="s">
        <v>19</v>
      </c>
    </row>
    <row r="29" spans="2:6" x14ac:dyDescent="0.5">
      <c r="B29" t="s">
        <v>321</v>
      </c>
      <c r="C29" t="s">
        <v>370</v>
      </c>
      <c r="D29" t="s">
        <v>371</v>
      </c>
      <c r="E29" t="b">
        <v>0</v>
      </c>
      <c r="F29">
        <v>447</v>
      </c>
    </row>
    <row r="30" spans="2:6" x14ac:dyDescent="0.5">
      <c r="B30" t="s">
        <v>321</v>
      </c>
      <c r="C30" t="s">
        <v>372</v>
      </c>
      <c r="D30" t="s">
        <v>373</v>
      </c>
      <c r="E30" t="b">
        <v>1</v>
      </c>
      <c r="F30" t="s">
        <v>248</v>
      </c>
    </row>
    <row r="31" spans="2:6" x14ac:dyDescent="0.5">
      <c r="B31" t="s">
        <v>321</v>
      </c>
      <c r="C31" t="s">
        <v>374</v>
      </c>
      <c r="D31" t="s">
        <v>375</v>
      </c>
      <c r="E31" t="b">
        <v>0</v>
      </c>
      <c r="F31" t="s">
        <v>63</v>
      </c>
    </row>
    <row r="32" spans="2:6" x14ac:dyDescent="0.5">
      <c r="B32" t="s">
        <v>321</v>
      </c>
      <c r="C32" t="s">
        <v>376</v>
      </c>
      <c r="D32" t="s">
        <v>377</v>
      </c>
      <c r="E32" t="b">
        <v>0</v>
      </c>
      <c r="F32">
        <v>500</v>
      </c>
    </row>
    <row r="33" spans="2:6" x14ac:dyDescent="0.5">
      <c r="B33" t="s">
        <v>321</v>
      </c>
      <c r="C33" t="s">
        <v>378</v>
      </c>
      <c r="D33" t="s">
        <v>379</v>
      </c>
      <c r="E33" t="b">
        <v>0</v>
      </c>
      <c r="F33" s="31">
        <v>45152</v>
      </c>
    </row>
    <row r="34" spans="2:6" x14ac:dyDescent="0.5">
      <c r="B34" t="s">
        <v>321</v>
      </c>
      <c r="C34" t="s">
        <v>380</v>
      </c>
      <c r="D34" t="s">
        <v>381</v>
      </c>
      <c r="E34" t="b">
        <v>0</v>
      </c>
      <c r="F34" t="s">
        <v>32</v>
      </c>
    </row>
    <row r="35" spans="2:6" x14ac:dyDescent="0.5">
      <c r="B35" t="s">
        <v>321</v>
      </c>
      <c r="C35" t="s">
        <v>382</v>
      </c>
      <c r="D35" t="s">
        <v>383</v>
      </c>
      <c r="E35" t="b">
        <v>0</v>
      </c>
      <c r="F35" s="31">
        <v>45277</v>
      </c>
    </row>
    <row r="36" spans="2:6" x14ac:dyDescent="0.5">
      <c r="B36" t="s">
        <v>321</v>
      </c>
      <c r="C36" t="s">
        <v>384</v>
      </c>
      <c r="D36" t="s">
        <v>385</v>
      </c>
      <c r="E36" t="b">
        <v>0</v>
      </c>
      <c r="F36" s="31">
        <v>45276</v>
      </c>
    </row>
    <row r="37" spans="2:6" x14ac:dyDescent="0.5">
      <c r="B37" t="s">
        <v>321</v>
      </c>
      <c r="C37" t="s">
        <v>386</v>
      </c>
      <c r="D37" t="s">
        <v>387</v>
      </c>
      <c r="E37" t="b">
        <v>0</v>
      </c>
      <c r="F37">
        <v>35.321100000000001</v>
      </c>
    </row>
    <row r="38" spans="2:6" x14ac:dyDescent="0.5">
      <c r="B38" t="s">
        <v>321</v>
      </c>
      <c r="C38" t="s">
        <v>388</v>
      </c>
      <c r="D38" t="s">
        <v>389</v>
      </c>
      <c r="E38" t="b">
        <v>0</v>
      </c>
      <c r="F38">
        <v>35.321100000000001</v>
      </c>
    </row>
    <row r="39" spans="2:6" x14ac:dyDescent="0.5">
      <c r="B39" t="s">
        <v>321</v>
      </c>
      <c r="C39" t="s">
        <v>390</v>
      </c>
      <c r="D39" t="s">
        <v>391</v>
      </c>
      <c r="E39" t="b">
        <v>0</v>
      </c>
      <c r="F39">
        <v>-119.5808</v>
      </c>
    </row>
    <row r="40" spans="2:6" x14ac:dyDescent="0.5">
      <c r="B40" t="s">
        <v>321</v>
      </c>
      <c r="C40" t="s">
        <v>392</v>
      </c>
      <c r="D40" t="s">
        <v>393</v>
      </c>
      <c r="E40" t="b">
        <v>0</v>
      </c>
      <c r="F40">
        <v>-119.5808</v>
      </c>
    </row>
    <row r="41" spans="2:6" x14ac:dyDescent="0.5">
      <c r="B41" t="s">
        <v>321</v>
      </c>
      <c r="C41" t="s">
        <v>394</v>
      </c>
      <c r="D41" t="s">
        <v>395</v>
      </c>
      <c r="E41" t="b">
        <v>0</v>
      </c>
      <c r="F41" t="s">
        <v>57</v>
      </c>
    </row>
    <row r="42" spans="2:6" x14ac:dyDescent="0.5">
      <c r="B42" t="s">
        <v>321</v>
      </c>
      <c r="C42" t="s">
        <v>396</v>
      </c>
      <c r="D42" t="s">
        <v>397</v>
      </c>
      <c r="E42" t="b">
        <v>0</v>
      </c>
      <c r="F42" s="31">
        <v>45275</v>
      </c>
    </row>
    <row r="43" spans="2:6" x14ac:dyDescent="0.5">
      <c r="B43" t="s">
        <v>321</v>
      </c>
      <c r="C43" t="s">
        <v>398</v>
      </c>
      <c r="D43" t="s">
        <v>399</v>
      </c>
      <c r="E43" t="b">
        <v>0</v>
      </c>
      <c r="F43" s="31">
        <v>45470</v>
      </c>
    </row>
    <row r="44" spans="2:6" x14ac:dyDescent="0.5">
      <c r="B44" t="s">
        <v>321</v>
      </c>
      <c r="C44" t="s">
        <v>400</v>
      </c>
      <c r="D44" t="s">
        <v>401</v>
      </c>
      <c r="E44" t="b">
        <v>0</v>
      </c>
      <c r="F44" s="31">
        <v>45468</v>
      </c>
    </row>
    <row r="45" spans="2:6" x14ac:dyDescent="0.5">
      <c r="B45" t="s">
        <v>321</v>
      </c>
      <c r="C45" t="s">
        <v>402</v>
      </c>
      <c r="D45" t="s">
        <v>403</v>
      </c>
      <c r="E45" t="b">
        <v>1</v>
      </c>
      <c r="F45" t="s">
        <v>248</v>
      </c>
    </row>
    <row r="46" spans="2:6" x14ac:dyDescent="0.5">
      <c r="B46" t="s">
        <v>321</v>
      </c>
      <c r="C46" t="s">
        <v>404</v>
      </c>
      <c r="D46" t="s">
        <v>405</v>
      </c>
      <c r="E46" t="b">
        <v>0</v>
      </c>
      <c r="F46" t="s">
        <v>66</v>
      </c>
    </row>
    <row r="47" spans="2:6" x14ac:dyDescent="0.5">
      <c r="B47" t="s">
        <v>321</v>
      </c>
      <c r="C47" t="s">
        <v>406</v>
      </c>
      <c r="D47" t="s">
        <v>407</v>
      </c>
      <c r="E47" t="b">
        <v>0</v>
      </c>
      <c r="F47">
        <v>85</v>
      </c>
    </row>
    <row r="48" spans="2:6" x14ac:dyDescent="0.5">
      <c r="B48" t="s">
        <v>321</v>
      </c>
      <c r="C48" t="s">
        <v>408</v>
      </c>
      <c r="D48" t="s">
        <v>409</v>
      </c>
      <c r="E48" t="b">
        <v>0</v>
      </c>
      <c r="F48" s="31">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table for multiple leaks</vt:lpstr>
      <vt:lpstr>_issue_tracking</vt:lpstr>
      <vt:lpstr>_carb_only</vt:lpstr>
      <vt:lpstr>_json_schema</vt:lpstr>
      <vt:lpstr>_json_metadata</vt:lpstr>
      <vt:lpstr>_named_ranges</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jinja_emission_type_notes</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jinja_notification_timestamp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2025-04-06T20:41:39Z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