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one_drive\code\pycharm\feedback_portal\feedback_forms\current_versions\"/>
    </mc:Choice>
  </mc:AlternateContent>
  <xr:revisionPtr revIDLastSave="0" documentId="13_ncr:1_{03612C1E-DE01-455A-94CE-8061819DF555}" xr6:coauthVersionLast="47" xr6:coauthVersionMax="47" xr10:uidLastSave="{00000000-0000-0000-0000-000000000000}"/>
  <bookViews>
    <workbookView xWindow="3387" yWindow="420" windowWidth="19200" windowHeight="12947" tabRatio="705" activeTab="5" xr2:uid="{908CDDAE-4CC3-4DCD-AAA9-A26C259C2234}"/>
  </bookViews>
  <sheets>
    <sheet name="Feedback Form Old" sheetId="1" r:id="rId1"/>
    <sheet name="Feedback Form" sheetId="6" r:id="rId2"/>
    <sheet name="_carb_only" sheetId="2" r:id="rId3"/>
    <sheet name="_json_schema" sheetId="3" r:id="rId4"/>
    <sheet name="_json_metadata" sheetId="4" r:id="rId5"/>
    <sheet name="_issue_tracking" sheetId="7" r:id="rId6"/>
  </sheets>
  <definedNames>
    <definedName name="jinja_additional_notes">'Feedback Form'!$D$78</definedName>
    <definedName name="jinja_contact_email">'Feedback Form'!$D$41</definedName>
    <definedName name="jinja_contact_name">'Feedback Form'!$D$39</definedName>
    <definedName name="jinja_contact_phone">'Feedback Form'!$D$40</definedName>
    <definedName name="jinja_emission_cause">'Feedback Form'!$D$58</definedName>
    <definedName name="jinja_emission_cause_notes">'Feedback Form'!$D$61</definedName>
    <definedName name="jinja_emission_cause_secondary">'Feedback Form'!$D$59</definedName>
    <definedName name="jinja_emission_cause_tertiary">'Feedback Form'!$D$60</definedName>
    <definedName name="jinja_emission_identified_flag_fk">'Feedback Form'!$D$47</definedName>
    <definedName name="jinja_emission_location">'Feedback Form'!$D$56</definedName>
    <definedName name="jinja_emission_location_notes">'Feedback Form'!$D$57</definedName>
    <definedName name="jinja_emission_type_fk">'Feedback Form'!$D$54</definedName>
    <definedName name="jinja_emission_type_notes">'Feedback Form'!$D$55</definedName>
    <definedName name="jinja_facility_name">'Feedback Form'!$D$37</definedName>
    <definedName name="jinja_id_arb_eggrt">'Feedback Form'!$D$38</definedName>
    <definedName name="jinja_id_incidence">'Feedback Form'!$D$27</definedName>
    <definedName name="jinja_id_message">'Feedback Form'!$D$33</definedName>
    <definedName name="jinja_id_plume">'Feedback Form'!$D$28</definedName>
    <definedName name="jinja_included_in_last_lmr">'Feedback Form'!$D$71</definedName>
    <definedName name="jinja_included_in_last_lmr_description">'Feedback Form'!$D$72</definedName>
    <definedName name="jinja_initial_leak_concentration">'Feedback Form'!$D$51</definedName>
    <definedName name="jinja_inspection_timestamp">'Feedback Form'!$D$45</definedName>
    <definedName name="jinja_instrument">'Feedback Form'!$D$46</definedName>
    <definedName name="jinja_last_component_leak_monitoring_timestamp">'Feedback Form'!$D$70</definedName>
    <definedName name="jinja_last_surface_monitoring_timestamp">'Feedback Form'!$D$69</definedName>
    <definedName name="jinja_lat_carb">'Feedback Form'!$D$30</definedName>
    <definedName name="jinja_lat_revised">'Feedback Form'!$D$52</definedName>
    <definedName name="jinja_long_carb">'Feedback Form'!$D$31</definedName>
    <definedName name="jinja_long_revised">'Feedback Form'!$D$53</definedName>
    <definedName name="jinja_mitigation_actions">'Feedback Form'!$D$65</definedName>
    <definedName name="jinja_mitigation_timestamp">'Feedback Form'!$D$66</definedName>
    <definedName name="jinja_most_recent_prior_inspection">'Feedback Form'!$D$68</definedName>
    <definedName name="jinja_notification_timestamp">'Feedback Form'!$D$32</definedName>
    <definedName name="jinja_observation_timestamp">'Feedback Form'!$D$29</definedName>
    <definedName name="jinja_planned_for_next_lmr">'Feedback Form'!$D$73</definedName>
    <definedName name="jinja_planned_for_next_lmr_description">'Feedback Form'!$D$74</definedName>
    <definedName name="jinja_re_monitored_concentration">'Feedback Form'!$D$67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9" i="7" l="1"/>
  <c r="F29" i="7"/>
  <c r="F41" i="7"/>
  <c r="F30" i="7"/>
  <c r="F40" i="7"/>
  <c r="F31" i="7" l="1"/>
  <c r="F38" i="7"/>
  <c r="F34" i="7"/>
  <c r="F35" i="7"/>
  <c r="F36" i="7"/>
  <c r="F37" i="7"/>
  <c r="F32" i="7"/>
  <c r="F28" i="7"/>
  <c r="F33" i="7"/>
  <c r="F27" i="7"/>
  <c r="F26" i="7"/>
  <c r="F25" i="7"/>
  <c r="F24" i="7"/>
  <c r="F23" i="7"/>
  <c r="F22" i="7"/>
  <c r="F21" i="7"/>
  <c r="F20" i="7"/>
  <c r="C37" i="2" a="1"/>
  <c r="C37" i="2" s="1"/>
  <c r="C139" i="2"/>
  <c r="C142" i="2" s="1"/>
  <c r="B166" i="2" s="1"/>
  <c r="C117" i="2"/>
  <c r="C120" i="2" s="1"/>
  <c r="B126" i="2" s="1"/>
  <c r="B63" i="2" a="1"/>
  <c r="B63" i="2" s="1"/>
  <c r="B149" i="2" s="1" a="1"/>
  <c r="B149" i="2" s="1"/>
  <c r="B167" i="2" l="1" a="1"/>
  <c r="B167" i="2" s="1"/>
  <c r="C166" i="2" s="1" a="1"/>
  <c r="C166" i="2" s="1"/>
  <c r="C136" i="2"/>
  <c r="B148" i="2" s="1"/>
  <c r="B127" i="2" a="1"/>
  <c r="B127" i="2" s="1"/>
  <c r="C126" i="2" s="1" a="1"/>
  <c r="C126" i="2" s="1"/>
  <c r="C148" i="2" l="1" a="1"/>
  <c r="C148" i="2" s="1"/>
  <c r="B20" i="1"/>
  <c r="B46" i="1"/>
  <c r="B19" i="1"/>
  <c r="B4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tc={2D8177C4-E97D-42D4-B10E-5B2898C98A34}</author>
    <author>tc={74471933-553B-477D-8EE7-CB2A3F28B017}</author>
    <author>tc={351AA909-B142-41CB-86E9-90A1A208C81F}</author>
    <author>tc={98E74497-3C16-4156-85B2-5E8B8B81A439}</author>
    <author>tc={A652D5CA-DA56-4FB0-988D-BAADC19AF353}</author>
    <author>tc={69E6396A-D020-411D-9E90-383CC6CFDC26}</author>
    <author>tc={E4ADB725-BF35-478C-AAB2-7D477BEC9AF7}</author>
    <author>tc={90B7F2DE-CFE3-4665-82E4-E35DFEED2332}</author>
    <author>tc={E778DC21-F973-4A64-A5E1-F27750929FAC}</author>
    <author>tc={3FCBB355-14B6-42DC-BCEF-E6AC9EDB5BDF}</author>
    <author>tc={41D52CF8-B732-4C6E-A0C7-17DDD03DC42E}</author>
  </authors>
  <commentList>
    <comment ref="A1" authorId="0" shapeId="0" xr:uid="{2D8177C4-E97D-42D4-B10E-5B2898C98A34}">
      <text>
        <t>[Threaded comment]
Your version of Excel allows you to read this threaded comment; however, any edits to it will get removed if the file is opened in a newer version of Excel. Learn more: https://go.microsoft.com/fwlink/?linkid=870924
Comment:
    Suggest a certification part like the LMR Annual Report - "By checking this box, I hereby certify based on information and belief formed after reasonable inquiry, the statements and information in the document are true, accurate, and complete. "
Reply:
    Lets make sure it matches the O&amp;G form</t>
      </text>
    </comment>
    <comment ref="C4" authorId="1" shapeId="0" xr:uid="{74471933-553B-477D-8EE7-CB2A3F28B017}">
      <text>
        <t>[Threaded comment]
Your version of Excel allows you to read this threaded comment; however, any edits to it will get removed if the file is opened in a newer version of Excel. Learn more: https://go.microsoft.com/fwlink/?linkid=870924
Comment:
    Global comment: 
If these don't need to be merged cells, it's more accessible (ADA) to avoid merging
Reply:
    - I removed all merged cells except for the free-form response fields. 
- Added yellow fill to all fields where we are looking for a response from the operator, and other minor formatting revisions for consistency. 
- Un-hid all rows
- Proposed text changes in green/underline/strikeout</t>
      </text>
    </comment>
    <comment ref="B10" authorId="2" shapeId="0" xr:uid="{351AA909-B142-41CB-86E9-90A1A208C81F}">
      <text>
        <t>[Threaded comment]
Your version of Excel allows you to read this threaded comment; however, any edits to it will get removed if the file is opened in a newer version of Excel. Learn more: https://go.microsoft.com/fwlink/?linkid=870924
Comment:
    Suggest use the 3 letter Landfill abbreviation we have
Reply:
    Not sure what you mean, the Incident ID is a unique number for tracking purposes.  See plume_incidence_summary_as_of_2023-09-01.csv
Reply:
    No action needed</t>
      </text>
    </comment>
    <comment ref="B11" authorId="3" shapeId="0" xr:uid="{98E74497-3C16-4156-85B2-5E8B8B81A439}">
      <text>
        <t>[Threaded comment]
Your version of Excel allows you to read this threaded comment; however, any edits to it will get removed if the file is opened in a newer version of Excel. Learn more: https://go.microsoft.com/fwlink/?linkid=870924
Comment:
    Suggest to use YYYY+Day of the Year+time. This can help operators and CARB to process cases
Reply:
    All plume images have a timestamp. This suggestion goes beyond the response form, suggest you raise these thoughts with Steve/Jason's teams
Reply:
    No action needed</t>
      </text>
    </comment>
    <comment ref="B18" authorId="4" shapeId="0" xr:uid="{A652D5CA-DA56-4FB0-988D-BAADC19AF353}">
      <text>
        <t xml:space="preserve">[Threaded comment]
Your version of Excel allows you to read this threaded comment; however, any edits to it will get removed if the file is opened in a newer version of Excel. Learn more: https://go.microsoft.com/fwlink/?linkid=870924
Comment:
    Add: If yes - answer 11 - 17, if no, skip 11 - 17
Reply:
    Added suggested text </t>
      </text>
    </comment>
    <comment ref="B19" authorId="5" shapeId="0" xr:uid="{69E6396A-D020-411D-9E90-383CC6CFDC26}">
      <text>
        <t>[Threaded comment]
Your version of Excel allows you to read this threaded comment; however, any edits to it will get removed if the file is opened in a newer version of Excel. Learn more: https://go.microsoft.com/fwlink/?linkid=870924
Comment:
    Can we keep these fields visible regardless of whether they select YES/NO for question 10? 
Reply:
    Let’s keep visible and remove conditional formatting</t>
      </text>
    </comment>
    <comment ref="B20" authorId="6" shapeId="0" xr:uid="{E4ADB725-BF35-478C-AAB2-7D477BEC9AF7}">
      <text>
        <t>[Threaded comment]
Your version of Excel allows you to read this threaded comment; however, any edits to it will get removed if the file is opened in a newer version of Excel. Learn more: https://go.microsoft.com/fwlink/?linkid=870924
Comment:
    Since change it to "emission source location (lat, lon) identified by follow-up monitoring" - Most likely it will be different from the satellite identified location</t>
      </text>
    </comment>
    <comment ref="B21" authorId="7" shapeId="0" xr:uid="{90B7F2DE-CFE3-4665-82E4-E35DFEED2332}">
      <text>
        <t>[Threaded comment]
Your version of Excel allows you to read this threaded comment; however, any edits to it will get removed if the file is opened in a newer version of Excel. Learn more: https://go.microsoft.com/fwlink/?linkid=870924
Comment:
    I agree with their text changes</t>
      </text>
    </comment>
    <comment ref="B27" authorId="8" shapeId="0" xr:uid="{E778DC21-F973-4A64-A5E1-F27750929FAC}">
      <text>
        <t>[Threaded comment]
Your version of Excel allows you to read this threaded comment; however, any edits to it will get removed if the file is opened in a newer version of Excel. Learn more: https://go.microsoft.com/fwlink/?linkid=870924
Comment:
    Suggest linking each checkbox with another cell (probably on a separate hidden sheet) using Format Control to make this form easier to ingest into a database in the future. For each check box, right click - &gt; Format Control -&gt; Cell Link -&gt; enter cell to be linked to.</t>
      </text>
    </comment>
    <comment ref="B33" authorId="9" shapeId="0" xr:uid="{3FCBB355-14B6-42DC-BCEF-E6AC9EDB5BDF}">
      <text>
        <t>[Threaded comment]
Your version of Excel allows you to read this threaded comment; however, any edits to it will get removed if the file is opened in a newer version of Excel. Learn more: https://go.microsoft.com/fwlink/?linkid=870924
Comment:
    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
      </text>
    </comment>
    <comment ref="B34" authorId="10" shapeId="0" xr:uid="{41D52CF8-B732-4C6E-A0C7-17DDD03DC42E}">
      <text>
        <t>[Threaded comment]
Your version of Excel allows you to read this threaded comment; however, any edits to it will get removed if the file is opened in a newer version of Excel. Learn more: https://go.microsoft.com/fwlink/?linkid=870924
Comment:
    Moved up from end (grouping all incidence-related info, followed by monitoring history).
Please renumber if you keep this change
Reply:
    renumbered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tc={5B38CEAE-B70B-4B81-8879-7157D2A2F602}</author>
    <author>tc={613A6A36-6FF8-4A08-8E73-C9D7C5B308D9}</author>
    <author>tc={70C5D22F-790C-4375-8089-F22F6DF0BBFF}</author>
    <author>tc={47683952-30AE-4BFF-A805-87C57EE77260}</author>
    <author>tc={6D15B4FA-7BCB-41E6-9B81-B94803741F93}</author>
    <author>tc={0AC0BB21-CFFC-414D-A702-EBA2194999DF}</author>
    <author>tc={7460704C-96E9-4CBF-8290-705355FF773C}</author>
  </authors>
  <commentList>
    <comment ref="B22" authorId="0" shapeId="0" xr:uid="{5B38CEAE-B70B-4B81-8879-7157D2A2F602}">
      <text>
        <t>[Threaded comment]
Your version of Excel allows you to read this threaded comment; however, any edits to it will get removed if the file is opened in a newer version of Excel. Learn more: https://go.microsoft.com/fwlink/?linkid=870924
Comment:
    Not sure if we want “not found” as an option as Question 10 already asks yes/no if a source was identified and having not found here opens up the possibility that a user would say an emission source was detected and later say it was not found.</t>
      </text>
    </comment>
    <comment ref="B37" authorId="1" shapeId="0" xr:uid="{613A6A36-6FF8-4A08-8E73-C9D7C5B308D9}">
      <text>
        <t>[Threaded comment]
Your version of Excel allows you to read this threaded comment; however, any edits to it will get removed if the file is opened in a newer version of Excel. Learn more: https://go.microsoft.com/fwlink/?linkid=870924
Comment:
    Shall we be more specific here and break into two cases: 1. gas control device (e.g., flare) down but gas collection system is running. 3. entire gas collection and control system down.
Reply:
    The collection system must be shut down if the flare is not running, so your case #1 should never happen. 
Reply:
    No action needed</t>
      </text>
    </comment>
    <comment ref="B38" authorId="2" shapeId="0" xr:uid="{70C5D22F-790C-4375-8089-F22F6DF0BBFF}">
      <text>
        <t>[Threaded comment]
Your version of Excel allows you to read this threaded comment; however, any edits to it will get removed if the file is opened in a newer version of Excel. Learn more: https://go.microsoft.com/fwlink/?linkid=870924
Comment:
    collection well offline is mostly due to construction, expansion of the existing GCCS, or damaged parts. Delete or make it more specific (e.g., other reasons that take well offline)?
Reply:
    THey can choose multiple, and we REALLY want to know when a well was offline for any reason
Reply:
    No action needed</t>
      </text>
    </comment>
    <comment ref="C52" authorId="3" shapeId="0" xr:uid="{47683952-30AE-4BFF-A805-87C57EE77260}">
      <text>
        <t xml:space="preserve">[Threaded comment]
Your version of Excel allows you to read this threaded comment; however, any edits to it will get removed if the file is opened in a newer version of Excel. Learn more: https://go.microsoft.com/fwlink/?linkid=870924
Comment:
    Slight editing made to each cell for uniformity
</t>
      </text>
    </comment>
    <comment ref="B53" authorId="4" shapeId="0" xr:uid="{6D15B4FA-7BCB-41E6-9B81-B94803741F93}">
      <text>
        <t xml:space="preserve">[Threaded comment]
Your version of Excel allows you to read this threaded comment; however, any edits to it will get removed if the file is opened in a newer version of Excel. Learn more: https://go.microsoft.com/fwlink/?linkid=870924
Comment:
    Reference to aircraft removed
</t>
      </text>
    </comment>
    <comment ref="F56" authorId="5" shapeId="0" xr:uid="{0AC0BB21-CFFC-414D-A702-EBA2194999DF}">
      <text>
        <t>[Threaded comment]
Your version of Excel allows you to read this threaded comment; however, any edits to it will get removed if the file is opened in a newer version of Excel. Learn more: https://go.microsoft.com/fwlink/?linkid=870924
Comment:
    Add this one - rare but we see Kiefer deposit more waste on top of final cover, and well raising is needed
Reply:
    I don't think this applies - Final cover is only installed when it's reached final grade, meaning you cannot add more waste. 
Reply:
    deleted</t>
      </text>
    </comment>
    <comment ref="H56" authorId="6" shapeId="0" xr:uid="{7460704C-96E9-4CBF-8290-705355FF773C}">
      <text>
        <t>[Threaded comment]
Your version of Excel allows you to read this threaded comment; however, any edits to it will get removed if the file is opened in a newer version of Excel. Learn more: https://go.microsoft.com/fwlink/?linkid=870924
Comment:
    Added - Thinking about Las Pulgas, where the lack of collection wells on final cover is the problem for SEM exceedance.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<sst xmlns="http://schemas.openxmlformats.org/spreadsheetml/2006/main" count="383" uniqueCount="264">
  <si>
    <t>CARB Methane Plume Detection - Landfill Operator Follow-up Form</t>
  </si>
  <si>
    <t>Fill out this form for each notification from CARB of a plume identified from the plane or satellite. Complete all fields if possible.</t>
  </si>
  <si>
    <t>Facility/Flight Survey Info</t>
  </si>
  <si>
    <t>Contact Name:</t>
  </si>
  <si>
    <t>Phone Number:</t>
  </si>
  <si>
    <t>Email Address:</t>
  </si>
  <si>
    <t>Plume Information provided by CARB:</t>
  </si>
  <si>
    <t>5a</t>
  </si>
  <si>
    <t>Incidence ID:</t>
  </si>
  <si>
    <t>5b</t>
  </si>
  <si>
    <t>Plume IDs:</t>
  </si>
  <si>
    <t>Estimated lat/lon coordinates:</t>
  </si>
  <si>
    <t>34.3286,-118.5160</t>
  </si>
  <si>
    <t>Date(s) of plume observed:</t>
  </si>
  <si>
    <t>Follow-up Ground Survey</t>
  </si>
  <si>
    <t>Date of operator’s follow-up ground survey:</t>
  </si>
  <si>
    <t>Yes</t>
  </si>
  <si>
    <t>Please Select</t>
  </si>
  <si>
    <t>Description:</t>
  </si>
  <si>
    <t>Collection system downtime</t>
  </si>
  <si>
    <t>Damaged component</t>
  </si>
  <si>
    <t>Insufficient vacuum</t>
  </si>
  <si>
    <t>Other</t>
  </si>
  <si>
    <t>a. Date of last surface emissions monitoring:</t>
  </si>
  <si>
    <t>b. Date of last component leak monitoring:</t>
  </si>
  <si>
    <t>Follow-up Actions</t>
  </si>
  <si>
    <t>Landfill Surface: Daily Cover</t>
  </si>
  <si>
    <t>No</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</si>
  <si>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</si>
  <si>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</si>
  <si>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</si>
  <si>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Not found</t>
  </si>
  <si>
    <t>If this cause is selected ….</t>
  </si>
  <si>
    <t>Then these locations may be selected</t>
  </si>
  <si>
    <t>Location x Cause Matrix</t>
  </si>
  <si>
    <t>Offline Gas Collection Well(s)</t>
  </si>
  <si>
    <t>Notes</t>
  </si>
  <si>
    <t>Uncontrolled Area (no gas collection infrastructure)</t>
  </si>
  <si>
    <t>Uncontrolled Area (no gas collection infrastructure exists)</t>
  </si>
  <si>
    <t>NOTE please see location-cause matrix on sheet 2; we'd like to constrain the available cause choices based on the choice of location. 
Can invalid options appear greyed-out and not selectable? Perhaps a pop up message could say "cause not applicable to selected location" (I'd like for them to be able to SEE all the causes as this could help guide them to a more appropriate location choice)</t>
  </si>
  <si>
    <t>Construction – Well Raising, Horizontal Extension, or other expansion of existing collection system</t>
  </si>
  <si>
    <t>indicates primary/common cause in 2023 campaign responses</t>
  </si>
  <si>
    <t>Select from the drop-down menu which option best matches the description of the emissions?</t>
  </si>
  <si>
    <t>Please provide a more detailed description of the location, including grid number or component name, if applicable:</t>
  </si>
  <si>
    <t>Mitigation actions taken:</t>
  </si>
  <si>
    <t>Re-monitored methane concentration after repair (ppmv):</t>
  </si>
  <si>
    <t>b. Select the most likely secondary cause of the leak (Optional):</t>
  </si>
  <si>
    <r>
      <t xml:space="preserve">Please provide a more detailed description of the cause(s), including the </t>
    </r>
    <r>
      <rPr>
        <b/>
        <i/>
        <sz val="11"/>
        <rFont val="Arial"/>
        <family val="2"/>
      </rPr>
      <t xml:space="preserve">reason for </t>
    </r>
    <r>
      <rPr>
        <i/>
        <sz val="11"/>
        <rFont val="Arial"/>
        <family val="2"/>
      </rPr>
      <t xml:space="preserve">and </t>
    </r>
    <r>
      <rPr>
        <b/>
        <i/>
        <sz val="11"/>
        <rFont val="Arial"/>
        <family val="2"/>
      </rPr>
      <t xml:space="preserve">duration of </t>
    </r>
    <r>
      <rPr>
        <i/>
        <sz val="11"/>
        <rFont val="Arial"/>
        <family val="2"/>
      </rPr>
      <t>any construction activity or downtime:</t>
    </r>
  </si>
  <si>
    <t>Cracked/Broken Seal (wellbore or other surface penetration)</t>
  </si>
  <si>
    <t>Damaged component (including pinched/broken/watered-in well or vacuum line)</t>
  </si>
  <si>
    <t>Cover-related Construction (Excavation/ Exposed Operations/ Re-grading)</t>
  </si>
  <si>
    <t>Cover integrity</t>
  </si>
  <si>
    <t>JSON Schema Tab</t>
  </si>
  <si>
    <t>*</t>
  </si>
  <si>
    <t>The _json_schema tab is used to specify formatting schemas should one wish to export spreadsheet data to a json format.</t>
  </si>
  <si>
    <t>Please do not edit this tab unless you are a California Air Resources Board (CARB) software developer</t>
  </si>
  <si>
    <t>Tab Name</t>
  </si>
  <si>
    <t>JSON Formatting Schema</t>
  </si>
  <si>
    <t>Feedback Form</t>
  </si>
  <si>
    <t>The _json_metadata tab is used to store key/value pairs to be included in the export of this spreadsheet to json.</t>
  </si>
  <si>
    <t>Please do not edit this tab unless you are a California Air Resources Board (CARB) software developer.</t>
  </si>
  <si>
    <t>Key value pairs will be read on subsequent rows until the first blank key is encountered</t>
  </si>
  <si>
    <t>Key</t>
  </si>
  <si>
    <t>Value</t>
  </si>
  <si>
    <t>sector</t>
  </si>
  <si>
    <t>Landfill</t>
  </si>
  <si>
    <t>Facility Name:</t>
  </si>
  <si>
    <t>Instrument used to locate the leak (e.g., Fisher Scientific TVA2020; RKI Multigas Analyzer Eagle 2; TDL):</t>
  </si>
  <si>
    <t>a. Select the most likely primary cause of the leak (Required):</t>
  </si>
  <si>
    <t>Is this location planned for inclusion in the next quarterly/annual LMR monitoring?</t>
  </si>
  <si>
    <r>
      <t>Was an emission source identified by follow-up monitoring?</t>
    </r>
    <r>
      <rPr>
        <sz val="12"/>
        <rFont val="Arial"/>
        <family val="2"/>
      </rPr>
      <t xml:space="preserve"> If yes, answer 11 - 17, if no, skip 11 - 17</t>
    </r>
    <r>
      <rPr>
        <sz val="12"/>
        <color theme="1"/>
        <rFont val="Arial"/>
        <family val="2"/>
      </rPr>
      <t>.</t>
    </r>
  </si>
  <si>
    <r>
      <t xml:space="preserve">Select from the drop-down menu which option best describes the </t>
    </r>
    <r>
      <rPr>
        <i/>
        <sz val="12"/>
        <rFont val="Arial"/>
        <family val="2"/>
      </rPr>
      <t>location</t>
    </r>
    <r>
      <rPr>
        <sz val="12"/>
        <rFont val="Arial"/>
        <family val="2"/>
      </rPr>
      <t xml:space="preserve"> of the emission source?</t>
    </r>
  </si>
  <si>
    <t>c. Select the most likely tertiary cause of the leak (Optional):</t>
  </si>
  <si>
    <t>Repair date:</t>
  </si>
  <si>
    <t>Most recent leak monitoring prior to this notification:</t>
  </si>
  <si>
    <t>Working Face (area where active filling was being conducted at the time of plume observation)</t>
  </si>
  <si>
    <t>Table 1.  Yes/No Options</t>
  </si>
  <si>
    <t>CARB Drop Down Data Tab</t>
  </si>
  <si>
    <t>Table 2.  Which option best matches the description of the emissions</t>
  </si>
  <si>
    <t>Table 3.  which option best describes the location of the emission source</t>
  </si>
  <si>
    <t>Table 4.  Super-set of all possible locations</t>
  </si>
  <si>
    <t>Working Face (area where active filling was being conducted at the time of detection)</t>
  </si>
  <si>
    <t>Construction - Well Raising or Horizontal Extension</t>
  </si>
  <si>
    <t>Construction - Other</t>
  </si>
  <si>
    <t>Construction - New Well Installation</t>
  </si>
  <si>
    <t>Table 5.  Matrix relation between cause and possible locations</t>
  </si>
  <si>
    <t>Table 6.  Flatten 2-D table into list of permutations</t>
  </si>
  <si>
    <t>Question #10 Answer</t>
  </si>
  <si>
    <t>Please Select (Since Yes to #10)</t>
  </si>
  <si>
    <t>Prompt if yes to Question #10</t>
  </si>
  <si>
    <t>No Selection Required (Since No to #10)</t>
  </si>
  <si>
    <t>Prompt if no to Question #10</t>
  </si>
  <si>
    <t>Prompt based on Question #10 Response</t>
  </si>
  <si>
    <t>Question #12 Prompt (Based on Question #10 Response)</t>
  </si>
  <si>
    <t>Options as a list</t>
  </si>
  <si>
    <t>Spill Function Equivalent</t>
  </si>
  <si>
    <t>Question #12 Drop Down Options</t>
  </si>
  <si>
    <t>Question #13a Prompt</t>
  </si>
  <si>
    <t>Question #13 b &amp; c Prompt</t>
  </si>
  <si>
    <t>Question #13a Drop Down Options</t>
  </si>
  <si>
    <t>Question #13b&amp;c Drop Down Options</t>
  </si>
  <si>
    <t>Not Applicable/No Additional Cause</t>
  </si>
  <si>
    <t>The _carb_only tab is used in part to create interactive drop down menu options for the Feedback form</t>
  </si>
  <si>
    <t>Do not remove blank lines or try to reformat this sheet as it will corrupt how the array/spill functions are designed</t>
  </si>
  <si>
    <t>facility name</t>
  </si>
  <si>
    <t>contact name</t>
  </si>
  <si>
    <t>555-555-5555</t>
  </si>
  <si>
    <t>my@email.com</t>
  </si>
  <si>
    <t>RKI Multigas Analyzer Eagle 2</t>
  </si>
  <si>
    <t>35.3286,-119.5160</t>
  </si>
  <si>
    <t>I'm a description of the emissions</t>
  </si>
  <si>
    <t>i'm a description of the location</t>
  </si>
  <si>
    <t>Cracked/Broken Seal</t>
  </si>
  <si>
    <t>I'm some mitigatation actions</t>
  </si>
  <si>
    <t>Not sure if this is a timestamp or a float?</t>
  </si>
  <si>
    <t>I'm a LMR explination</t>
  </si>
  <si>
    <t>Landfill Surface: Intermediate Cover</t>
  </si>
  <si>
    <t>Landfill Surface: Final Cover</t>
  </si>
  <si>
    <t>Leachate Management System</t>
  </si>
  <si>
    <t>Gas Collection System Component (e.g., well, valve, port, pipe, blower)</t>
  </si>
  <si>
    <t>Gas Control Device/Control System Component</t>
  </si>
  <si>
    <t>Offline Gas Collection Well</t>
  </si>
  <si>
    <t>Construction – New Well Installation</t>
  </si>
  <si>
    <t>Cover integrity - cracked/thinned/eroded</t>
  </si>
  <si>
    <t>Gas Collection System Component (e.g., blower, well, valve, port)</t>
  </si>
  <si>
    <t>Was this location monitored in the previous quarterly/annual Landfill Methane Regulation (LMR) surface emissions or quarterly component leak monitoring?</t>
  </si>
  <si>
    <t>Unique names (helpful for finding special characters)</t>
  </si>
  <si>
    <t>I'm a monitoring description from the spreadsheet</t>
  </si>
  <si>
    <t xml:space="preserve"> </t>
  </si>
  <si>
    <t>CARB Methane Plume Detection</t>
  </si>
  <si>
    <t>1.  Incidence/Emission ID:</t>
  </si>
  <si>
    <t>2.  Plume ID(s):</t>
  </si>
  <si>
    <t>3.  Plume Observation Timestamp(s):</t>
  </si>
  <si>
    <t>4.  Plume CARB Estimated Latitude:</t>
  </si>
  <si>
    <t>5.  Plume CARB Estimated Longitude:</t>
  </si>
  <si>
    <t>6.  Operator Notification Timestamp:</t>
  </si>
  <si>
    <r>
      <rPr>
        <b/>
        <sz val="12"/>
        <color theme="1"/>
        <rFont val="Arial"/>
        <family val="2"/>
      </rPr>
      <t xml:space="preserve">Q1.  </t>
    </r>
    <r>
      <rPr>
        <sz val="12"/>
        <color theme="1"/>
        <rFont val="Arial"/>
        <family val="2"/>
      </rPr>
      <t>Facility Name:</t>
    </r>
  </si>
  <si>
    <t>Facility Name</t>
  </si>
  <si>
    <t>Cal e-GGRT ARB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</si>
  <si>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</si>
  <si>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</si>
  <si>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</si>
  <si>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</si>
  <si>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t>me@email.com</t>
  </si>
  <si>
    <r>
      <rPr>
        <b/>
        <sz val="12"/>
        <color theme="1"/>
        <rFont val="Arial"/>
        <family val="2"/>
      </rPr>
      <t xml:space="preserve">Q6.  </t>
    </r>
    <r>
      <rPr>
        <sz val="12"/>
        <color theme="1"/>
        <rFont val="Arial"/>
        <family val="2"/>
      </rPr>
      <t>Date &amp; time of owner/operator’s follow-up ground inspection:</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</si>
  <si>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</si>
  <si>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 xml:space="preserve">Q9:  </t>
    </r>
    <r>
      <rPr>
        <sz val="12"/>
        <rFont val="Arial"/>
        <family val="2"/>
      </rPr>
      <t>Concentration of methane leak associated with Q8 (in ppmv):</t>
    </r>
  </si>
  <si>
    <r>
      <rPr>
        <b/>
        <sz val="12"/>
        <rFont val="Arial"/>
        <family val="2"/>
      </rPr>
      <t xml:space="preserve">Q10.  </t>
    </r>
    <r>
      <rPr>
        <sz val="12"/>
        <rFont val="Arial"/>
        <family val="2"/>
      </rPr>
      <t>Operator revised latitude associated with leak (if applicable):</t>
    </r>
  </si>
  <si>
    <r>
      <rPr>
        <b/>
        <sz val="12"/>
        <rFont val="Arial"/>
        <family val="2"/>
      </rPr>
      <t xml:space="preserve">Q11.  </t>
    </r>
    <r>
      <rPr>
        <sz val="12"/>
        <rFont val="Arial"/>
        <family val="2"/>
      </rPr>
      <t>Operator revised longitude associated with leak (if applicable):</t>
    </r>
  </si>
  <si>
    <r>
      <rPr>
        <b/>
        <sz val="12"/>
        <rFont val="Arial"/>
        <family val="2"/>
      </rPr>
      <t xml:space="preserve">Q12:  </t>
    </r>
    <r>
      <rPr>
        <sz val="12"/>
        <rFont val="Arial"/>
        <family val="2"/>
      </rPr>
      <t>Select from the drop-down menu which option best matches the description of the emissions?</t>
    </r>
  </si>
  <si>
    <t>Q13 Answer.</t>
  </si>
  <si>
    <r>
      <rPr>
        <b/>
        <sz val="12"/>
        <color theme="1"/>
        <rFont val="Arial"/>
        <family val="2"/>
      </rPr>
      <t xml:space="preserve">Q13.  </t>
    </r>
    <r>
      <rPr>
        <sz val="12"/>
        <color theme="1"/>
        <rFont val="Arial"/>
        <family val="2"/>
      </rPr>
      <t>Please provide additional details of the emission source associated with Q12:</t>
    </r>
  </si>
  <si>
    <r>
      <rPr>
        <b/>
        <sz val="12"/>
        <rFont val="Arial"/>
        <family val="2"/>
      </rPr>
      <t xml:space="preserve">Q14.  </t>
    </r>
    <r>
      <rPr>
        <sz val="12"/>
        <rFont val="Arial"/>
        <family val="2"/>
      </rPr>
      <t>Select from the drop-down menu which option best describes the location of the emission source?</t>
    </r>
  </si>
  <si>
    <t>Q15 Answer.</t>
  </si>
  <si>
    <r>
      <rPr>
        <b/>
        <sz val="12"/>
        <rFont val="Arial"/>
        <family val="2"/>
      </rPr>
      <t xml:space="preserve">Q15.  </t>
    </r>
    <r>
      <rPr>
        <sz val="12"/>
        <rFont val="Arial"/>
        <family val="2"/>
      </rPr>
      <t>Please provide a more detailed description of the location, including grid number or component name, if applicable:</t>
    </r>
  </si>
  <si>
    <r>
      <rPr>
        <b/>
        <sz val="12"/>
        <color theme="1"/>
        <rFont val="Arial"/>
        <family val="2"/>
      </rPr>
      <t xml:space="preserve">Q17 (Optional).  </t>
    </r>
    <r>
      <rPr>
        <sz val="12"/>
        <color theme="1"/>
        <rFont val="Arial"/>
        <family val="2"/>
      </rPr>
      <t>Select the most likely secondary cause of the leak:</t>
    </r>
  </si>
  <si>
    <r>
      <rPr>
        <b/>
        <sz val="12"/>
        <color theme="1"/>
        <rFont val="Arial"/>
        <family val="2"/>
      </rPr>
      <t xml:space="preserve">Q18 (Optional).  </t>
    </r>
    <r>
      <rPr>
        <sz val="12"/>
        <color theme="1"/>
        <rFont val="Arial"/>
        <family val="2"/>
      </rPr>
      <t>Select the most likely tertiary cause of the leak:</t>
    </r>
  </si>
  <si>
    <r>
      <rPr>
        <b/>
        <sz val="12"/>
        <color theme="1"/>
        <rFont val="Arial"/>
        <family val="2"/>
      </rPr>
      <t xml:space="preserve">Q16.  </t>
    </r>
    <r>
      <rPr>
        <sz val="12"/>
        <color theme="1"/>
        <rFont val="Arial"/>
        <family val="2"/>
      </rPr>
      <t>Select the most likely primary cause of the leak:</t>
    </r>
  </si>
  <si>
    <r>
      <rPr>
        <b/>
        <sz val="12"/>
        <rFont val="Arial"/>
        <family val="2"/>
      </rPr>
      <t xml:space="preserve">Q19.  </t>
    </r>
    <r>
      <rPr>
        <sz val="12"/>
        <rFont val="Arial"/>
        <family val="2"/>
      </rPr>
      <t>Please provide a more detailed description of the cause(s), including the reason for and duration of any construction activity or downtime:</t>
    </r>
  </si>
  <si>
    <r>
      <rPr>
        <b/>
        <sz val="12"/>
        <color theme="1"/>
        <rFont val="Arial"/>
        <family val="2"/>
      </rPr>
      <t xml:space="preserve">Q8.  </t>
    </r>
    <r>
      <rPr>
        <sz val="12"/>
        <color theme="1"/>
        <rFont val="Arial"/>
        <family val="2"/>
      </rPr>
      <t>Was an emission source identified by follow-up monitoring?</t>
    </r>
  </si>
  <si>
    <r>
      <rPr>
        <b/>
        <sz val="12"/>
        <color theme="1"/>
        <rFont val="Arial"/>
        <family val="2"/>
      </rPr>
      <t xml:space="preserve">Q20.  </t>
    </r>
    <r>
      <rPr>
        <sz val="12"/>
        <color theme="1"/>
        <rFont val="Arial"/>
        <family val="2"/>
      </rPr>
      <t>Mitigation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</si>
  <si>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</si>
  <si>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methane concentration after repair (ppmv):</t>
    </r>
  </si>
  <si>
    <r>
      <rPr>
        <b/>
        <sz val="12"/>
        <rFont val="Arial"/>
        <family val="2"/>
      </rPr>
      <t xml:space="preserve">Q23.  </t>
    </r>
    <r>
      <rPr>
        <sz val="12"/>
        <rFont val="Arial"/>
        <family val="2"/>
      </rPr>
      <t>Most recent leak monitoring prior to this notification:</t>
    </r>
  </si>
  <si>
    <r>
      <rPr>
        <b/>
        <sz val="12"/>
        <color theme="1"/>
        <rFont val="Arial"/>
        <family val="2"/>
      </rPr>
      <t xml:space="preserve">Q24.  </t>
    </r>
    <r>
      <rPr>
        <sz val="12"/>
        <color theme="1"/>
        <rFont val="Arial"/>
        <family val="2"/>
      </rPr>
      <t>Date of last surface emissions monitoring:</t>
    </r>
  </si>
  <si>
    <r>
      <rPr>
        <b/>
        <sz val="12"/>
        <color theme="1"/>
        <rFont val="Arial"/>
        <family val="2"/>
      </rPr>
      <t xml:space="preserve">Q25.  </t>
    </r>
    <r>
      <rPr>
        <sz val="12"/>
        <color theme="1"/>
        <rFont val="Arial"/>
        <family val="2"/>
      </rPr>
      <t>Date of last component leak monitoring:</t>
    </r>
  </si>
  <si>
    <r>
      <rPr>
        <b/>
        <sz val="12"/>
        <color theme="1"/>
        <rFont val="Arial"/>
        <family val="2"/>
      </rPr>
      <t xml:space="preserve">Q26.  </t>
    </r>
    <r>
      <rPr>
        <sz val="12"/>
        <color theme="1"/>
        <rFont val="Arial"/>
        <family val="2"/>
      </rPr>
      <t>Was this location monitored in the previous quarterly/annual Landfill Methane Regulation (LMR) surface emissions or quarterly component leak monitoring?</t>
    </r>
  </si>
  <si>
    <r>
      <rPr>
        <b/>
        <sz val="12"/>
        <color theme="1"/>
        <rFont val="Arial"/>
        <family val="2"/>
      </rPr>
      <t xml:space="preserve">Q28.  </t>
    </r>
    <r>
      <rPr>
        <sz val="12"/>
        <color theme="1"/>
        <rFont val="Arial"/>
        <family val="2"/>
      </rPr>
      <t>Is this location planned for inclusion in the next quarterly/annual LMR monitoring?</t>
    </r>
  </si>
  <si>
    <t>Q7 Answer.</t>
  </si>
  <si>
    <t>Q20 Answer</t>
  </si>
  <si>
    <t>Q27 Answer</t>
  </si>
  <si>
    <t>Q29 Answer</t>
  </si>
  <si>
    <r>
      <rPr>
        <b/>
        <sz val="12"/>
        <rFont val="Arial"/>
        <family val="2"/>
      </rPr>
      <t xml:space="preserve">Q30. </t>
    </r>
    <r>
      <rPr>
        <sz val="12"/>
        <rFont val="Arial"/>
        <family val="2"/>
      </rPr>
      <t>Additional notes or comments:</t>
    </r>
  </si>
  <si>
    <t>Q30 Answer.</t>
  </si>
  <si>
    <t>Q19 Answer.</t>
  </si>
  <si>
    <t>1.  (Click here) for the Landfill Methane Regulation</t>
  </si>
  <si>
    <t>3.  Please provide feedback in light yellow cells.  These cells will automatically expand to fit your response length.</t>
  </si>
  <si>
    <r>
      <t xml:space="preserve">1.  Within </t>
    </r>
    <r>
      <rPr>
        <sz val="12"/>
        <color rgb="FFFF0000"/>
        <rFont val="Arial"/>
        <family val="2"/>
      </rPr>
      <t>xxx</t>
    </r>
    <r>
      <rPr>
        <sz val="12"/>
        <color theme="1"/>
        <rFont val="Arial"/>
        <family val="2"/>
      </rPr>
      <t xml:space="preserve"> hours of this plume notification, please submit your responses to Sections </t>
    </r>
    <r>
      <rPr>
        <sz val="12"/>
        <color rgb="FFFF0000"/>
        <rFont val="Arial"/>
        <family val="2"/>
      </rPr>
      <t>xxx</t>
    </r>
    <r>
      <rPr>
        <sz val="12"/>
        <color theme="1"/>
        <rFont val="Arial"/>
        <family val="2"/>
      </rPr>
      <t xml:space="preserve"> through </t>
    </r>
    <r>
      <rPr>
        <sz val="12"/>
        <color rgb="FFFF0000"/>
        <rFont val="Arial"/>
        <family val="2"/>
      </rPr>
      <t>xxx</t>
    </r>
    <r>
      <rPr>
        <sz val="12"/>
        <color theme="1"/>
        <rFont val="Arial"/>
        <family val="2"/>
      </rPr>
      <t xml:space="preserve"> (</t>
    </r>
    <r>
      <rPr>
        <sz val="12"/>
        <color rgb="FFFF0000"/>
        <rFont val="Arial"/>
        <family val="2"/>
      </rPr>
      <t>Initial Timeline Required</t>
    </r>
    <r>
      <rPr>
        <sz val="12"/>
        <color theme="1"/>
        <rFont val="Arial"/>
        <family val="2"/>
      </rPr>
      <t>).</t>
    </r>
  </si>
  <si>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</si>
  <si>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</si>
  <si>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</si>
  <si>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</si>
  <si>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</si>
  <si>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</si>
  <si>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</si>
  <si>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Resolved</t>
  </si>
  <si>
    <t>Feedback has been resolved</t>
  </si>
  <si>
    <t>Pending</t>
  </si>
  <si>
    <t>Feedback has been addressed, but confirmation from the commenter is requested before it is listed as 'Resolved'</t>
  </si>
  <si>
    <t>Table 2.  Feedback &amp; Status</t>
  </si>
  <si>
    <t>ID</t>
  </si>
  <si>
    <t>Comment</t>
  </si>
  <si>
    <t>Commenter</t>
  </si>
  <si>
    <t>Status</t>
  </si>
  <si>
    <t>Suggest a certification part like the LMR Annual Report - "By checking this box, I hereby certify based on information and belief formed after reasonable inquiry, the statements and information in the document are true, accurate, and complete. "</t>
  </si>
  <si>
    <t>Zhou</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</si>
  <si>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</si>
  <si>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</si>
  <si>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</si>
  <si>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</si>
  <si>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</si>
  <si>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</si>
  <si>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</si>
  <si>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</si>
  <si>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All fields are visible now.</t>
  </si>
  <si>
    <t>Request to not to have hidden/contingent fields</t>
  </si>
  <si>
    <t>Request to change labeling of updated lat/longs</t>
  </si>
  <si>
    <t>Langfitt</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</si>
  <si>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</si>
  <si>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Subsequent rows will also be imported until the first  blank tab name is encountered</t>
  </si>
  <si>
    <t>Key value pairs will be read in starting with the row immediately beneath the green header.</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</si>
  <si>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</si>
  <si>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</si>
  <si>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Spreadsheet reformatted to explicitly request source revised lat/longs</t>
  </si>
  <si>
    <t>Conditional formatting implemented.  Primary, Secondary, and Tertiary drop down responses implemented.</t>
  </si>
  <si>
    <r>
      <rPr>
        <b/>
        <sz val="12"/>
        <color theme="1"/>
        <rFont val="Arial"/>
        <family val="2"/>
      </rPr>
      <t xml:space="preserve">Q2.  </t>
    </r>
    <r>
      <rPr>
        <sz val="12"/>
        <color theme="1"/>
        <rFont val="Arial"/>
        <family val="2"/>
      </rPr>
      <t>Facility's Cal e-GGRT ARB ID (if known): [#todo, may want a different id here]</t>
    </r>
  </si>
  <si>
    <t>7.  CARB message ID:</t>
  </si>
  <si>
    <t>4.  Use the local date/time at the facility for timestamp related questions.</t>
  </si>
  <si>
    <t>5.  Do not reformat this spreadsheet (e.g. by adding rows/columns) or add content outside of the light yellow cells.</t>
  </si>
  <si>
    <t>6.  Not all sections and fields may apply to your facility for the suspected plume.</t>
  </si>
  <si>
    <t>7.  If a data request does not apply, leave the response blank or 'Please Select'.</t>
  </si>
  <si>
    <t>8.  The Landfill Methane Regulation (LMR) program and associated regulations are included below (see, Section 2. Resources).</t>
  </si>
  <si>
    <t>200-02</t>
  </si>
  <si>
    <t>landfill_v03</t>
  </si>
  <si>
    <t>Tabs will be imported starting with the row immediately beneath the shaded header.</t>
  </si>
  <si>
    <t>Not sure if this is a timestamp or a numeric (need input from CARB staff).</t>
  </si>
  <si>
    <t>Q23.  Need guidance.  Is this a header, should it have a date or numeric response</t>
  </si>
  <si>
    <t>Held</t>
  </si>
  <si>
    <t>Need input from landfill team.</t>
  </si>
  <si>
    <t>Ensure all questions are bold</t>
  </si>
  <si>
    <t>Dan</t>
  </si>
  <si>
    <r>
      <rPr>
        <b/>
        <sz val="12"/>
        <color theme="1"/>
        <rFont val="Arial"/>
        <family val="2"/>
      </rPr>
      <t xml:space="preserve">Q27. </t>
    </r>
    <r>
      <rPr>
        <sz val="12"/>
        <color theme="1"/>
        <rFont val="Arial"/>
        <family val="2"/>
      </rPr>
      <t xml:space="preserve"> If 'No' to Q26, please state why the area was excluded from monitoring (construction, active working face, steep slope, etc.)</t>
    </r>
  </si>
  <si>
    <r>
      <rPr>
        <b/>
        <sz val="12"/>
        <color theme="1"/>
        <rFont val="Arial"/>
        <family val="2"/>
      </rPr>
      <t>Q29.</t>
    </r>
    <r>
      <rPr>
        <sz val="12"/>
        <color theme="1"/>
        <rFont val="Arial"/>
        <family val="2"/>
      </rPr>
      <t xml:space="preserve">  If 'No' to Q28, please state why the area will not be monitored (e.g., construction, active working face, steep slope, etc.):</t>
    </r>
  </si>
  <si>
    <t>Awaiting guidance on additional wording and placement</t>
  </si>
  <si>
    <t>Similarly, I am not sure the current LMR regulation requires anything of them for this form; not sure it is a help to link to it</t>
  </si>
  <si>
    <t>Awaiting group input on whether LMR reg reference should be removed</t>
  </si>
  <si>
    <t>Steve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</si>
  <si>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</si>
  <si>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subquestions (which are now Q24 and Q25)</t>
  </si>
  <si>
    <t>Same formatting comments as for O&amp;G (bold Q labels, suggest extending light grid through answer sections)</t>
  </si>
  <si>
    <t>Bolding fixed, considering new design pattern</t>
  </si>
  <si>
    <t>It is very subtle but there is some background color disagreement on the yellowish answer sections. Q13 &amp; Q15 answer should be adjusted to match, and a few others.</t>
  </si>
  <si>
    <t>Background fill now uniform</t>
  </si>
  <si>
    <t>Making it a Landfill spreadsheet instead of Landfill/Agg and just focusing on those two sectors</t>
  </si>
  <si>
    <t>Mentioning in the instructions to 'Enable Editing' if prompted</t>
  </si>
  <si>
    <t>Emily</t>
  </si>
  <si>
    <t>I agree with Steve and Dan that it might not be a good idea to include the O&amp;G reg on the LF form. It might be confusing</t>
  </si>
  <si>
    <t>See Issues 10 &amp; 16.</t>
  </si>
  <si>
    <t>Dan/Emily</t>
  </si>
  <si>
    <t>Landfill: Column B along Q9, 10 &amp; 11 have missing cell borders. Maybe also adjust the cell spacing for Q9, 10, 11 for consistency.</t>
  </si>
  <si>
    <t>Isis</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</si>
  <si>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</si>
  <si>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Do we need the links to the Oil and Gas Reg?</t>
  </si>
  <si>
    <r>
      <t xml:space="preserve">2.  Within </t>
    </r>
    <r>
      <rPr>
        <sz val="12"/>
        <color rgb="FFFF0000"/>
        <rFont val="Arial"/>
        <family val="2"/>
      </rPr>
      <t>xxx</t>
    </r>
    <r>
      <rPr>
        <sz val="12"/>
        <color theme="1"/>
        <rFont val="Arial"/>
        <family val="2"/>
      </rPr>
      <t xml:space="preserve"> days of repairing a leak (if a non-venting source is found), please submit your responses to Sections </t>
    </r>
    <r>
      <rPr>
        <sz val="12"/>
        <color rgb="FFFF0000"/>
        <rFont val="Arial"/>
        <family val="2"/>
      </rPr>
      <t>xxx</t>
    </r>
    <r>
      <rPr>
        <sz val="12"/>
        <color theme="1"/>
        <rFont val="Arial"/>
        <family val="2"/>
      </rPr>
      <t xml:space="preserve"> through </t>
    </r>
    <r>
      <rPr>
        <sz val="12"/>
        <color rgb="FFFF0000"/>
        <rFont val="Arial"/>
        <family val="2"/>
      </rPr>
      <t>xxx</t>
    </r>
    <r>
      <rPr>
        <sz val="12"/>
        <color theme="1"/>
        <rFont val="Arial"/>
        <family val="2"/>
      </rPr>
      <t xml:space="preserve"> (</t>
    </r>
    <r>
      <rPr>
        <sz val="12"/>
        <color rgb="FFFF0000"/>
        <rFont val="Arial"/>
        <family val="2"/>
      </rPr>
      <t>Resubmit Timeline Required</t>
    </r>
    <r>
      <rPr>
        <sz val="12"/>
        <color theme="1"/>
        <rFont val="Arial"/>
        <family val="2"/>
      </rPr>
      <t>).</t>
    </r>
  </si>
  <si>
    <t>Spreadsheet name changed to Landfill</t>
  </si>
  <si>
    <t>Follow-up Form: Landfill Sector</t>
  </si>
  <si>
    <t>10.  Depending on your security settings, you may have to click the button 'Enable Editing' near the formula bar when you open this spreadsheet.</t>
  </si>
  <si>
    <t>10 (cont).  See https://support.microsoft.com/en-us/office/enable-editing-in-your-document-22caa80b-4552-495d-8fa1-f874461a13a0</t>
  </si>
  <si>
    <t>9.  If it is unclear how to respond to a request, please elaborate in the 'Additional Comments' Section.</t>
  </si>
  <si>
    <t>See Issue 10.  O&amp;G Regs reference have been removed, LMR is retained (for now).  Would like landfill groups guidance.</t>
  </si>
  <si>
    <t>Need input from the landfill team on what to replace xxx with in instructions 1 and 2 for timeline related issues.</t>
  </si>
  <si>
    <t>Tony</t>
  </si>
  <si>
    <t>References to oil &amp; gas regs have been removed</t>
  </si>
  <si>
    <t>See Issue 9.  Would like guidance from landfill team on intended purpose of potential Q23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</si>
</sst>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4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theme="1"/>
      <name val="Arial"/>
      <family val="2"/>
    </font>
    <font>
      <sz val="12"/>
      <color rgb="FFFF0000"/>
      <name val="Arial"/>
      <family val="2"/>
    </font>
    <font>
      <i/>
      <sz val="12"/>
      <color theme="1"/>
      <name val="Arial"/>
      <family val="2"/>
    </font>
    <font>
      <b/>
      <i/>
      <sz val="12"/>
      <color theme="1"/>
      <name val="Arial"/>
      <family val="2"/>
    </font>
    <font>
      <b/>
      <sz val="18"/>
      <color theme="8" tint="-0.249977111117893"/>
      <name val="Arial"/>
      <family val="2"/>
    </font>
    <font>
      <i/>
      <sz val="11"/>
      <color theme="1"/>
      <name val="Arial"/>
      <family val="2"/>
    </font>
    <font>
      <sz val="12"/>
      <color rgb="FF00B050"/>
      <name val="Arial"/>
      <family val="2"/>
    </font>
    <font>
      <sz val="12"/>
      <color theme="4"/>
      <name val="Arial"/>
      <family val="2"/>
    </font>
    <font>
      <b/>
      <sz val="12"/>
      <color theme="4"/>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b/>
      <i/>
      <sz val="12"/>
      <color theme="1"/>
      <name val="Arial"/>
      <family val="2"/>
    </font>
    <font>
      <strike/>
      <sz val="11"/>
      <color rgb="FFFF0000"/>
      <name val="Calibri"/>
      <family val="2"/>
      <scheme val="minor"/>
    </font>
    <font>
      <sz val="12"/>
      <name val="Arial"/>
      <family val="2"/>
    </font>
    <font>
      <i/>
      <sz val="12"/>
      <name val="Arial"/>
      <family val="2"/>
    </font>
    <font>
      <i/>
      <sz val="11"/>
      <name val="Arial"/>
      <family val="2"/>
    </font>
    <font>
      <b/>
      <i/>
      <sz val="11"/>
      <name val="Arial"/>
      <family val="2"/>
    </font>
    <font>
      <sz val="16"/>
      <color theme="1"/>
      <name val="Calibri"/>
      <family val="2"/>
      <scheme val="minor"/>
    </font>
    <font>
      <u/>
      <sz val="11"/>
      <color theme="10"/>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6">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rgb="FFFFF2CC"/>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style="dotted">
        <color indexed="64"/>
      </left>
      <right style="thin">
        <color indexed="64"/>
      </right>
      <top style="dotted">
        <color indexed="64"/>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style="thin">
        <color rgb="FF000000"/>
      </right>
      <top/>
      <bottom/>
      <diagonal/>
    </border>
    <border>
      <left style="thin">
        <color indexed="64"/>
      </left>
      <right style="thin">
        <color rgb="FF000000"/>
      </right>
      <top style="dotted">
        <color indexed="64"/>
      </top>
      <bottom style="dotted">
        <color indexed="64"/>
      </bottom>
      <diagonal/>
    </border>
    <border>
      <left style="dotted">
        <color indexed="64"/>
      </left>
      <right style="thin">
        <color rgb="FF000000"/>
      </right>
      <top style="dotted">
        <color indexed="64"/>
      </top>
      <bottom style="dotted">
        <color indexed="64"/>
      </bottom>
      <diagonal/>
    </border>
    <border>
      <left/>
      <right style="thin">
        <color rgb="FF000000"/>
      </right>
      <top style="dotted">
        <color indexed="64"/>
      </top>
      <bottom style="dotted">
        <color indexed="64"/>
      </bottom>
      <diagonal/>
    </border>
    <border>
      <left style="dotted">
        <color indexed="64"/>
      </left>
      <right style="thin">
        <color rgb="FF000000"/>
      </right>
      <top/>
      <bottom style="dotted">
        <color indexed="64"/>
      </bottom>
      <diagonal/>
    </border>
    <border>
      <left/>
      <right/>
      <top/>
      <bottom style="thin">
        <color auto="1"/>
      </bottom>
      <diagonal/>
    </border>
  </borders>
  <cellStyleXfs count="3">
    <xf numFmtId="0" fontId="0" fillId="0" borderId="0"/>
    <xf numFmtId="0" fontId="39" fillId="0" borderId="0" applyNumberFormat="0" applyFill="0" applyBorder="0" applyAlignment="0" applyProtection="0"/>
    <xf numFmtId="0" fontId="40" fillId="0" borderId="0"/>
  </cellStyleXfs>
  <cellXfs count="145">
    <xf numFmtId="0" fontId="0" fillId="0" borderId="0" xfId="0"/>
    <xf numFmtId="0" fontId="0" fillId="0" borderId="0" xfId="0" applyAlignment="1">
      <alignment wrapText="1"/>
    </xf>
    <xf numFmtId="0" fontId="18" fillId="0" borderId="0" xfId="0" applyFont="1" applyAlignment="1">
      <alignment vertical="center"/>
    </xf>
    <xf numFmtId="0" fontId="19" fillId="0" borderId="0" xfId="0" applyFont="1"/>
    <xf numFmtId="0" fontId="19" fillId="0" borderId="0" xfId="0" applyFont="1" applyAlignment="1">
      <alignment horizontal="right" vertical="center"/>
    </xf>
    <xf numFmtId="0" fontId="19" fillId="0" borderId="0" xfId="0" applyFont="1" applyAlignment="1">
      <alignment horizontal="center" vertical="center"/>
    </xf>
    <xf numFmtId="0" fontId="19" fillId="0" borderId="0" xfId="0" applyFont="1" applyAlignment="1">
      <alignment horizontal="right" vertical="top"/>
    </xf>
    <xf numFmtId="0" fontId="19" fillId="0" borderId="0" xfId="0" applyFont="1" applyAlignment="1">
      <alignment horizontal="left"/>
    </xf>
    <xf numFmtId="0" fontId="19" fillId="0" borderId="0" xfId="0" applyFont="1" applyAlignment="1">
      <alignment horizontal="left" vertical="top"/>
    </xf>
    <xf numFmtId="0" fontId="20" fillId="0" borderId="0" xfId="0" applyFont="1"/>
    <xf numFmtId="0" fontId="19" fillId="0" borderId="0" xfId="0" applyFont="1" applyAlignment="1">
      <alignment horizontal="left" vertical="center" wrapText="1"/>
    </xf>
    <xf numFmtId="0" fontId="19" fillId="0" borderId="0" xfId="0" applyFont="1" applyAlignment="1">
      <alignment vertical="top"/>
    </xf>
    <xf numFmtId="0" fontId="19" fillId="0" borderId="0" xfId="0" applyFont="1" applyAlignment="1">
      <alignment horizontal="left" vertical="center"/>
    </xf>
    <xf numFmtId="0" fontId="19" fillId="0" borderId="0" xfId="0" applyFont="1" applyAlignment="1">
      <alignment horizontal="left" wrapText="1"/>
    </xf>
    <xf numFmtId="0" fontId="21" fillId="0" borderId="0" xfId="0" applyFont="1" applyAlignment="1">
      <alignment vertical="center"/>
    </xf>
    <xf numFmtId="0" fontId="26" fillId="0" borderId="0" xfId="0" applyFont="1" applyAlignment="1">
      <alignment horizontal="right" vertical="top"/>
    </xf>
    <xf numFmtId="0" fontId="26" fillId="3" borderId="0" xfId="0" applyFont="1" applyFill="1" applyAlignment="1">
      <alignment horizontal="left" vertical="top"/>
    </xf>
    <xf numFmtId="0" fontId="27" fillId="0" borderId="0" xfId="0" applyFont="1" applyAlignment="1">
      <alignment horizontal="left"/>
    </xf>
    <xf numFmtId="0" fontId="26" fillId="0" borderId="0" xfId="0" applyFont="1"/>
    <xf numFmtId="0" fontId="26" fillId="0" borderId="0" xfId="0" applyFont="1" applyAlignment="1">
      <alignment vertical="top"/>
    </xf>
    <xf numFmtId="0" fontId="26" fillId="0" borderId="0" xfId="0" applyFont="1" applyAlignment="1">
      <alignment vertical="center"/>
    </xf>
    <xf numFmtId="0" fontId="19" fillId="0" borderId="0" xfId="0" applyFont="1" applyAlignment="1">
      <alignment horizontal="left" vertical="top" wrapText="1"/>
    </xf>
    <xf numFmtId="0" fontId="19" fillId="0" borderId="0" xfId="0" applyFont="1" applyAlignment="1">
      <alignment horizontal="right"/>
    </xf>
    <xf numFmtId="0" fontId="19" fillId="0" borderId="0" xfId="0" applyFont="1" applyAlignment="1">
      <alignment vertical="top" wrapText="1"/>
    </xf>
    <xf numFmtId="0" fontId="30" fillId="0" borderId="0" xfId="0" applyFont="1"/>
    <xf numFmtId="0" fontId="31" fillId="0" borderId="0" xfId="0" applyFont="1"/>
    <xf numFmtId="0" fontId="0" fillId="0" borderId="0" xfId="0" applyAlignment="1">
      <alignment vertical="top" wrapText="1"/>
    </xf>
    <xf numFmtId="0" fontId="24" fillId="0" borderId="0" xfId="0" applyFont="1"/>
    <xf numFmtId="0" fontId="29" fillId="0" borderId="0" xfId="0" applyFont="1" applyAlignment="1">
      <alignment vertical="top" wrapText="1"/>
    </xf>
    <xf numFmtId="0" fontId="29" fillId="4" borderId="8" xfId="0" applyFont="1" applyFill="1" applyBorder="1" applyAlignment="1">
      <alignment vertical="top" wrapText="1"/>
    </xf>
    <xf numFmtId="0" fontId="0" fillId="0" borderId="0" xfId="0" applyAlignment="1">
      <alignment vertical="top"/>
    </xf>
    <xf numFmtId="0" fontId="29" fillId="0" borderId="0" xfId="0" applyFont="1" applyAlignment="1">
      <alignment vertical="top"/>
    </xf>
    <xf numFmtId="0" fontId="30" fillId="0" borderId="0" xfId="0" applyFont="1" applyAlignment="1">
      <alignment vertical="top"/>
    </xf>
    <xf numFmtId="0" fontId="29" fillId="6" borderId="8" xfId="0" applyFont="1" applyFill="1" applyBorder="1" applyAlignment="1">
      <alignment vertical="top" wrapText="1"/>
    </xf>
    <xf numFmtId="0" fontId="28" fillId="7" borderId="0" xfId="0" applyFont="1" applyFill="1" applyAlignment="1">
      <alignment vertical="top" wrapText="1"/>
    </xf>
    <xf numFmtId="0" fontId="28" fillId="7" borderId="0" xfId="0" applyFont="1" applyFill="1" applyAlignment="1">
      <alignment vertical="top"/>
    </xf>
    <xf numFmtId="0" fontId="19" fillId="0" borderId="4" xfId="0" applyFont="1" applyBorder="1"/>
    <xf numFmtId="0" fontId="19" fillId="3" borderId="0" xfId="0" applyFont="1" applyFill="1" applyAlignment="1">
      <alignment vertical="top"/>
    </xf>
    <xf numFmtId="0" fontId="18" fillId="0" borderId="0" xfId="0" applyFont="1" applyAlignment="1">
      <alignment vertical="center" wrapText="1"/>
    </xf>
    <xf numFmtId="0" fontId="18" fillId="0" borderId="0" xfId="0" applyFont="1" applyAlignment="1">
      <alignment wrapText="1"/>
    </xf>
    <xf numFmtId="0" fontId="24" fillId="0" borderId="0" xfId="0" applyFont="1" applyAlignment="1">
      <alignment wrapText="1"/>
    </xf>
    <xf numFmtId="0" fontId="24" fillId="0" borderId="4" xfId="0" applyFont="1" applyBorder="1"/>
    <xf numFmtId="0" fontId="19" fillId="0" borderId="0" xfId="0" applyFont="1" applyAlignment="1">
      <alignment vertical="center"/>
    </xf>
    <xf numFmtId="0" fontId="26" fillId="0" borderId="10" xfId="0" applyFont="1" applyBorder="1" applyAlignment="1">
      <alignment horizontal="left" vertical="top"/>
    </xf>
    <xf numFmtId="0" fontId="26" fillId="0" borderId="11" xfId="0" applyFont="1" applyBorder="1" applyAlignment="1">
      <alignment horizontal="left" vertical="top"/>
    </xf>
    <xf numFmtId="22" fontId="26" fillId="0" borderId="11" xfId="0" applyNumberFormat="1" applyFont="1" applyBorder="1" applyAlignment="1">
      <alignment horizontal="left" vertical="top"/>
    </xf>
    <xf numFmtId="0" fontId="19" fillId="0" borderId="9" xfId="0" applyFont="1" applyBorder="1"/>
    <xf numFmtId="0" fontId="19" fillId="0" borderId="12" xfId="0" applyFont="1" applyBorder="1" applyAlignment="1">
      <alignment horizontal="left" vertical="top"/>
    </xf>
    <xf numFmtId="0" fontId="19" fillId="2" borderId="11" xfId="0" applyFont="1" applyFill="1" applyBorder="1" applyAlignment="1">
      <alignment horizontal="left"/>
    </xf>
    <xf numFmtId="0" fontId="19" fillId="0" borderId="12" xfId="0" applyFont="1" applyBorder="1"/>
    <xf numFmtId="0" fontId="22" fillId="2" borderId="11" xfId="0" applyFont="1" applyFill="1" applyBorder="1" applyAlignment="1">
      <alignment vertical="center" wrapText="1"/>
    </xf>
    <xf numFmtId="0" fontId="32" fillId="2" borderId="11" xfId="0" applyFont="1" applyFill="1" applyBorder="1" applyAlignment="1">
      <alignment vertical="center" wrapText="1"/>
    </xf>
    <xf numFmtId="0" fontId="32" fillId="2" borderId="13" xfId="0" applyFont="1" applyFill="1" applyBorder="1" applyAlignment="1">
      <alignment vertical="center" wrapText="1"/>
    </xf>
    <xf numFmtId="0" fontId="33" fillId="0" borderId="0" xfId="0" applyFont="1" applyAlignment="1">
      <alignment vertical="top" wrapText="1"/>
    </xf>
    <xf numFmtId="0" fontId="34" fillId="0" borderId="0" xfId="0" applyFont="1" applyAlignment="1">
      <alignment vertical="top" wrapText="1"/>
    </xf>
    <xf numFmtId="0" fontId="34" fillId="3" borderId="0" xfId="0" applyFont="1" applyFill="1" applyAlignment="1">
      <alignment wrapText="1"/>
    </xf>
    <xf numFmtId="0" fontId="36" fillId="0" borderId="0" xfId="0" applyFont="1"/>
    <xf numFmtId="0" fontId="34" fillId="0" borderId="0" xfId="0" applyFont="1"/>
    <xf numFmtId="0" fontId="18" fillId="3" borderId="0" xfId="0" applyFont="1" applyFill="1" applyAlignment="1">
      <alignment wrapText="1"/>
    </xf>
    <xf numFmtId="0" fontId="34" fillId="0" borderId="0" xfId="0" applyFont="1" applyAlignment="1">
      <alignment horizontal="right" vertical="top"/>
    </xf>
    <xf numFmtId="0" fontId="29" fillId="3" borderId="0" xfId="0" applyFont="1" applyFill="1"/>
    <xf numFmtId="0" fontId="29" fillId="3" borderId="0" xfId="0" applyFont="1" applyFill="1" applyAlignment="1">
      <alignment vertical="top" wrapText="1"/>
    </xf>
    <xf numFmtId="0" fontId="19" fillId="0" borderId="0" xfId="0" applyFont="1" applyAlignment="1">
      <alignment horizontal="center"/>
    </xf>
    <xf numFmtId="0" fontId="19" fillId="0" borderId="0" xfId="0" applyFont="1" applyAlignment="1">
      <alignment horizontal="center" vertical="top"/>
    </xf>
    <xf numFmtId="0" fontId="38" fillId="9" borderId="0" xfId="0" applyFont="1" applyFill="1"/>
    <xf numFmtId="0" fontId="38" fillId="10" borderId="0" xfId="0" applyFont="1" applyFill="1"/>
    <xf numFmtId="0" fontId="28" fillId="0" borderId="0" xfId="0" applyFont="1"/>
    <xf numFmtId="0" fontId="17" fillId="0" borderId="0" xfId="0" applyFont="1" applyAlignment="1">
      <alignment wrapText="1"/>
    </xf>
    <xf numFmtId="0" fontId="16" fillId="0" borderId="0" xfId="0" applyFont="1" applyAlignment="1">
      <alignment vertical="top" wrapText="1"/>
    </xf>
    <xf numFmtId="0" fontId="16" fillId="0" borderId="0" xfId="0" applyFont="1" applyAlignment="1">
      <alignment vertical="top"/>
    </xf>
    <xf numFmtId="0" fontId="16" fillId="0" borderId="0" xfId="0" applyFont="1" applyAlignment="1">
      <alignment horizontal="left"/>
    </xf>
    <xf numFmtId="0" fontId="16" fillId="0" borderId="0" xfId="0" applyFont="1"/>
    <xf numFmtId="0" fontId="0" fillId="11" borderId="0" xfId="0" applyFill="1"/>
    <xf numFmtId="0" fontId="28" fillId="0" borderId="14" xfId="0" applyFont="1" applyBorder="1"/>
    <xf numFmtId="0" fontId="0" fillId="5" borderId="0" xfId="0" applyFill="1"/>
    <xf numFmtId="0" fontId="15" fillId="2" borderId="5" xfId="0" applyFont="1" applyFill="1" applyBorder="1" applyAlignment="1">
      <alignment vertical="top"/>
    </xf>
    <xf numFmtId="0" fontId="39" fillId="2" borderId="5" xfId="1" applyFill="1" applyBorder="1" applyAlignment="1">
      <alignment vertical="top"/>
    </xf>
    <xf numFmtId="14" fontId="19" fillId="2" borderId="11" xfId="0" applyNumberFormat="1" applyFont="1" applyFill="1" applyBorder="1" applyAlignment="1">
      <alignment horizontal="left"/>
    </xf>
    <xf numFmtId="0" fontId="15" fillId="2" borderId="13" xfId="0" applyFont="1" applyFill="1" applyBorder="1" applyAlignment="1">
      <alignment horizontal="left" vertical="top" wrapText="1"/>
    </xf>
    <xf numFmtId="0" fontId="15" fillId="8" borderId="11" xfId="0" applyFont="1" applyFill="1" applyBorder="1" applyAlignment="1">
      <alignment horizontal="left"/>
    </xf>
    <xf numFmtId="0" fontId="15" fillId="0" borderId="0" xfId="0" applyFont="1"/>
    <xf numFmtId="0" fontId="14" fillId="0" borderId="0" xfId="0" applyFont="1" applyAlignment="1">
      <alignment vertical="top" wrapText="1"/>
    </xf>
    <xf numFmtId="14" fontId="19" fillId="8" borderId="13" xfId="0" applyNumberFormat="1" applyFont="1" applyFill="1" applyBorder="1" applyAlignment="1">
      <alignment horizontal="left"/>
    </xf>
    <xf numFmtId="0" fontId="19" fillId="8" borderId="11" xfId="0" applyFont="1" applyFill="1" applyBorder="1" applyAlignment="1">
      <alignment horizontal="left"/>
    </xf>
    <xf numFmtId="0" fontId="32" fillId="2" borderId="11" xfId="0" applyFont="1" applyFill="1" applyBorder="1" applyAlignment="1">
      <alignment horizontal="left" vertical="center" wrapText="1"/>
    </xf>
    <xf numFmtId="0" fontId="13" fillId="0" borderId="0" xfId="0" applyFont="1"/>
    <xf numFmtId="0" fontId="42" fillId="2" borderId="0" xfId="1" applyFont="1" applyFill="1" applyBorder="1" applyAlignment="1">
      <alignment horizontal="left" vertical="center"/>
    </xf>
    <xf numFmtId="164" fontId="11" fillId="2" borderId="0" xfId="0" applyNumberFormat="1" applyFont="1" applyFill="1" applyAlignment="1">
      <alignment horizontal="left" vertical="center"/>
    </xf>
    <xf numFmtId="0" fontId="40" fillId="0" borderId="0" xfId="2"/>
    <xf numFmtId="0" fontId="40" fillId="0" borderId="0" xfId="2" applyProtection="1">
      <protection locked="0"/>
    </xf>
    <xf numFmtId="0" fontId="40" fillId="0" borderId="0" xfId="2" applyAlignment="1" applyProtection="1">
      <alignment vertical="center"/>
      <protection locked="0"/>
    </xf>
    <xf numFmtId="0" fontId="41" fillId="12" borderId="0" xfId="2" applyFont="1" applyFill="1" applyAlignment="1">
      <alignment horizontal="centerContinuous" vertical="center"/>
    </xf>
    <xf numFmtId="0" fontId="40" fillId="13" borderId="0" xfId="2" applyFill="1" applyAlignment="1">
      <alignment horizontal="centerContinuous"/>
    </xf>
    <xf numFmtId="0" fontId="40" fillId="13" borderId="0" xfId="2" applyFill="1" applyAlignment="1">
      <alignment horizontal="center"/>
    </xf>
    <xf numFmtId="0" fontId="11" fillId="0" borderId="0" xfId="0" applyFont="1" applyAlignment="1">
      <alignment horizontal="center" vertical="center"/>
    </xf>
    <xf numFmtId="0" fontId="40" fillId="0" borderId="0" xfId="2" applyAlignment="1" applyProtection="1">
      <alignment horizontal="left" vertical="center"/>
      <protection locked="0"/>
    </xf>
    <xf numFmtId="0" fontId="40" fillId="14" borderId="0" xfId="2" applyFill="1" applyAlignment="1" applyProtection="1">
      <alignment horizontal="left" vertical="center"/>
      <protection locked="0"/>
    </xf>
    <xf numFmtId="0" fontId="0" fillId="0" borderId="0" xfId="0" applyAlignment="1">
      <alignment horizontal="left"/>
    </xf>
    <xf numFmtId="164" fontId="11" fillId="14" borderId="0" xfId="0" applyNumberFormat="1" applyFont="1" applyFill="1" applyAlignment="1">
      <alignment horizontal="left" vertical="center"/>
    </xf>
    <xf numFmtId="0" fontId="11" fillId="0" borderId="0" xfId="0" applyFont="1" applyAlignment="1">
      <alignment horizontal="left" vertical="center" wrapText="1"/>
    </xf>
    <xf numFmtId="0" fontId="11" fillId="2" borderId="0" xfId="0" applyFont="1" applyFill="1" applyAlignment="1">
      <alignment horizontal="left" vertical="center"/>
    </xf>
    <xf numFmtId="0" fontId="11" fillId="0" borderId="0" xfId="0" applyFont="1" applyAlignment="1">
      <alignment horizontal="left" vertical="center"/>
    </xf>
    <xf numFmtId="0" fontId="0" fillId="0" borderId="0" xfId="0" applyAlignment="1">
      <alignment horizontal="left" vertical="center"/>
    </xf>
    <xf numFmtId="0" fontId="21" fillId="0" borderId="0" xfId="0" applyFont="1" applyAlignment="1">
      <alignment horizontal="left" vertical="center"/>
    </xf>
    <xf numFmtId="0" fontId="34" fillId="0" borderId="0" xfId="0" applyFont="1" applyAlignment="1">
      <alignment horizontal="left" vertical="center" wrapText="1"/>
    </xf>
    <xf numFmtId="0" fontId="32" fillId="2" borderId="0" xfId="0" applyFont="1" applyFill="1" applyAlignment="1">
      <alignment horizontal="left" vertical="center"/>
    </xf>
    <xf numFmtId="0" fontId="22" fillId="2" borderId="0" xfId="0" applyFont="1" applyFill="1" applyAlignment="1">
      <alignment horizontal="left" vertical="center"/>
    </xf>
    <xf numFmtId="0" fontId="34" fillId="0" borderId="0" xfId="0" applyFont="1" applyAlignment="1">
      <alignment horizontal="left" vertical="center"/>
    </xf>
    <xf numFmtId="0" fontId="11" fillId="14" borderId="0" xfId="0" applyFont="1" applyFill="1" applyAlignment="1">
      <alignment horizontal="left" vertical="center"/>
    </xf>
    <xf numFmtId="0" fontId="19" fillId="2"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9" fillId="2" borderId="0" xfId="0" applyFont="1" applyFill="1" applyAlignment="1">
      <alignment horizontal="left" vertical="center" wrapText="1"/>
    </xf>
    <xf numFmtId="0" fontId="8" fillId="0" borderId="0" xfId="0" applyFont="1" applyAlignment="1">
      <alignment horizontal="left" vertical="center" wrapText="1"/>
    </xf>
    <xf numFmtId="0" fontId="38" fillId="15" borderId="0" xfId="0" applyFont="1" applyFill="1"/>
    <xf numFmtId="0" fontId="38" fillId="15"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0" borderId="0" xfId="0" applyFont="1" applyAlignment="1">
      <alignment vertical="center"/>
    </xf>
    <xf numFmtId="0" fontId="40" fillId="0" borderId="0" xfId="2" applyAlignment="1">
      <alignment vertical="center"/>
    </xf>
    <xf numFmtId="0" fontId="8" fillId="14" borderId="0" xfId="0" applyFont="1" applyFill="1" applyAlignment="1">
      <alignment horizontal="left" vertical="center"/>
    </xf>
    <xf numFmtId="0" fontId="40" fillId="14" borderId="0" xfId="2" applyFill="1" applyAlignment="1">
      <alignment horizontal="left" vertical="center"/>
    </xf>
    <xf numFmtId="0" fontId="40" fillId="0" borderId="0" xfId="2" applyAlignment="1">
      <alignment horizontal="left" vertical="center"/>
    </xf>
    <xf numFmtId="0" fontId="0" fillId="0" borderId="0" xfId="0" applyAlignment="1">
      <alignment vertical="center"/>
    </xf>
    <xf numFmtId="0" fontId="42" fillId="14" borderId="0" xfId="1" applyFont="1" applyFill="1" applyBorder="1" applyAlignment="1">
      <alignment horizontal="left" vertical="center"/>
    </xf>
    <xf numFmtId="0" fontId="24" fillId="0" borderId="0" xfId="0" applyFont="1" applyAlignment="1">
      <alignment horizontal="left" vertical="center"/>
    </xf>
    <xf numFmtId="0" fontId="7" fillId="0" borderId="0" xfId="0" applyFont="1" applyAlignment="1">
      <alignment horizontal="left" vertical="center" wrapText="1"/>
    </xf>
    <xf numFmtId="0" fontId="6" fillId="14" borderId="0" xfId="0" applyFont="1" applyFill="1" applyAlignment="1">
      <alignment horizontal="left" vertical="top"/>
    </xf>
    <xf numFmtId="164" fontId="6" fillId="14" borderId="0" xfId="0" applyNumberFormat="1" applyFont="1" applyFill="1" applyAlignment="1">
      <alignment horizontal="left" vertical="center"/>
    </xf>
    <xf numFmtId="0" fontId="6" fillId="0" borderId="0" xfId="0" applyFont="1" applyAlignment="1">
      <alignment horizontal="left" vertical="center" wrapText="1"/>
    </xf>
    <xf numFmtId="0" fontId="6" fillId="14" borderId="0" xfId="0" applyFont="1" applyFill="1" applyAlignment="1">
      <alignment horizontal="left" vertical="center"/>
    </xf>
    <xf numFmtId="0" fontId="4" fillId="0" borderId="0" xfId="0" applyFont="1" applyAlignment="1">
      <alignment horizontal="left" vertical="center" wrapText="1"/>
    </xf>
    <xf numFmtId="0" fontId="18" fillId="2" borderId="0" xfId="0" applyFont="1" applyFill="1" applyAlignment="1">
      <alignment horizontal="left" vertical="center"/>
    </xf>
    <xf numFmtId="0" fontId="5" fillId="2" borderId="0" xfId="0" applyFont="1" applyFill="1" applyAlignment="1">
      <alignment horizontal="left" vertical="center"/>
    </xf>
    <xf numFmtId="0" fontId="3" fillId="14" borderId="0" xfId="0" applyFont="1" applyFill="1" applyAlignment="1">
      <alignment horizontal="left" vertical="center"/>
    </xf>
    <xf numFmtId="0" fontId="2" fillId="14" borderId="0" xfId="0" applyFont="1" applyFill="1" applyAlignment="1">
      <alignment horizontal="left" vertical="center"/>
    </xf>
    <xf numFmtId="0" fontId="23"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15" fillId="8" borderId="6" xfId="0" applyFont="1" applyFill="1" applyBorder="1" applyAlignment="1">
      <alignment horizontal="left" vertical="top" wrapText="1"/>
    </xf>
    <xf numFmtId="0" fontId="19" fillId="8" borderId="12" xfId="0" applyFont="1" applyFill="1" applyBorder="1" applyAlignment="1">
      <alignment horizontal="left" vertical="top" wrapText="1"/>
    </xf>
    <xf numFmtId="0" fontId="12" fillId="8" borderId="7" xfId="0" applyFont="1" applyFill="1" applyBorder="1" applyAlignment="1">
      <alignment horizontal="left" vertical="top"/>
    </xf>
    <xf numFmtId="0" fontId="19" fillId="8" borderId="11" xfId="0" applyFont="1" applyFill="1" applyBorder="1" applyAlignment="1">
      <alignment horizontal="left" vertical="top"/>
    </xf>
    <xf numFmtId="0" fontId="25" fillId="8" borderId="7" xfId="0" applyFont="1" applyFill="1" applyBorder="1" applyAlignment="1">
      <alignment horizontal="left" vertical="top" wrapText="1"/>
    </xf>
    <xf numFmtId="0" fontId="25" fillId="8" borderId="11" xfId="0" applyFont="1" applyFill="1" applyBorder="1" applyAlignment="1">
      <alignment horizontal="left" vertical="top" wrapText="1"/>
    </xf>
  </cellXfs>
  <cellStyles count="3">
    <cellStyle name="Hyperlink" xfId="1" builtinId="8"/>
    <cellStyle name="Normal" xfId="0" builtinId="0"/>
    <cellStyle name="Normal 3" xfId="2" xr:uid="{34B4562B-54D1-406A-9AEB-82C17D409F56}"/>
  </cellStyles>
  <dxfs count="23">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fill>
        <patternFill>
          <bgColor rgb="FFFF474C"/>
        </patternFill>
      </fill>
    </dxf>
    <dxf>
      <alignment horizontal="left" vertical="center" textRotation="0" wrapText="1"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s>
  <tableStyles count="0" defaultTableStyle="TableStyleMedium2" defaultPivotStyle="PivotStyleLight16"/>
  <colors>
    <mruColors>
      <color rgb="FFFF474C"/>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7" name="Rectangle: Diagonal Corners Rounded 6">
          <a:extLst>
            <a:ext uri="{FF2B5EF4-FFF2-40B4-BE49-F238E27FC236}">
              <a16:creationId xmlns:a16="http://schemas.microsoft.com/office/drawing/2014/main" id="{56DA90FE-D059-428F-9F4F-09149CCE541C}"/>
            </a:ext>
          </a:extLst>
        </xdr:cNvPr>
        <xdr:cNvSpPr/>
      </xdr:nvSpPr>
      <xdr:spPr>
        <a:xfrm>
          <a:off x="298450" y="42463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34</xdr:row>
      <xdr:rowOff>27819</xdr:rowOff>
    </xdr:from>
    <xdr:to>
      <xdr:col>4</xdr:col>
      <xdr:colOff>283633</xdr:colOff>
      <xdr:row>34</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42</xdr:row>
      <xdr:rowOff>27819</xdr:rowOff>
    </xdr:from>
    <xdr:to>
      <xdr:col>4</xdr:col>
      <xdr:colOff>283633</xdr:colOff>
      <xdr:row>42</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Follow-up Ground Survey Results (Required)</a:t>
          </a:r>
          <a:endParaRPr lang="en-US" sz="1600" baseline="0">
            <a:solidFill>
              <a:schemeClr val="bg1"/>
            </a:solidFill>
          </a:endParaRPr>
        </a:p>
      </xdr:txBody>
    </xdr:sp>
    <xdr:clientData/>
  </xdr:twoCellAnchor>
  <xdr:twoCellAnchor>
    <xdr:from>
      <xdr:col>1</xdr:col>
      <xdr:colOff>0</xdr:colOff>
      <xdr:row>62</xdr:row>
      <xdr:rowOff>27819</xdr:rowOff>
    </xdr:from>
    <xdr:to>
      <xdr:col>4</xdr:col>
      <xdr:colOff>283633</xdr:colOff>
      <xdr:row>62</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(Required if "Yes"</a:t>
          </a:r>
          <a:r>
            <a:rPr lang="en-US" sz="1600" baseline="0">
              <a:solidFill>
                <a:schemeClr val="bg1"/>
              </a:solidFill>
            </a:rPr>
            <a:t> to Q8</a:t>
          </a:r>
          <a:r>
            <a:rPr lang="en-US" sz="1600">
              <a:solidFill>
                <a:schemeClr val="bg1"/>
              </a:solidFill>
            </a:rPr>
            <a:t>)</a:t>
          </a:r>
          <a:endParaRPr lang="en-US" sz="1600" baseline="0">
            <a:solidFill>
              <a:schemeClr val="bg1"/>
            </a:solidFill>
          </a:endParaRPr>
        </a:p>
      </xdr:txBody>
    </xdr:sp>
    <xdr:clientData/>
  </xdr:twoCellAnchor>
  <xdr:twoCellAnchor>
    <xdr:from>
      <xdr:col>1</xdr:col>
      <xdr:colOff>0</xdr:colOff>
      <xdr:row>75</xdr:row>
      <xdr:rowOff>23586</xdr:rowOff>
    </xdr:from>
    <xdr:to>
      <xdr:col>4</xdr:col>
      <xdr:colOff>283633</xdr:colOff>
      <xdr:row>75</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Detailed Ground Survey Results (Required if "Yes" to Q8)</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1232372</xdr:colOff>
      <xdr:row>2</xdr:row>
      <xdr:rowOff>441943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563210</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Held, Tony@ARB" id="{D956CDC1-BEF9-413F-B009-2054B1F166E4}" userId="S::Tony.Held@arb.ca.gov::942e073f-ce08-4723-9eef-cfd08c820af3" providerId="AD"/>
  <person displayName="Zhou, Xiaochi (Joe)@ARB" id="{B991B8DF-2F04-46DB-908D-5E8F468EDDC1}" userId="S::xiaochi.zhou@arb.ca.gov::ccc05141-cdd2-471f-9f3f-9aaeb5a3f870" providerId="AD"/>
  <person displayName="Langfitt, Quinn@ARB" id="{99F69B2F-5035-43FD-B51B-5955E64A453C}" userId="S::quinn.langfitt@arb.ca.gov::5a0efd58-5771-4439-ac7d-5ab6c4ba3bc2" providerId="AD"/>
  <person displayName="Alexiades, Anthy@ARB" id="{229BC087-57F3-40C5-A0D4-8F91C53A72D9}" userId="S::Anthy.Alexiades@arb.ca.gov::65139a12-67f9-4860-86b5-9df96257c108" providerId="AD"/>
  <person displayName="Alexiades, Anthy@ARB" id="{A909098D-FBFA-4C1E-8C5B-DF0421CEE77B}" userId="S::anthy.alexiades@arb.ca.gov::65139a12-67f9-4860-86b5-9df96257c108" providerId="AD"/>
  <person displayName="Frausto-Vicencio, Isis@ARB" id="{D7B0E5C6-E784-4046-AA0A-BFD4AEF967EF}" userId="S::Isis.Frausto-Vicencio@arb.ca.gov::fc33dd55-3878-4eaa-9895-e57f7895aff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3" displayName="_carb_only_Table_03" ref="B26:C33" totalsRowShown="0">
  <autoFilter ref="B26:C33" xr:uid="{9880E526-F747-4E0D-85BC-BFBB5FEED4B1}"/>
  <tableColumns count="2">
    <tableColumn id="1" xr3:uid="{05F1A10D-23B8-4722-AC84-E910A5ED1419}" name="Please Select"/>
    <tableColumn id="2" xr3:uid="{0E9648BD-254A-4431-B47D-9EC46546CE68}" name="Not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2" displayName="_carb_only_Table_02" ref="B18:B22" totalsRowShown="0">
  <autoFilter ref="B18:B22" xr:uid="{16A34581-BC95-4D0F-9AF0-175A16ED9191}"/>
  <tableColumns count="1">
    <tableColumn id="1" xr3:uid="{71A1706F-E936-42A7-8A10-D6A3E160D5B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12:C15" totalsRowShown="0">
  <autoFilter ref="B12:C15"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9:G44" totalsRowShown="0" dataDxfId="20">
  <autoFilter ref="B19:G44"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$B$15</calculatedColumnFormula>
    </tableColumn>
    <tableColumn id="6" xr3:uid="{791C3FB5-006E-4DCD-B4BB-15A239E47851}" name="Notes" dataDxfId="1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4-07-11T21:57:54.80" personId="{B991B8DF-2F04-46DB-908D-5E8F468EDDC1}" id="{2D8177C4-E97D-42D4-B10E-5B2898C98A34}">
    <text>Suggest a certification part like the LMR Annual Report - "By checking this box, I hereby certify based on information and belief formed after reasonable inquiry, the statements and information in the document are true, accurate, and complete. "</text>
  </threadedComment>
  <threadedComment ref="A1" dT="2024-10-16T22:20:38.07" personId="{D7B0E5C6-E784-4046-AA0A-BFD4AEF967EF}" id="{60F0D34E-95ED-4BEB-9292-1453EC22365B}" parentId="{2D8177C4-E97D-42D4-B10E-5B2898C98A34}">
    <text>Lets make sure it matches the O&amp;G form</text>
  </threadedComment>
  <threadedComment ref="C4" dT="2024-05-23T21:50:19.69" personId="{229BC087-57F3-40C5-A0D4-8F91C53A72D9}" id="{74471933-553B-477D-8EE7-CB2A3F28B017}">
    <text>Global comment: 
If these don't need to be merged cells, it's more accessible (ADA) to avoid merging</text>
  </threadedComment>
  <threadedComment ref="C4" dT="2024-07-08T20:06:03.86" personId="{229BC087-57F3-40C5-A0D4-8F91C53A72D9}" id="{813EC894-2F4D-42E7-9E14-4153C8857F05}" parentId="{74471933-553B-477D-8EE7-CB2A3F28B017}">
    <text>- I removed all merged cells except for the free-form response fields. 
- Added yellow fill to all fields where we are looking for a response from the operator, and other minor formatting revisions for consistency. 
- Un-hid all rows
- Proposed text changes in green/underline/strikeout</text>
  </threadedComment>
  <threadedComment ref="B10" dT="2024-07-11T21:32:35.88" personId="{B991B8DF-2F04-46DB-908D-5E8F468EDDC1}" id="{351AA909-B142-41CB-86E9-90A1A208C81F}" done="1">
    <text>Suggest use the 3 letter Landfill abbreviation we have</text>
  </threadedComment>
  <threadedComment ref="B10" dT="2024-07-11T21:57:28.63" personId="{A909098D-FBFA-4C1E-8C5B-DF0421CEE77B}" id="{82C199E8-673A-489E-B504-3E945B650FBF}" parentId="{351AA909-B142-41CB-86E9-90A1A208C81F}">
    <text>Not sure what you mean, the Incident ID is a unique number for tracking purposes.  See plume_incidence_summary_as_of_2023-09-01.csv</text>
    <extLst>
      <x:ext xmlns:xltc2="http://schemas.microsoft.com/office/spreadsheetml/2020/threadedcomments2" uri="{F7C98A9C-CBB3-438F-8F68-D28B6AF4A901}">
        <xltc2:checksum>921094870</xltc2:checksum>
        <xltc2:hyperlink startIndex="87" length="44" url="https://carb.sharepoint.com/:x:/r/sites/ISD/PAB/LMR/RD+DataAnalysis/RD-Flights/RD-LMR-Shared/2023%20Flights/plume_incidence_summary_as_of_2023-09-01.csv?d=w088d3b9aa2d341f88903395778caa7e8&amp;csf=1&amp;web=1&amp;e=2Kqcg0"/>
      </x:ext>
    </extLst>
  </threadedComment>
  <threadedComment ref="B10" dT="2024-10-16T22:06:56.41" personId="{D7B0E5C6-E784-4046-AA0A-BFD4AEF967EF}" id="{75A08399-07B1-4CB3-8276-336809932204}" parentId="{351AA909-B142-41CB-86E9-90A1A208C81F}">
    <text>No action needed</text>
  </threadedComment>
  <threadedComment ref="B11" dT="2024-07-11T21:34:34.13" personId="{B991B8DF-2F04-46DB-908D-5E8F468EDDC1}" id="{98E74497-3C16-4156-85B2-5E8B8B81A439}" done="1">
    <text>Suggest to use YYYY+Day of the Year+time. This can help operators and CARB to process cases</text>
  </threadedComment>
  <threadedComment ref="B11" dT="2024-07-11T21:58:44.95" personId="{A909098D-FBFA-4C1E-8C5B-DF0421CEE77B}" id="{26570AE2-2C08-4F8C-BCE5-2C9B2BA3940A}" parentId="{98E74497-3C16-4156-85B2-5E8B8B81A439}">
    <text>All plume images have a timestamp. This suggestion goes beyond the response form, suggest you raise these thoughts with Steve/Jason's teams</text>
  </threadedComment>
  <threadedComment ref="B11" dT="2024-10-16T22:07:04.97" personId="{D7B0E5C6-E784-4046-AA0A-BFD4AEF967EF}" id="{08DC8F78-C0E9-47FA-AF4C-3C8ECE749356}" parentId="{98E74497-3C16-4156-85B2-5E8B8B81A439}">
    <text>No action needed</text>
  </threadedComment>
  <threadedComment ref="B18" dT="2024-07-11T21:55:22.56" personId="{B991B8DF-2F04-46DB-908D-5E8F468EDDC1}" id="{A652D5CA-DA56-4FB0-988D-BAADC19AF353}" done="1">
    <text>Add: If yes - answer 11 - 17, if no, skip 11 - 17</text>
  </threadedComment>
  <threadedComment ref="B18" dT="2024-10-16T22:09:08.04" personId="{D7B0E5C6-E784-4046-AA0A-BFD4AEF967EF}" id="{91644145-E660-4FE1-9885-294491796FA4}" parentId="{A652D5CA-DA56-4FB0-988D-BAADC19AF353}">
    <text xml:space="preserve">Added suggested text </text>
  </threadedComment>
  <threadedComment ref="B19" dT="2024-05-23T21:40:55.01" personId="{229BC087-57F3-40C5-A0D4-8F91C53A72D9}" id="{69E6396A-D020-411D-9E90-383CC6CFDC26}">
    <text xml:space="preserve">Can we keep these fields visible regardless of whether they select YES/NO for question 10? </text>
  </threadedComment>
  <threadedComment ref="B19" dT="2024-10-16T22:10:37.71" personId="{D7B0E5C6-E784-4046-AA0A-BFD4AEF967EF}" id="{620CA9A3-A0E6-42A6-BD39-520DD67ED33F}" parentId="{69E6396A-D020-411D-9E90-383CC6CFDC26}">
    <text>Let’s keep visible and remove conditional formatting</text>
  </threadedComment>
  <threadedComment ref="B20" dT="2024-07-11T21:52:27.23" personId="{B991B8DF-2F04-46DB-908D-5E8F468EDDC1}" id="{E4ADB725-BF35-478C-AAB2-7D477BEC9AF7}" done="1">
    <text>Since change it to "emission source location (lat, lon) identified by follow-up monitoring" - Most likely it will be different from the satellite identified location</text>
  </threadedComment>
  <threadedComment ref="B21" dT="2024-10-16T22:17:32.24" personId="{D7B0E5C6-E784-4046-AA0A-BFD4AEF967EF}" id="{90B7F2DE-CFE3-4665-82E4-E35DFEED2332}">
    <text>I agree with their text changes</text>
  </threadedComment>
  <threadedComment ref="B27" dT="2024-08-21T18:00:13.22" personId="{99F69B2F-5035-43FD-B51B-5955E64A453C}" id="{E778DC21-F973-4A64-A5E1-F27750929FAC}">
    <text>Suggest linking each checkbox with another cell (probably on a separate hidden sheet) using Format Control to make this form easier to ingest into a database in the future. For each check box, right click - &gt; Format Control -&gt; Cell Link -&gt; enter cell to be linked to.</text>
  </threadedComment>
  <threadedComment ref="B33" dT="2024-08-21T18:46:33.90" personId="{99F69B2F-5035-43FD-B51B-5955E64A453C}" id="{3FCBB355-14B6-42DC-BCEF-E6AC9EDB5BDF}">
    <text>I think if you want the dropdown list to include all of the possible options, but then some not be selectable, you’d have to use VBA (hopefully someone will tell me I’m wrong!). I’d suggest against using VBA because then the workbooks will be macro-enabled and could be blocked by some security settings.
But we could make the dropdown list dynamic without VBA so that it only shows the relevant options in the list based on the previous selection. Can do that by using the OFFSET function in a named range definition and then calling to the named range for the list. I know how to do this if we want to go this route.
Or we could have some other cell next to this selection box that will tell the user they’ve made an incompatible selection (but then relies on the user to see that and change their selection). We could make that cell very visible and/or also use conditional formatting on the selection box cell to draw attention to the issue.</text>
  </threadedComment>
  <threadedComment ref="B34" dT="2024-07-05T20:26:47.64" personId="{229BC087-57F3-40C5-A0D4-8F91C53A72D9}" id="{41D52CF8-B732-4C6E-A0C7-17DDD03DC42E}" done="1">
    <text>Moved up from end (grouping all incidence-related info, followed by monitoring history).
Please renumber if you keep this change</text>
  </threadedComment>
  <threadedComment ref="B34" dT="2024-10-16T22:31:46.87" personId="{D7B0E5C6-E784-4046-AA0A-BFD4AEF967EF}" id="{C49BD5B5-9C33-4D5A-9C3B-E2CF6660EB49}" parentId="{41D52CF8-B732-4C6E-A0C7-17DDD03DC42E}">
    <text>renumbered</text>
  </threadedComment>
</ThreadedComments>
</file>

<file path=xl/threadedComments/threadedComment2.xml><?xml version="1.0" encoding="utf-8"?>
<ThreadedComments xmlns="http://schemas.microsoft.com/office/spreadsheetml/2018/threadedcomments" xmlns:x="http://schemas.openxmlformats.org/spreadsheetml/2006/main">
  <threadedComment ref="B22" dT="2024-10-29T20:55:31.43" personId="{D956CDC1-BEF9-413F-B009-2054B1F166E4}" id="{5B38CEAE-B70B-4B81-8879-7157D2A2F602}">
    <text>Not sure if we want “not found” as an option as Question 10 already asks yes/no if a source was identified and having not found here opens up the possibility that a user would say an emission source was detected and later say it was not found.</text>
  </threadedComment>
  <threadedComment ref="B37" dT="2024-07-17T20:53:18.71" personId="{B991B8DF-2F04-46DB-908D-5E8F468EDDC1}" id="{613A6A36-6FF8-4A08-8E73-C9D7C5B308D9}" done="1">
    <text>Shall we be more specific here and break into two cases: 1. gas control device (e.g., flare) down but gas collection system is running. 3. entire gas collection and control system down.</text>
  </threadedComment>
  <threadedComment ref="B37" dT="2024-07-30T19:28:20.78" personId="{A909098D-FBFA-4C1E-8C5B-DF0421CEE77B}" id="{49E14DCA-A1A3-4D42-8061-BEAE3C5BD53B}" parentId="{613A6A36-6FF8-4A08-8E73-C9D7C5B308D9}">
    <text xml:space="preserve">The collection system must be shut down if the flare is not running, so your case #1 should never happen. </text>
  </threadedComment>
  <threadedComment ref="B37" dT="2024-10-17T14:15:52.45" personId="{D7B0E5C6-E784-4046-AA0A-BFD4AEF967EF}" id="{DD898849-F2C6-45D5-92EF-24E8AABBAA44}" parentId="{613A6A36-6FF8-4A08-8E73-C9D7C5B308D9}">
    <text>No action needed</text>
  </threadedComment>
  <threadedComment ref="B38" dT="2024-07-17T20:38:59.95" personId="{B991B8DF-2F04-46DB-908D-5E8F468EDDC1}" id="{70C5D22F-790C-4375-8089-F22F6DF0BBFF}" done="1">
    <text>collection well offline is mostly due to construction, expansion of the existing GCCS, or damaged parts. Delete or make it more specific (e.g., other reasons that take well offline)?</text>
  </threadedComment>
  <threadedComment ref="B38" dT="2024-07-30T19:31:41.01" personId="{A909098D-FBFA-4C1E-8C5B-DF0421CEE77B}" id="{D542520A-0E15-4A69-A177-08F9B7B122AD}" parentId="{70C5D22F-790C-4375-8089-F22F6DF0BBFF}">
    <text>THey can choose multiple, and we REALLY want to know when a well was offline for any reason</text>
  </threadedComment>
  <threadedComment ref="B38" dT="2024-10-17T14:17:50.42" personId="{D7B0E5C6-E784-4046-AA0A-BFD4AEF967EF}" id="{BBE3F548-A412-44D6-B4EA-F2E9F4CDFB3F}" parentId="{70C5D22F-790C-4375-8089-F22F6DF0BBFF}">
    <text>No action needed</text>
  </threadedComment>
  <threadedComment ref="C52" dT="2024-10-28T18:08:30.58" personId="{D956CDC1-BEF9-413F-B009-2054B1F166E4}" id="{47683952-30AE-4BFF-A805-87C57EE77260}">
    <text xml:space="preserve">Slight editing made to each cell for uniformity
</text>
  </threadedComment>
  <threadedComment ref="B53" dT="2024-10-28T18:09:08.03" personId="{D956CDC1-BEF9-413F-B009-2054B1F166E4}" id="{6D15B4FA-7BCB-41E6-9B81-B94803741F93}">
    <text xml:space="preserve">Reference to aircraft removed
</text>
  </threadedComment>
  <threadedComment ref="F56" dT="2024-07-17T23:19:18.78" personId="{B991B8DF-2F04-46DB-908D-5E8F468EDDC1}" id="{0AC0BB21-CFFC-414D-A702-EBA2194999DF}">
    <text>Add this one - rare but we see Kiefer deposit more waste on top of final cover, and well raising is needed</text>
  </threadedComment>
  <threadedComment ref="F56" dT="2024-07-30T19:29:34.47" personId="{A909098D-FBFA-4C1E-8C5B-DF0421CEE77B}" id="{6383A50C-9A43-4FB1-B684-B385573C62F3}" parentId="{0AC0BB21-CFFC-414D-A702-EBA2194999DF}">
    <text xml:space="preserve">I don't think this applies - Final cover is only installed when it's reached final grade, meaning you cannot add more waste. </text>
  </threadedComment>
  <threadedComment ref="F56" dT="2024-10-17T14:19:39.08" personId="{D7B0E5C6-E784-4046-AA0A-BFD4AEF967EF}" id="{8490A4E0-2ADE-49B8-AC3A-A2C0529F3D72}" parentId="{0AC0BB21-CFFC-414D-A702-EBA2194999DF}">
    <text>deleted</text>
  </threadedComment>
  <threadedComment ref="H56" dT="2024-07-17T23:28:43.80" personId="{B991B8DF-2F04-46DB-908D-5E8F468EDDC1}" id="{7460704C-96E9-4CBF-8290-705355FF773C}" done="1">
    <text>Added - Thinking about Las Pulgas, where the lack of collection wells on final cover is the problem for SEM exceedance.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my@email.co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2.arb.ca.gov/our-work/programs/landfill-methane-regulation" TargetMode="External"/><Relationship Id="rId1" Type="http://schemas.openxmlformats.org/officeDocument/2006/relationships/hyperlink" Target="mailto:me@email.com"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7" Type="http://schemas.microsoft.com/office/2017/10/relationships/threadedComment" Target="../threadedComments/threadedComment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comments" Target="../comments2.xml"/><Relationship Id="rId5" Type="http://schemas.openxmlformats.org/officeDocument/2006/relationships/table" Target="../tables/table3.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C3306-CEDA-425D-A738-6B531C56D135}">
  <sheetPr codeName="Sheet1"/>
  <dimension ref="A1:XFC65"/>
  <sheetViews>
    <sheetView showGridLines="0" topLeftCell="A5" zoomScale="115" zoomScaleNormal="115" workbookViewId="0">
      <selection activeCell="A2" sqref="A2"/>
    </sheetView>
  </sheetViews>
  <sheetFormatPr defaultColWidth="8.87890625" defaultRowHeight="15" zeroHeight="1" x14ac:dyDescent="0.45"/>
  <cols>
    <col min="1" max="1" width="3.87890625" style="4" bestFit="1" customWidth="1"/>
    <col min="2" max="2" width="63.29296875" style="5" customWidth="1"/>
    <col min="3" max="3" width="78.87890625" style="3" customWidth="1"/>
    <col min="4" max="16379" width="0" style="3" hidden="1" customWidth="1"/>
    <col min="16380" max="16380" width="3.1171875" style="3" hidden="1" customWidth="1"/>
    <col min="16381" max="16382" width="0" style="3" hidden="1" customWidth="1"/>
    <col min="16383" max="16383" width="3.1171875" style="3" hidden="1" customWidth="1"/>
    <col min="16384" max="16384" width="3.87890625" style="3" hidden="1" customWidth="1"/>
  </cols>
  <sheetData>
    <row r="1" spans="1:9" ht="56.45" customHeight="1" thickBot="1" x14ac:dyDescent="0.5">
      <c r="A1" s="136" t="s">
        <v>0</v>
      </c>
      <c r="B1" s="137"/>
      <c r="C1" s="138"/>
      <c r="D1" s="2"/>
      <c r="E1" s="2"/>
      <c r="F1" s="2"/>
      <c r="G1" s="2"/>
      <c r="H1" s="2"/>
      <c r="I1" s="2"/>
    </row>
    <row r="2" spans="1:9" ht="30" customHeight="1" x14ac:dyDescent="0.45">
      <c r="B2" s="14" t="s">
        <v>1</v>
      </c>
      <c r="C2" s="14"/>
    </row>
    <row r="3" spans="1:9" ht="24.75" customHeight="1" x14ac:dyDescent="0.45">
      <c r="B3" s="38" t="s">
        <v>2</v>
      </c>
      <c r="C3" s="36"/>
    </row>
    <row r="4" spans="1:9" ht="14.45" customHeight="1" x14ac:dyDescent="0.45">
      <c r="A4" s="6">
        <v>1</v>
      </c>
      <c r="B4" s="67" t="s">
        <v>66</v>
      </c>
      <c r="C4" s="75" t="s">
        <v>104</v>
      </c>
    </row>
    <row r="5" spans="1:9" ht="14.45" customHeight="1" x14ac:dyDescent="0.45">
      <c r="A5" s="6">
        <v>2</v>
      </c>
      <c r="B5" s="67" t="s">
        <v>3</v>
      </c>
      <c r="C5" s="75" t="s">
        <v>105</v>
      </c>
    </row>
    <row r="6" spans="1:9" ht="14.45" customHeight="1" x14ac:dyDescent="0.45">
      <c r="A6" s="6">
        <v>3</v>
      </c>
      <c r="B6" s="67" t="s">
        <v>4</v>
      </c>
      <c r="C6" s="75" t="s">
        <v>106</v>
      </c>
    </row>
    <row r="7" spans="1:9" ht="14.45" customHeight="1" x14ac:dyDescent="0.45">
      <c r="A7" s="6">
        <v>4</v>
      </c>
      <c r="B7" s="67" t="s">
        <v>5</v>
      </c>
      <c r="C7" s="76" t="s">
        <v>107</v>
      </c>
    </row>
    <row r="8" spans="1:9" ht="14.45" customHeight="1" x14ac:dyDescent="0.45">
      <c r="A8" s="6"/>
      <c r="B8" s="13"/>
      <c r="C8" s="37"/>
    </row>
    <row r="9" spans="1:9" ht="14.45" customHeight="1" x14ac:dyDescent="0.5">
      <c r="A9" s="15"/>
      <c r="B9" s="17" t="s">
        <v>6</v>
      </c>
      <c r="C9" s="16"/>
    </row>
    <row r="10" spans="1:9" ht="14.45" customHeight="1" x14ac:dyDescent="0.45">
      <c r="A10" s="15" t="s">
        <v>7</v>
      </c>
      <c r="B10" s="18" t="s">
        <v>8</v>
      </c>
      <c r="C10" s="43">
        <v>153</v>
      </c>
    </row>
    <row r="11" spans="1:9" ht="15" customHeight="1" x14ac:dyDescent="0.45">
      <c r="A11" s="15" t="s">
        <v>9</v>
      </c>
      <c r="B11" s="19" t="s">
        <v>10</v>
      </c>
      <c r="C11" s="44">
        <v>447</v>
      </c>
    </row>
    <row r="12" spans="1:9" ht="15" customHeight="1" x14ac:dyDescent="0.45">
      <c r="A12" s="15">
        <v>6</v>
      </c>
      <c r="B12" s="18" t="s">
        <v>11</v>
      </c>
      <c r="C12" s="44" t="s">
        <v>12</v>
      </c>
    </row>
    <row r="13" spans="1:9" ht="15" customHeight="1" x14ac:dyDescent="0.45">
      <c r="A13" s="15">
        <v>7</v>
      </c>
      <c r="B13" s="20" t="s">
        <v>13</v>
      </c>
      <c r="C13" s="45">
        <v>45102.632638888892</v>
      </c>
    </row>
    <row r="14" spans="1:9" x14ac:dyDescent="0.45">
      <c r="A14" s="6"/>
    </row>
    <row r="15" spans="1:9" ht="14.45" customHeight="1" x14ac:dyDescent="0.5">
      <c r="A15" s="6"/>
      <c r="B15" s="39" t="s">
        <v>14</v>
      </c>
    </row>
    <row r="16" spans="1:9" ht="15" customHeight="1" x14ac:dyDescent="0.45">
      <c r="A16" s="6">
        <v>8</v>
      </c>
      <c r="B16" s="68" t="s">
        <v>15</v>
      </c>
      <c r="C16" s="77">
        <v>45273</v>
      </c>
      <c r="D16" s="46"/>
    </row>
    <row r="17" spans="1:5" ht="43.5" customHeight="1" x14ac:dyDescent="0.45">
      <c r="A17" s="6">
        <v>9</v>
      </c>
      <c r="B17" s="54" t="s">
        <v>67</v>
      </c>
      <c r="C17" s="78" t="s">
        <v>108</v>
      </c>
      <c r="D17" s="49"/>
    </row>
    <row r="18" spans="1:5" ht="36" customHeight="1" x14ac:dyDescent="0.45">
      <c r="A18" s="6">
        <v>10</v>
      </c>
      <c r="B18" s="68" t="s">
        <v>70</v>
      </c>
      <c r="C18" s="51" t="s">
        <v>16</v>
      </c>
      <c r="D18" s="51"/>
    </row>
    <row r="19" spans="1:5" ht="14.45" customHeight="1" x14ac:dyDescent="0.45">
      <c r="A19" s="6"/>
      <c r="B19" s="55" t="str">
        <f>IF(C18="Yes","a. Concentration of methane leak (ppmv):","")</f>
        <v>a. Concentration of methane leak (ppmv):</v>
      </c>
      <c r="C19" s="48">
        <v>500</v>
      </c>
      <c r="D19" s="49"/>
    </row>
    <row r="20" spans="1:5" s="8" customFormat="1" x14ac:dyDescent="0.45">
      <c r="B20" s="23" t="str">
        <f>IF(C18="Yes","b. Operator revised coordinates (lat,lon), if applicable:","")</f>
        <v>b. Operator revised coordinates (lat,lon), if applicable:</v>
      </c>
      <c r="C20" s="79" t="s">
        <v>109</v>
      </c>
      <c r="D20" s="47"/>
    </row>
    <row r="21" spans="1:5" ht="34.5" customHeight="1" x14ac:dyDescent="0.45">
      <c r="A21" s="6">
        <v>11</v>
      </c>
      <c r="B21" s="54" t="s">
        <v>42</v>
      </c>
      <c r="C21" s="50" t="s">
        <v>31</v>
      </c>
      <c r="D21" s="46"/>
    </row>
    <row r="22" spans="1:5" x14ac:dyDescent="0.45">
      <c r="A22" s="6"/>
      <c r="B22" s="40" t="s">
        <v>18</v>
      </c>
      <c r="C22" s="9"/>
    </row>
    <row r="23" spans="1:5" ht="51" customHeight="1" x14ac:dyDescent="0.45">
      <c r="A23" s="6"/>
      <c r="B23" s="139" t="s">
        <v>110</v>
      </c>
      <c r="C23" s="140"/>
    </row>
    <row r="24" spans="1:5" ht="33.75" customHeight="1" x14ac:dyDescent="0.45">
      <c r="A24" s="6">
        <v>12</v>
      </c>
      <c r="B24" s="54" t="s">
        <v>71</v>
      </c>
      <c r="C24" s="51" t="s">
        <v>120</v>
      </c>
      <c r="D24" s="51"/>
    </row>
    <row r="25" spans="1:5" ht="32.25" customHeight="1" x14ac:dyDescent="0.45">
      <c r="A25" s="6"/>
      <c r="B25" s="56" t="s">
        <v>43</v>
      </c>
      <c r="C25" s="12"/>
      <c r="D25" s="10"/>
    </row>
    <row r="26" spans="1:5" ht="58.5" customHeight="1" x14ac:dyDescent="0.45">
      <c r="A26" s="6"/>
      <c r="B26" s="139" t="s">
        <v>111</v>
      </c>
      <c r="C26" s="140"/>
      <c r="D26" s="10"/>
      <c r="E26" s="10"/>
    </row>
    <row r="27" spans="1:5" ht="15.75" customHeight="1" x14ac:dyDescent="0.45">
      <c r="A27" s="6">
        <v>13</v>
      </c>
      <c r="B27" s="69" t="s">
        <v>68</v>
      </c>
      <c r="C27" s="63" t="s">
        <v>83</v>
      </c>
    </row>
    <row r="28" spans="1:5" ht="15.75" customHeight="1" x14ac:dyDescent="0.45">
      <c r="A28" s="6"/>
      <c r="B28" s="11"/>
      <c r="C28" s="63"/>
    </row>
    <row r="29" spans="1:5" x14ac:dyDescent="0.45">
      <c r="A29" s="6"/>
      <c r="B29" s="70" t="s">
        <v>46</v>
      </c>
      <c r="C29" s="62" t="s">
        <v>35</v>
      </c>
    </row>
    <row r="30" spans="1:5" x14ac:dyDescent="0.45">
      <c r="A30" s="6"/>
      <c r="B30" s="7"/>
      <c r="C30" s="62"/>
    </row>
    <row r="31" spans="1:5" x14ac:dyDescent="0.45">
      <c r="A31" s="6"/>
      <c r="B31" s="71" t="s">
        <v>72</v>
      </c>
      <c r="C31" s="62" t="s">
        <v>84</v>
      </c>
    </row>
    <row r="32" spans="1:5" ht="22.5" customHeight="1" x14ac:dyDescent="0.45">
      <c r="A32" s="6"/>
      <c r="B32" s="56" t="s">
        <v>47</v>
      </c>
      <c r="C32" s="9"/>
    </row>
    <row r="33" spans="1:4" ht="65.25" customHeight="1" x14ac:dyDescent="0.45">
      <c r="A33" s="6"/>
      <c r="B33" s="143" t="s">
        <v>39</v>
      </c>
      <c r="C33" s="144"/>
    </row>
    <row r="34" spans="1:4" ht="29.25" customHeight="1" x14ac:dyDescent="0.5">
      <c r="A34" s="6"/>
      <c r="B34" s="58" t="s">
        <v>25</v>
      </c>
    </row>
    <row r="35" spans="1:4" x14ac:dyDescent="0.45">
      <c r="A35" s="59">
        <v>14</v>
      </c>
      <c r="B35" s="69" t="s">
        <v>44</v>
      </c>
    </row>
    <row r="36" spans="1:4" ht="32.450000000000003" customHeight="1" x14ac:dyDescent="0.45">
      <c r="A36" s="6"/>
      <c r="B36" s="139" t="s">
        <v>113</v>
      </c>
      <c r="C36" s="140"/>
    </row>
    <row r="37" spans="1:4" ht="15.75" customHeight="1" x14ac:dyDescent="0.45">
      <c r="A37" s="11"/>
      <c r="B37" s="85" t="s">
        <v>73</v>
      </c>
      <c r="C37" s="82">
        <v>45275</v>
      </c>
    </row>
    <row r="38" spans="1:4" ht="15.75" customHeight="1" x14ac:dyDescent="0.45">
      <c r="B38" s="57" t="s">
        <v>45</v>
      </c>
      <c r="C38" s="83">
        <v>85</v>
      </c>
    </row>
    <row r="39" spans="1:4" ht="26.25" customHeight="1" x14ac:dyDescent="0.45">
      <c r="A39" s="3"/>
      <c r="B39" s="57" t="s">
        <v>74</v>
      </c>
      <c r="C39" s="80" t="s">
        <v>114</v>
      </c>
    </row>
    <row r="40" spans="1:4" x14ac:dyDescent="0.45">
      <c r="A40" s="22">
        <v>15</v>
      </c>
      <c r="B40" s="85" t="s">
        <v>23</v>
      </c>
      <c r="C40" s="77">
        <v>45276</v>
      </c>
      <c r="D40" s="46"/>
    </row>
    <row r="41" spans="1:4" x14ac:dyDescent="0.45">
      <c r="A41" s="6"/>
      <c r="B41" s="71" t="s">
        <v>24</v>
      </c>
      <c r="C41" s="77">
        <v>45277</v>
      </c>
      <c r="D41" s="46"/>
    </row>
    <row r="42" spans="1:4" ht="66.75" customHeight="1" x14ac:dyDescent="0.45">
      <c r="A42" s="21">
        <v>16</v>
      </c>
      <c r="B42" s="81" t="s">
        <v>125</v>
      </c>
      <c r="C42" s="84" t="s">
        <v>27</v>
      </c>
      <c r="D42" s="51"/>
    </row>
    <row r="43" spans="1:4" ht="14.45" customHeight="1" x14ac:dyDescent="0.45">
      <c r="A43" s="6"/>
      <c r="B43" s="27" t="str">
        <f>IF(C42="Yes","","If not, please state why the area was excluded from monitoring (construction, active working face, steep slope, etc.):")</f>
        <v>If not, please state why the area was excluded from monitoring (construction, active working face, steep slope, etc.):</v>
      </c>
      <c r="C43" s="27"/>
    </row>
    <row r="44" spans="1:4" ht="35.450000000000003" customHeight="1" x14ac:dyDescent="0.45">
      <c r="A44" s="6"/>
      <c r="B44" s="139" t="s">
        <v>115</v>
      </c>
      <c r="C44" s="140"/>
    </row>
    <row r="45" spans="1:4" ht="35.450000000000003" customHeight="1" x14ac:dyDescent="0.45">
      <c r="A45" s="6">
        <v>17</v>
      </c>
      <c r="B45" s="81" t="s">
        <v>69</v>
      </c>
      <c r="C45" s="52" t="s">
        <v>27</v>
      </c>
      <c r="D45" s="51"/>
    </row>
    <row r="46" spans="1:4" s="7" customFormat="1" x14ac:dyDescent="0.45">
      <c r="A46" s="8"/>
      <c r="B46" s="41" t="str">
        <f>IF(C45="Yes","","Please state why the area will not be monitored (e.g., construction, active working face, steep slope, etc.):")</f>
        <v>Please state why the area will not be monitored (e.g., construction, active working face, steep slope, etc.):</v>
      </c>
      <c r="C46" s="41"/>
    </row>
    <row r="47" spans="1:4" ht="33.950000000000003" customHeight="1" x14ac:dyDescent="0.45">
      <c r="A47" s="6"/>
      <c r="B47" s="141" t="s">
        <v>127</v>
      </c>
      <c r="C47" s="142"/>
    </row>
    <row r="48" spans="1:4" ht="15.75" customHeight="1" x14ac:dyDescent="0.45">
      <c r="A48" s="6"/>
      <c r="B48" s="42"/>
      <c r="C48" s="42"/>
    </row>
    <row r="49" x14ac:dyDescent="0.45"/>
    <row r="50" x14ac:dyDescent="0.45"/>
    <row r="51" x14ac:dyDescent="0.45"/>
    <row r="52" x14ac:dyDescent="0.45"/>
    <row r="53" x14ac:dyDescent="0.45"/>
    <row r="54" x14ac:dyDescent="0.45"/>
    <row r="55" x14ac:dyDescent="0.45"/>
    <row r="56" x14ac:dyDescent="0.45"/>
    <row r="57" x14ac:dyDescent="0.45"/>
    <row r="58" x14ac:dyDescent="0.45"/>
    <row r="59" x14ac:dyDescent="0.45"/>
    <row r="60" x14ac:dyDescent="0.45"/>
    <row r="61" x14ac:dyDescent="0.45"/>
    <row r="62" x14ac:dyDescent="0.45"/>
    <row r="63" x14ac:dyDescent="0.45"/>
    <row r="64" x14ac:dyDescent="0.45"/>
    <row r="65" x14ac:dyDescent="0.45"/>
  </sheetData>
  <mergeCells count="7">
    <mergeCell ref="A1:C1"/>
    <mergeCell ref="B36:C36"/>
    <mergeCell ref="B23:C23"/>
    <mergeCell ref="B26:C26"/>
    <mergeCell ref="B47:C47"/>
    <mergeCell ref="B44:C44"/>
    <mergeCell ref="B33:C33"/>
  </mergeCells>
  <conditionalFormatting sqref="C18">
    <cfRule type="expression" dxfId="13" priority="3">
      <formula xml:space="preserve"> IF($C$18="Please Select", TRUE)</formula>
    </cfRule>
  </conditionalFormatting>
  <conditionalFormatting sqref="C24">
    <cfRule type="expression" dxfId="11" priority="4">
      <formula xml:space="preserve"> IF($C$24="Please Select (Since Yes to #10)", TRUE)</formula>
    </cfRule>
  </conditionalFormatting>
  <conditionalFormatting sqref="C27">
    <cfRule type="expression" dxfId="10" priority="1">
      <formula xml:space="preserve"> IF($C$27="Please Select (Since Yes to #10)", TRUE)</formula>
    </cfRule>
  </conditionalFormatting>
  <hyperlinks>
    <hyperlink ref="C7" r:id="rId1" xr:uid="{7CB83497-E188-4780-94FB-919AAA9E8926}"/>
  </hyperlinks>
  <pageMargins left="0.7" right="0.7" top="0.75" bottom="0.75" header="0.3" footer="0.3"/>
  <pageSetup orientation="portrait" r:id="rId2"/>
  <legacyDrawing r:id="rId3"/>
  <extLst>
    <ext xmlns:x14="http://schemas.microsoft.com/office/spreadsheetml/2009/9/main" uri="{78C0D931-6437-407d-A8EE-F0AAD7539E65}">
      <x14:conditionalFormattings>
        <x14:conditionalFormatting xmlns:xm="http://schemas.microsoft.com/office/excel/2006/main">
          <x14:cfRule type="expression" priority="2" id="{56623159-DE56-43B2-A7FE-713DA0CB615F}">
            <xm:f>AND(NOT(ISBLANK($C$24)), COUNTIF(_xlfn.ANCHORARRAY(_carb_only!$C$126),$C$24)=0)</xm:f>
            <x14:dxf>
              <fill>
                <patternFill>
                  <bgColor rgb="FFFF474C"/>
                </patternFill>
              </fill>
            </x14:dxf>
          </x14:cfRule>
          <xm:sqref>C24</xm:sqref>
        </x14:conditionalFormatting>
        <x14:conditionalFormatting xmlns:xm="http://schemas.microsoft.com/office/excel/2006/main">
          <x14:cfRule type="expression" priority="7" id="{F410A592-A195-4143-9088-D65359D4E77E}">
            <xm:f>AND(NOT(ISBLANK($C$27)), COUNTIF(_xlfn.ANCHORARRAY(_carb_only!$C$148), $C$27)=0)</xm:f>
            <x14:dxf>
              <fill>
                <patternFill>
                  <bgColor rgb="FFFF474C"/>
                </patternFill>
              </fill>
            </x14:dxf>
          </x14:cfRule>
          <xm:sqref>C27</xm:sqref>
        </x14:conditionalFormatting>
        <x14:conditionalFormatting xmlns:xm="http://schemas.microsoft.com/office/excel/2006/main">
          <x14:cfRule type="expression" priority="6" id="{360D95EB-51A6-425D-BFC1-153D77D489D7}">
            <xm:f>AND(NOT(ISBLANK($C$29)), COUNTIF(_xlfn.ANCHORARRAY(_carb_only!$C$166), $C$29)=0)</xm:f>
            <x14:dxf>
              <fill>
                <patternFill>
                  <bgColor rgb="FFFF474C"/>
                </patternFill>
              </fill>
            </x14:dxf>
          </x14:cfRule>
          <xm:sqref>C29</xm:sqref>
        </x14:conditionalFormatting>
        <x14:conditionalFormatting xmlns:xm="http://schemas.microsoft.com/office/excel/2006/main">
          <x14:cfRule type="expression" priority="5" id="{3EDB044E-1518-4505-B851-6C5EA8147BF1}">
            <xm:f>AND(NOT(ISBLANK($C$31)), COUNTIF(_xlfn.ANCHORARRAY(_carb_only!$C$166), $C$31)=0)</xm:f>
            <x14:dxf>
              <fill>
                <patternFill>
                  <bgColor rgb="FFFF474C"/>
                </patternFill>
              </fill>
            </x14:dxf>
          </x14:cfRule>
          <xm:sqref>C31</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924768A5-AFA4-4DB4-8D5F-3DDCD558C889}">
          <x14:formula1>
            <xm:f>_carb_only!$B$12:$B$14</xm:f>
          </x14:formula1>
          <xm:sqref>C18 C42 C45</xm:sqref>
        </x14:dataValidation>
        <x14:dataValidation type="list" allowBlank="1" showInputMessage="1" showErrorMessage="1" xr:uid="{F96DD429-5337-4323-AE41-B5A114E85A04}">
          <x14:formula1>
            <xm:f>_carb_only!$B$18:$B$22</xm:f>
          </x14:formula1>
          <xm:sqref>C21</xm:sqref>
        </x14:dataValidation>
        <x14:dataValidation type="list" allowBlank="1" showInputMessage="1" showErrorMessage="1" xr:uid="{422AFC9A-7618-4BD3-9167-2CAD1B96171E}">
          <x14:formula1>
            <xm:f>_xlfn.ANCHORARRAY(_carb_only!$C$166)</xm:f>
          </x14:formula1>
          <xm:sqref>C31 C29</xm:sqref>
        </x14:dataValidation>
        <x14:dataValidation type="list" allowBlank="1" showInputMessage="1" showErrorMessage="1" xr:uid="{46B7A1F5-60C6-40C1-BBBC-8F5CB6EE28D8}">
          <x14:formula1>
            <xm:f>_carb_only!$B$26:$B$33</xm:f>
          </x14:formula1>
          <xm:sqref>D26 C25</xm:sqref>
        </x14:dataValidation>
        <x14:dataValidation type="list" allowBlank="1" showInputMessage="1" showErrorMessage="1" xr:uid="{2CCE4653-F635-4649-9351-298082D7F0DD}">
          <x14:formula1>
            <xm:f>_xlfn.ANCHORARRAY(_carb_only!$C$126)</xm:f>
          </x14:formula1>
          <xm:sqref>C24</xm:sqref>
        </x14:dataValidation>
        <x14:dataValidation type="list" allowBlank="1" showInputMessage="1" showErrorMessage="1" xr:uid="{E67FAFEE-37D4-4182-923A-F29B9931282F}">
          <x14:formula1>
            <xm:f>_xlfn.ANCHORARRAY(_carb_only!$C$148)</xm:f>
          </x14:formula1>
          <xm:sqref>C27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8"/>
  <sheetViews>
    <sheetView zoomScaleNormal="100" workbookViewId="0"/>
  </sheetViews>
  <sheetFormatPr defaultColWidth="9" defaultRowHeight="14.35" x14ac:dyDescent="0.5"/>
  <cols>
    <col min="1" max="1" width="4.1171875" style="97" customWidth="1"/>
    <col min="2" max="2" width="65.703125" style="97" customWidth="1"/>
    <col min="3" max="3" width="4.703125" style="97" customWidth="1"/>
    <col min="4" max="4" width="65.703125" style="97" customWidth="1"/>
    <col min="5" max="5" width="4.1171875" style="97" customWidth="1"/>
    <col min="6" max="16384" width="9" style="97"/>
  </cols>
  <sheetData>
    <row r="1" spans="2:33" s="90" customFormat="1" x14ac:dyDescent="0.5">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9" t="s">
        <v>128</v>
      </c>
    </row>
    <row r="2" spans="2:33" s="90" customFormat="1" ht="51" x14ac:dyDescent="0.5">
      <c r="B2" s="91" t="s">
        <v>129</v>
      </c>
      <c r="C2" s="91"/>
      <c r="D2" s="91"/>
      <c r="E2" s="91"/>
      <c r="F2" s="110"/>
    </row>
    <row r="3" spans="2:33" s="90" customFormat="1" ht="51" x14ac:dyDescent="0.5">
      <c r="B3" s="91" t="s">
        <v>255</v>
      </c>
      <c r="C3" s="91"/>
      <c r="D3" s="91"/>
      <c r="E3" s="91"/>
      <c r="F3" s="111"/>
    </row>
    <row r="4" spans="2:33" s="90" customFormat="1" ht="12" customHeight="1" x14ac:dyDescent="0.5">
      <c r="B4" s="92"/>
      <c r="C4" s="92"/>
      <c r="D4" s="92"/>
      <c r="E4" s="93"/>
    </row>
    <row r="5" spans="2:33" s="90" customFormat="1" x14ac:dyDescent="0.5">
      <c r="B5" s="88"/>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9" t="s">
        <v>128</v>
      </c>
    </row>
    <row r="6" spans="2:33" s="118" customFormat="1" ht="39.950000000000003" customHeight="1" x14ac:dyDescent="0.5">
      <c r="B6" s="94"/>
      <c r="C6" s="94"/>
      <c r="D6" s="94"/>
    </row>
    <row r="7" spans="2:33" s="90" customFormat="1" x14ac:dyDescent="0.5">
      <c r="B7" s="119"/>
      <c r="C7" s="119"/>
      <c r="D7" s="119"/>
      <c r="E7" s="119"/>
      <c r="F7" s="119"/>
      <c r="G7" s="119"/>
      <c r="H7" s="119"/>
      <c r="I7" s="119"/>
      <c r="J7" s="119"/>
      <c r="K7" s="119"/>
      <c r="L7" s="119"/>
      <c r="M7" s="119"/>
      <c r="N7" s="119"/>
      <c r="O7" s="119"/>
      <c r="P7" s="119"/>
      <c r="Q7" s="119"/>
      <c r="R7" s="119"/>
      <c r="S7" s="119"/>
      <c r="T7" s="119"/>
      <c r="U7" s="119"/>
      <c r="V7" s="119"/>
      <c r="W7" s="119"/>
      <c r="X7" s="119"/>
      <c r="Y7" s="119"/>
      <c r="Z7" s="119"/>
      <c r="AA7" s="119"/>
      <c r="AB7" s="119"/>
      <c r="AC7" s="119"/>
      <c r="AD7" s="119"/>
      <c r="AE7" s="119"/>
      <c r="AF7" s="119"/>
      <c r="AG7" s="90" t="s">
        <v>128</v>
      </c>
    </row>
    <row r="8" spans="2:33" s="95" customFormat="1" ht="15" x14ac:dyDescent="0.5">
      <c r="B8" s="120" t="s">
        <v>177</v>
      </c>
      <c r="C8" s="121"/>
      <c r="D8" s="121"/>
      <c r="E8" s="121"/>
      <c r="F8" s="113"/>
      <c r="G8" s="122"/>
      <c r="H8" s="122"/>
      <c r="I8" s="122"/>
      <c r="J8" s="122"/>
      <c r="K8" s="122"/>
      <c r="L8" s="122"/>
      <c r="M8" s="122"/>
      <c r="N8" s="122"/>
      <c r="O8" s="122"/>
      <c r="P8" s="122"/>
      <c r="Q8" s="122"/>
      <c r="R8" s="122"/>
      <c r="S8" s="122"/>
      <c r="T8" s="122"/>
      <c r="U8" s="122"/>
      <c r="V8" s="122"/>
      <c r="W8" s="122"/>
      <c r="X8" s="122"/>
      <c r="Y8" s="122"/>
      <c r="Z8" s="122"/>
      <c r="AA8" s="122"/>
      <c r="AB8" s="122"/>
      <c r="AC8" s="122"/>
      <c r="AD8" s="122"/>
      <c r="AE8" s="122"/>
      <c r="AF8" s="122"/>
    </row>
    <row r="9" spans="2:33" s="95" customFormat="1" ht="15" x14ac:dyDescent="0.5">
      <c r="B9" s="134" t="s">
        <v>253</v>
      </c>
      <c r="C9" s="121"/>
      <c r="D9" s="121"/>
      <c r="E9" s="121"/>
      <c r="F9" s="113"/>
      <c r="G9" s="122"/>
      <c r="H9" s="122"/>
      <c r="I9" s="122"/>
      <c r="J9" s="122"/>
      <c r="K9" s="122"/>
      <c r="L9" s="122"/>
      <c r="M9" s="122"/>
      <c r="N9" s="122"/>
      <c r="O9" s="122"/>
      <c r="P9" s="122"/>
      <c r="Q9" s="122"/>
      <c r="R9" s="122"/>
      <c r="S9" s="122"/>
      <c r="T9" s="122"/>
      <c r="U9" s="122"/>
      <c r="V9" s="122"/>
      <c r="W9" s="122"/>
      <c r="X9" s="122"/>
      <c r="Y9" s="122"/>
      <c r="Z9" s="122"/>
      <c r="AA9" s="122"/>
      <c r="AB9" s="122"/>
      <c r="AC9" s="122"/>
      <c r="AD9" s="122"/>
      <c r="AE9" s="122"/>
      <c r="AF9" s="122"/>
    </row>
    <row r="10" spans="2:33" s="95" customFormat="1" ht="15" x14ac:dyDescent="0.5">
      <c r="B10" s="120" t="s">
        <v>176</v>
      </c>
      <c r="C10" s="121"/>
      <c r="D10" s="121"/>
      <c r="E10" s="121"/>
      <c r="F10" s="113"/>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row>
    <row r="11" spans="2:33" s="95" customFormat="1" ht="15" x14ac:dyDescent="0.5">
      <c r="B11" s="127" t="s">
        <v>217</v>
      </c>
      <c r="C11" s="121"/>
      <c r="D11" s="121"/>
      <c r="E11" s="121"/>
      <c r="F11" s="113"/>
      <c r="G11" s="122"/>
      <c r="H11" s="122"/>
      <c r="I11" s="122"/>
      <c r="J11" s="122"/>
      <c r="K11" s="122"/>
      <c r="L11" s="122"/>
      <c r="M11" s="122"/>
      <c r="N11" s="122"/>
      <c r="O11" s="122"/>
      <c r="P11" s="122"/>
      <c r="Q11" s="122"/>
      <c r="R11" s="122"/>
      <c r="S11" s="122"/>
      <c r="T11" s="122"/>
      <c r="U11" s="122"/>
      <c r="V11" s="122"/>
      <c r="W11" s="122"/>
      <c r="X11" s="122"/>
      <c r="Y11" s="122"/>
      <c r="Z11" s="122"/>
      <c r="AA11" s="122"/>
      <c r="AB11" s="122"/>
      <c r="AC11" s="122"/>
      <c r="AD11" s="122"/>
      <c r="AE11" s="122"/>
      <c r="AF11" s="122"/>
    </row>
    <row r="12" spans="2:33" s="95" customFormat="1" ht="15" x14ac:dyDescent="0.5">
      <c r="B12" s="130" t="s">
        <v>218</v>
      </c>
      <c r="C12" s="121"/>
      <c r="D12" s="121"/>
      <c r="E12" s="121"/>
      <c r="F12" s="113"/>
      <c r="G12" s="122"/>
      <c r="H12" s="122"/>
      <c r="I12" s="122"/>
      <c r="J12" s="122"/>
      <c r="K12" s="122"/>
      <c r="L12" s="122"/>
      <c r="M12" s="122"/>
      <c r="N12" s="122"/>
      <c r="O12" s="122"/>
      <c r="P12" s="122"/>
      <c r="Q12" s="122"/>
      <c r="R12" s="122"/>
      <c r="S12" s="122"/>
      <c r="T12" s="122"/>
      <c r="U12" s="122"/>
      <c r="V12" s="122"/>
      <c r="W12" s="122"/>
      <c r="X12" s="122"/>
      <c r="Y12" s="122"/>
      <c r="Z12" s="122"/>
      <c r="AA12" s="122"/>
      <c r="AB12" s="122"/>
      <c r="AC12" s="122"/>
      <c r="AD12" s="122"/>
      <c r="AE12" s="122"/>
      <c r="AF12" s="122"/>
    </row>
    <row r="13" spans="2:33" s="95" customFormat="1" ht="15" x14ac:dyDescent="0.5">
      <c r="B13" s="130" t="s">
        <v>219</v>
      </c>
      <c r="C13" s="121"/>
      <c r="D13" s="121"/>
      <c r="E13" s="121"/>
      <c r="F13" s="113"/>
      <c r="G13" s="122"/>
      <c r="H13" s="122"/>
      <c r="I13" s="122"/>
      <c r="J13" s="122"/>
      <c r="K13" s="122"/>
      <c r="L13" s="122"/>
      <c r="M13" s="122"/>
      <c r="N13" s="122"/>
      <c r="O13" s="122"/>
      <c r="P13" s="122"/>
      <c r="Q13" s="122"/>
      <c r="R13" s="122"/>
      <c r="S13" s="122"/>
      <c r="T13" s="122"/>
      <c r="U13" s="122"/>
      <c r="V13" s="122"/>
      <c r="W13" s="122"/>
      <c r="X13" s="122"/>
      <c r="Y13" s="122"/>
      <c r="Z13" s="122"/>
      <c r="AA13" s="122"/>
      <c r="AB13" s="122"/>
      <c r="AC13" s="122"/>
      <c r="AD13" s="122"/>
      <c r="AE13" s="122"/>
      <c r="AF13" s="122"/>
    </row>
    <row r="14" spans="2:33" s="95" customFormat="1" ht="15" x14ac:dyDescent="0.5">
      <c r="B14" s="130" t="s">
        <v>220</v>
      </c>
      <c r="C14" s="121"/>
      <c r="D14" s="121"/>
      <c r="E14" s="121"/>
      <c r="F14" s="113"/>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22"/>
    </row>
    <row r="15" spans="2:33" s="95" customFormat="1" ht="15" x14ac:dyDescent="0.5">
      <c r="B15" s="130" t="s">
        <v>221</v>
      </c>
      <c r="C15" s="121"/>
      <c r="D15" s="121"/>
      <c r="E15" s="121"/>
      <c r="F15" s="122"/>
      <c r="G15" s="122"/>
      <c r="H15" s="122"/>
      <c r="I15" s="122"/>
      <c r="J15" s="122"/>
      <c r="K15" s="122"/>
      <c r="L15" s="122"/>
      <c r="M15" s="122"/>
      <c r="N15" s="122"/>
      <c r="O15" s="122"/>
      <c r="P15" s="122"/>
      <c r="Q15" s="122"/>
      <c r="R15" s="122"/>
      <c r="S15" s="122"/>
      <c r="T15" s="122"/>
      <c r="U15" s="122"/>
      <c r="V15" s="122"/>
      <c r="W15" s="122"/>
      <c r="X15" s="122"/>
      <c r="Y15" s="122"/>
      <c r="Z15" s="122"/>
      <c r="AA15" s="122"/>
      <c r="AB15" s="122"/>
      <c r="AC15" s="122"/>
      <c r="AD15" s="122"/>
      <c r="AE15" s="122"/>
      <c r="AF15" s="122"/>
    </row>
    <row r="16" spans="2:33" s="95" customFormat="1" ht="15" x14ac:dyDescent="0.5">
      <c r="B16" s="135" t="s">
        <v>258</v>
      </c>
      <c r="C16" s="121"/>
      <c r="D16" s="121"/>
      <c r="E16" s="121"/>
      <c r="F16" s="113"/>
      <c r="G16" s="122"/>
      <c r="H16" s="122"/>
      <c r="I16" s="122"/>
      <c r="J16" s="122"/>
      <c r="K16" s="122"/>
      <c r="L16" s="122"/>
      <c r="M16" s="122"/>
      <c r="N16" s="122"/>
      <c r="O16" s="122"/>
      <c r="P16" s="122"/>
      <c r="Q16" s="122"/>
      <c r="R16" s="122"/>
      <c r="S16" s="122"/>
      <c r="T16" s="122"/>
      <c r="U16" s="122"/>
      <c r="V16" s="122"/>
      <c r="W16" s="122"/>
      <c r="X16" s="122"/>
      <c r="Y16" s="122"/>
      <c r="Z16" s="122"/>
      <c r="AA16" s="122"/>
      <c r="AB16" s="122"/>
      <c r="AC16" s="122"/>
      <c r="AD16" s="122"/>
      <c r="AE16" s="122"/>
      <c r="AF16" s="122"/>
    </row>
    <row r="17" spans="2:33" s="95" customFormat="1" ht="15" x14ac:dyDescent="0.5">
      <c r="B17" s="135" t="s">
        <v>256</v>
      </c>
      <c r="C17" s="121"/>
      <c r="D17" s="121"/>
      <c r="E17" s="121"/>
      <c r="F17" s="113"/>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row>
    <row r="18" spans="2:33" s="95" customFormat="1" ht="15" x14ac:dyDescent="0.5">
      <c r="B18" s="135" t="s">
        <v>257</v>
      </c>
      <c r="C18" s="121"/>
      <c r="D18" s="121"/>
      <c r="E18" s="121"/>
      <c r="F18" s="113"/>
      <c r="G18" s="122"/>
      <c r="H18" s="122"/>
      <c r="I18" s="122"/>
      <c r="J18" s="122"/>
      <c r="K18" s="122"/>
      <c r="L18" s="122"/>
      <c r="M18" s="122"/>
      <c r="N18" s="122"/>
      <c r="O18" s="122"/>
      <c r="P18" s="122"/>
      <c r="Q18" s="122"/>
      <c r="R18" s="122"/>
      <c r="S18" s="122"/>
      <c r="T18" s="122"/>
      <c r="U18" s="122"/>
      <c r="V18" s="122"/>
      <c r="W18" s="122"/>
      <c r="X18" s="122"/>
      <c r="Y18" s="122"/>
      <c r="Z18" s="122"/>
      <c r="AA18" s="122"/>
      <c r="AB18" s="122"/>
      <c r="AC18" s="122"/>
      <c r="AD18" s="122"/>
      <c r="AE18" s="122"/>
      <c r="AF18" s="122"/>
    </row>
    <row r="20" spans="2:33" s="90" customFormat="1" x14ac:dyDescent="0.5">
      <c r="B20" s="119"/>
      <c r="C20" s="119"/>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19"/>
      <c r="AB20" s="119"/>
      <c r="AC20" s="119"/>
      <c r="AD20" s="119"/>
      <c r="AE20" s="119"/>
      <c r="AF20" s="119"/>
      <c r="AG20" s="90" t="s">
        <v>128</v>
      </c>
    </row>
    <row r="21" spans="2:33" s="123" customFormat="1" ht="39.950000000000003" customHeight="1" x14ac:dyDescent="0.5"/>
    <row r="22" spans="2:33" s="90" customFormat="1" x14ac:dyDescent="0.5">
      <c r="B22" s="119"/>
      <c r="C22" s="119"/>
      <c r="D22" s="119"/>
      <c r="E22" s="119"/>
      <c r="F22" s="119"/>
      <c r="G22" s="119"/>
      <c r="H22" s="119"/>
      <c r="I22" s="119"/>
      <c r="J22" s="119"/>
      <c r="K22" s="119"/>
      <c r="L22" s="119"/>
      <c r="M22" s="119"/>
      <c r="N22" s="119"/>
      <c r="O22" s="119"/>
      <c r="P22" s="119"/>
      <c r="Q22" s="119"/>
      <c r="R22" s="119"/>
      <c r="S22" s="119"/>
      <c r="T22" s="119"/>
      <c r="U22" s="119"/>
      <c r="V22" s="119"/>
      <c r="W22" s="119"/>
      <c r="X22" s="119"/>
      <c r="Y22" s="119"/>
      <c r="Z22" s="119"/>
      <c r="AA22" s="119"/>
      <c r="AB22" s="119"/>
      <c r="AC22" s="119"/>
      <c r="AD22" s="119"/>
      <c r="AE22" s="119"/>
      <c r="AF22" s="119"/>
      <c r="AG22" s="90" t="s">
        <v>128</v>
      </c>
    </row>
    <row r="23" spans="2:33" s="90" customFormat="1" ht="15" x14ac:dyDescent="0.5">
      <c r="B23" s="124" t="s">
        <v>175</v>
      </c>
      <c r="C23" s="124"/>
      <c r="D23" s="124"/>
      <c r="E23" s="124"/>
      <c r="F23" s="119"/>
      <c r="G23" s="119"/>
      <c r="H23" s="119"/>
      <c r="I23" s="119"/>
      <c r="J23" s="119"/>
      <c r="K23" s="119"/>
      <c r="L23" s="119"/>
      <c r="M23" s="119"/>
      <c r="N23" s="119"/>
      <c r="O23" s="119"/>
      <c r="P23" s="119"/>
      <c r="Q23" s="119"/>
      <c r="R23" s="119"/>
      <c r="S23" s="119"/>
      <c r="T23" s="119"/>
      <c r="U23" s="119"/>
      <c r="V23" s="119"/>
      <c r="W23" s="119"/>
      <c r="X23" s="119"/>
      <c r="Y23" s="119"/>
      <c r="Z23" s="119"/>
      <c r="AA23" s="119"/>
      <c r="AB23" s="119"/>
      <c r="AC23" s="119"/>
      <c r="AD23" s="119"/>
      <c r="AE23" s="119"/>
      <c r="AF23" s="119"/>
    </row>
    <row r="24" spans="2:33" s="90" customFormat="1" x14ac:dyDescent="0.5">
      <c r="B24" s="119"/>
      <c r="C24" s="119"/>
      <c r="D24" s="119"/>
      <c r="E24" s="119"/>
      <c r="F24" s="119"/>
      <c r="G24" s="119"/>
      <c r="H24" s="119"/>
      <c r="I24" s="119"/>
      <c r="J24" s="119"/>
      <c r="K24" s="119"/>
      <c r="L24" s="119"/>
      <c r="M24" s="119"/>
      <c r="N24" s="119"/>
      <c r="O24" s="119"/>
      <c r="P24" s="119"/>
      <c r="Q24" s="119"/>
      <c r="R24" s="119"/>
      <c r="S24" s="119"/>
      <c r="T24" s="119"/>
      <c r="U24" s="119"/>
      <c r="V24" s="119"/>
      <c r="W24" s="119"/>
      <c r="X24" s="119"/>
      <c r="Y24" s="119"/>
      <c r="Z24" s="119"/>
      <c r="AA24" s="119"/>
      <c r="AB24" s="119"/>
      <c r="AC24" s="119"/>
      <c r="AD24" s="119"/>
      <c r="AE24" s="119"/>
      <c r="AF24" s="119"/>
      <c r="AG24" s="90" t="s">
        <v>128</v>
      </c>
    </row>
    <row r="25" spans="2:33" s="118" customFormat="1" ht="39.950000000000003" customHeight="1" x14ac:dyDescent="0.5">
      <c r="B25" s="94"/>
      <c r="C25" s="94"/>
      <c r="D25" s="94"/>
    </row>
    <row r="26" spans="2:33" s="90" customFormat="1" x14ac:dyDescent="0.5">
      <c r="B26" s="119"/>
      <c r="C26" s="119"/>
      <c r="D26" s="119"/>
      <c r="E26" s="119"/>
      <c r="F26" s="119"/>
      <c r="G26" s="119"/>
      <c r="H26" s="119"/>
      <c r="I26" s="119"/>
      <c r="J26" s="119"/>
      <c r="K26" s="119"/>
      <c r="L26" s="119"/>
      <c r="M26" s="119"/>
      <c r="N26" s="119"/>
      <c r="O26" s="119"/>
      <c r="P26" s="119"/>
      <c r="Q26" s="119"/>
      <c r="R26" s="119"/>
      <c r="S26" s="119"/>
      <c r="T26" s="119"/>
      <c r="U26" s="119"/>
      <c r="V26" s="119"/>
      <c r="W26" s="119"/>
      <c r="X26" s="119"/>
      <c r="Y26" s="119"/>
      <c r="Z26" s="119"/>
      <c r="AA26" s="119"/>
      <c r="AB26" s="119"/>
      <c r="AC26" s="119"/>
      <c r="AD26" s="119"/>
      <c r="AE26" s="119"/>
      <c r="AF26" s="119"/>
      <c r="AG26" s="90" t="s">
        <v>128</v>
      </c>
    </row>
    <row r="27" spans="2:33" s="102" customFormat="1" ht="15" x14ac:dyDescent="0.5">
      <c r="B27" s="108" t="s">
        <v>130</v>
      </c>
      <c r="C27" s="96"/>
      <c r="D27" s="108">
        <v>153</v>
      </c>
      <c r="E27" s="108"/>
    </row>
    <row r="28" spans="2:33" s="95" customFormat="1" ht="15" x14ac:dyDescent="0.5">
      <c r="B28" s="108" t="s">
        <v>131</v>
      </c>
      <c r="C28" s="96"/>
      <c r="D28" s="108">
        <v>447</v>
      </c>
      <c r="E28" s="121"/>
      <c r="F28" s="122"/>
      <c r="G28" s="122"/>
      <c r="H28" s="122"/>
      <c r="I28" s="122"/>
      <c r="J28" s="122"/>
      <c r="K28" s="122"/>
      <c r="L28" s="122"/>
      <c r="M28" s="122"/>
      <c r="N28" s="122"/>
      <c r="O28" s="122"/>
      <c r="P28" s="122"/>
      <c r="Q28" s="122"/>
      <c r="R28" s="122"/>
      <c r="S28" s="122"/>
      <c r="T28" s="122"/>
      <c r="U28" s="122"/>
      <c r="V28" s="122"/>
      <c r="W28" s="122"/>
      <c r="X28" s="122"/>
      <c r="Y28" s="122"/>
      <c r="Z28" s="122"/>
      <c r="AA28" s="122"/>
      <c r="AB28" s="122"/>
      <c r="AC28" s="122"/>
      <c r="AD28" s="122"/>
      <c r="AE28" s="122"/>
      <c r="AF28" s="122"/>
    </row>
    <row r="29" spans="2:33" s="95" customFormat="1" ht="15" x14ac:dyDescent="0.5">
      <c r="B29" s="108" t="s">
        <v>132</v>
      </c>
      <c r="C29" s="96"/>
      <c r="D29" s="98">
        <v>45468</v>
      </c>
      <c r="E29" s="121"/>
      <c r="F29" s="122"/>
      <c r="G29" s="122"/>
      <c r="H29" s="122"/>
      <c r="I29" s="122"/>
      <c r="J29" s="122"/>
      <c r="K29" s="122"/>
      <c r="L29" s="122"/>
      <c r="M29" s="122"/>
      <c r="N29" s="122"/>
      <c r="O29" s="122"/>
      <c r="P29" s="122"/>
      <c r="Q29" s="122"/>
      <c r="R29" s="122"/>
      <c r="S29" s="122"/>
      <c r="T29" s="122"/>
      <c r="U29" s="122"/>
      <c r="V29" s="122"/>
      <c r="W29" s="122"/>
      <c r="X29" s="122"/>
      <c r="Y29" s="122"/>
      <c r="Z29" s="122"/>
      <c r="AA29" s="122"/>
      <c r="AB29" s="122"/>
      <c r="AC29" s="122"/>
      <c r="AD29" s="122"/>
      <c r="AE29" s="122"/>
      <c r="AF29" s="122"/>
    </row>
    <row r="30" spans="2:33" s="102" customFormat="1" ht="15" x14ac:dyDescent="0.5">
      <c r="B30" s="108" t="s">
        <v>133</v>
      </c>
      <c r="C30" s="96"/>
      <c r="D30" s="108">
        <v>35.321100000000001</v>
      </c>
      <c r="E30" s="108"/>
    </row>
    <row r="31" spans="2:33" s="102" customFormat="1" ht="15" x14ac:dyDescent="0.5">
      <c r="B31" s="108" t="s">
        <v>134</v>
      </c>
      <c r="C31" s="96"/>
      <c r="D31" s="108">
        <v>-119.5808</v>
      </c>
      <c r="E31" s="108"/>
    </row>
    <row r="32" spans="2:33" s="102" customFormat="1" ht="15" x14ac:dyDescent="0.5">
      <c r="B32" s="108" t="s">
        <v>135</v>
      </c>
      <c r="C32" s="96"/>
      <c r="D32" s="98">
        <v>45470</v>
      </c>
      <c r="E32" s="108"/>
    </row>
    <row r="33" spans="2:33" s="102" customFormat="1" ht="15" x14ac:dyDescent="0.5">
      <c r="B33" s="127" t="s">
        <v>216</v>
      </c>
      <c r="C33" s="96"/>
      <c r="D33" s="128" t="s">
        <v>222</v>
      </c>
      <c r="E33" s="127"/>
      <c r="F33" s="129"/>
    </row>
    <row r="34" spans="2:33" s="90" customFormat="1" x14ac:dyDescent="0.5">
      <c r="B34" s="119"/>
      <c r="C34" s="119"/>
      <c r="D34" s="119"/>
      <c r="E34" s="119"/>
      <c r="F34" s="119"/>
      <c r="G34" s="119"/>
      <c r="H34" s="119"/>
      <c r="I34" s="119"/>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90" t="s">
        <v>128</v>
      </c>
    </row>
    <row r="35" spans="2:33" s="118" customFormat="1" ht="39.950000000000003" customHeight="1" x14ac:dyDescent="0.5">
      <c r="B35" s="94"/>
      <c r="C35" s="94"/>
      <c r="D35" s="94"/>
    </row>
    <row r="36" spans="2:33" s="90" customFormat="1" x14ac:dyDescent="0.5">
      <c r="B36" s="119"/>
      <c r="C36" s="119"/>
      <c r="D36" s="119"/>
      <c r="E36" s="119"/>
      <c r="F36" s="119"/>
      <c r="G36" s="119"/>
      <c r="H36" s="119"/>
      <c r="I36" s="119"/>
      <c r="J36" s="119"/>
      <c r="K36" s="119"/>
      <c r="L36" s="119"/>
      <c r="M36" s="119"/>
      <c r="N36" s="119"/>
      <c r="O36" s="119"/>
      <c r="P36" s="119"/>
      <c r="Q36" s="119"/>
      <c r="R36" s="119"/>
      <c r="S36" s="119"/>
      <c r="T36" s="119"/>
      <c r="U36" s="119"/>
      <c r="V36" s="119"/>
      <c r="W36" s="119"/>
      <c r="X36" s="119"/>
      <c r="Y36" s="119"/>
      <c r="Z36" s="119"/>
      <c r="AA36" s="119"/>
      <c r="AB36" s="119"/>
      <c r="AC36" s="119"/>
      <c r="AD36" s="119"/>
      <c r="AE36" s="119"/>
      <c r="AF36" s="119"/>
      <c r="AG36" s="90" t="s">
        <v>128</v>
      </c>
    </row>
    <row r="37" spans="2:33" s="102" customFormat="1" ht="15.35" x14ac:dyDescent="0.5">
      <c r="B37" s="99" t="s">
        <v>136</v>
      </c>
      <c r="C37" s="99"/>
      <c r="D37" s="100" t="s">
        <v>137</v>
      </c>
      <c r="E37" s="101"/>
    </row>
    <row r="38" spans="2:33" s="102" customFormat="1" ht="30.35" x14ac:dyDescent="0.5">
      <c r="B38" s="126" t="s">
        <v>215</v>
      </c>
      <c r="C38" s="101"/>
      <c r="D38" s="100" t="s">
        <v>138</v>
      </c>
      <c r="E38" s="101"/>
    </row>
    <row r="39" spans="2:33" s="102" customFormat="1" ht="15.35" x14ac:dyDescent="0.5">
      <c r="B39" s="99" t="s">
        <v>139</v>
      </c>
      <c r="C39" s="99"/>
      <c r="D39" s="100" t="s">
        <v>140</v>
      </c>
      <c r="E39" s="101"/>
    </row>
    <row r="40" spans="2:33" s="102" customFormat="1" ht="15.35" x14ac:dyDescent="0.5">
      <c r="B40" s="99" t="s">
        <v>141</v>
      </c>
      <c r="C40" s="99"/>
      <c r="D40" s="100" t="s">
        <v>106</v>
      </c>
      <c r="E40" s="101"/>
    </row>
    <row r="41" spans="2:33" s="102" customFormat="1" ht="15.35" x14ac:dyDescent="0.5">
      <c r="B41" s="99" t="s">
        <v>142</v>
      </c>
      <c r="C41" s="99"/>
      <c r="D41" s="86" t="s">
        <v>143</v>
      </c>
      <c r="E41" s="101"/>
    </row>
    <row r="42" spans="2:33" s="90" customFormat="1" x14ac:dyDescent="0.5">
      <c r="B42" s="119"/>
      <c r="C42" s="119"/>
      <c r="D42" s="119"/>
      <c r="E42" s="119"/>
      <c r="F42" s="119"/>
      <c r="G42" s="119"/>
      <c r="H42" s="119"/>
      <c r="I42" s="119"/>
      <c r="J42" s="119"/>
      <c r="K42" s="119"/>
      <c r="L42" s="119"/>
      <c r="M42" s="119"/>
      <c r="N42" s="119"/>
      <c r="O42" s="119"/>
      <c r="P42" s="119"/>
      <c r="Q42" s="119"/>
      <c r="R42" s="119"/>
      <c r="S42" s="119"/>
      <c r="T42" s="119"/>
      <c r="U42" s="119"/>
      <c r="V42" s="119"/>
      <c r="W42" s="119"/>
      <c r="X42" s="119"/>
      <c r="Y42" s="119"/>
      <c r="Z42" s="119"/>
      <c r="AA42" s="119"/>
      <c r="AB42" s="119"/>
      <c r="AC42" s="119"/>
      <c r="AD42" s="119"/>
      <c r="AE42" s="119"/>
      <c r="AF42" s="119"/>
      <c r="AG42" s="90" t="s">
        <v>128</v>
      </c>
    </row>
    <row r="43" spans="2:33" s="118" customFormat="1" ht="39.950000000000003" customHeight="1" x14ac:dyDescent="0.5">
      <c r="B43" s="94"/>
      <c r="C43" s="94"/>
      <c r="D43" s="94"/>
    </row>
    <row r="44" spans="2:33" s="90" customFormat="1" x14ac:dyDescent="0.5">
      <c r="B44" s="119"/>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90" t="s">
        <v>128</v>
      </c>
    </row>
    <row r="45" spans="2:33" s="102" customFormat="1" ht="15.35" x14ac:dyDescent="0.5">
      <c r="B45" s="99" t="s">
        <v>144</v>
      </c>
      <c r="C45" s="99"/>
      <c r="D45" s="87">
        <v>45152</v>
      </c>
      <c r="E45" s="103"/>
    </row>
    <row r="46" spans="2:33" s="102" customFormat="1" ht="30.35" x14ac:dyDescent="0.5">
      <c r="B46" s="104" t="s">
        <v>145</v>
      </c>
      <c r="C46" s="12"/>
      <c r="D46" s="100" t="s">
        <v>168</v>
      </c>
    </row>
    <row r="47" spans="2:33" s="102" customFormat="1" ht="15.35" x14ac:dyDescent="0.5">
      <c r="B47" s="99" t="s">
        <v>159</v>
      </c>
      <c r="C47" s="12"/>
      <c r="D47" s="105" t="s">
        <v>16</v>
      </c>
    </row>
    <row r="48" spans="2:33" s="90" customFormat="1" x14ac:dyDescent="0.5">
      <c r="B48" s="119"/>
      <c r="C48" s="119"/>
      <c r="D48" s="119"/>
      <c r="E48" s="119"/>
      <c r="F48" s="119"/>
      <c r="G48" s="119"/>
      <c r="H48" s="119"/>
      <c r="I48" s="119"/>
      <c r="J48" s="119"/>
      <c r="K48" s="119"/>
      <c r="L48" s="119"/>
      <c r="M48" s="119"/>
      <c r="N48" s="119"/>
      <c r="O48" s="119"/>
      <c r="P48" s="119"/>
      <c r="Q48" s="119"/>
      <c r="R48" s="119"/>
      <c r="S48" s="119"/>
      <c r="T48" s="119"/>
      <c r="U48" s="119"/>
      <c r="V48" s="119"/>
      <c r="W48" s="119"/>
      <c r="X48" s="119"/>
      <c r="Y48" s="119"/>
      <c r="Z48" s="119"/>
      <c r="AA48" s="119"/>
      <c r="AB48" s="119"/>
      <c r="AC48" s="119"/>
      <c r="AD48" s="119"/>
      <c r="AE48" s="119"/>
      <c r="AF48" s="119"/>
      <c r="AG48" s="90" t="s">
        <v>128</v>
      </c>
    </row>
    <row r="49" spans="2:33" s="118" customFormat="1" ht="39.950000000000003" customHeight="1" x14ac:dyDescent="0.5">
      <c r="B49" s="94"/>
      <c r="C49" s="94"/>
      <c r="D49" s="94"/>
    </row>
    <row r="50" spans="2:33" s="90" customFormat="1" ht="15" x14ac:dyDescent="0.5">
      <c r="B50" s="99"/>
      <c r="C50" s="119"/>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90" t="s">
        <v>128</v>
      </c>
    </row>
    <row r="51" spans="2:33" s="90" customFormat="1" ht="15.35" x14ac:dyDescent="0.5">
      <c r="B51" s="99" t="s">
        <v>146</v>
      </c>
      <c r="C51" s="119"/>
      <c r="D51" s="109">
        <v>500</v>
      </c>
      <c r="E51" s="119"/>
      <c r="F51" s="119"/>
      <c r="G51" s="119"/>
      <c r="H51" s="119"/>
      <c r="I51" s="119"/>
      <c r="J51" s="119"/>
      <c r="K51" s="119"/>
      <c r="L51" s="119"/>
      <c r="M51" s="119"/>
      <c r="N51" s="119"/>
      <c r="O51" s="119"/>
      <c r="P51" s="119"/>
      <c r="Q51" s="119"/>
      <c r="R51" s="119"/>
      <c r="S51" s="119"/>
      <c r="T51" s="119"/>
      <c r="U51" s="119"/>
      <c r="V51" s="119"/>
      <c r="W51" s="119"/>
      <c r="X51" s="119"/>
      <c r="Y51" s="119"/>
      <c r="Z51" s="119"/>
      <c r="AA51" s="119"/>
      <c r="AB51" s="119"/>
      <c r="AC51" s="119"/>
      <c r="AD51" s="119"/>
      <c r="AE51" s="119"/>
      <c r="AF51" s="119"/>
      <c r="AG51" s="90" t="s">
        <v>128</v>
      </c>
    </row>
    <row r="52" spans="2:33" s="102" customFormat="1" ht="15.35" x14ac:dyDescent="0.5">
      <c r="B52" s="99" t="s">
        <v>147</v>
      </c>
      <c r="C52" s="119"/>
      <c r="D52" s="109">
        <v>35.321100000000001</v>
      </c>
      <c r="E52" s="119"/>
    </row>
    <row r="53" spans="2:33" s="102" customFormat="1" ht="15.35" x14ac:dyDescent="0.5">
      <c r="B53" s="99" t="s">
        <v>148</v>
      </c>
      <c r="C53" s="119"/>
      <c r="D53" s="109">
        <v>-119.5808</v>
      </c>
      <c r="E53" s="119"/>
    </row>
    <row r="54" spans="2:33" s="102" customFormat="1" ht="30.35" x14ac:dyDescent="0.5">
      <c r="B54" s="99" t="s">
        <v>149</v>
      </c>
      <c r="C54" s="12"/>
      <c r="D54" s="106" t="s">
        <v>28</v>
      </c>
    </row>
    <row r="55" spans="2:33" s="102" customFormat="1" ht="30.35" x14ac:dyDescent="0.5">
      <c r="B55" s="99" t="s">
        <v>151</v>
      </c>
      <c r="C55" s="12"/>
      <c r="D55" s="100" t="s">
        <v>150</v>
      </c>
    </row>
    <row r="56" spans="2:33" s="102" customFormat="1" ht="30.35" x14ac:dyDescent="0.5">
      <c r="B56" s="104" t="s">
        <v>152</v>
      </c>
      <c r="C56" s="12"/>
      <c r="D56" s="105" t="s">
        <v>120</v>
      </c>
    </row>
    <row r="57" spans="2:33" s="102" customFormat="1" ht="30.35" x14ac:dyDescent="0.5">
      <c r="B57" s="104" t="s">
        <v>154</v>
      </c>
      <c r="C57" s="12"/>
      <c r="D57" s="100" t="s">
        <v>153</v>
      </c>
    </row>
    <row r="58" spans="2:33" s="102" customFormat="1" ht="15.35" x14ac:dyDescent="0.5">
      <c r="B58" s="99" t="s">
        <v>157</v>
      </c>
      <c r="C58" s="12"/>
      <c r="D58" s="132" t="s">
        <v>83</v>
      </c>
    </row>
    <row r="59" spans="2:33" s="102" customFormat="1" ht="15.35" x14ac:dyDescent="0.5">
      <c r="B59" s="99" t="s">
        <v>155</v>
      </c>
      <c r="D59" s="132" t="s">
        <v>20</v>
      </c>
    </row>
    <row r="60" spans="2:33" s="102" customFormat="1" ht="15.35" x14ac:dyDescent="0.5">
      <c r="B60" s="99" t="s">
        <v>156</v>
      </c>
      <c r="D60" s="132" t="s">
        <v>101</v>
      </c>
    </row>
    <row r="61" spans="2:33" s="102" customFormat="1" ht="45.35" x14ac:dyDescent="0.5">
      <c r="B61" s="104" t="s">
        <v>158</v>
      </c>
      <c r="D61" s="100" t="s">
        <v>174</v>
      </c>
    </row>
    <row r="62" spans="2:33" s="102" customFormat="1" ht="15" x14ac:dyDescent="0.5">
      <c r="B62" s="12"/>
      <c r="C62" s="12"/>
      <c r="D62" s="12"/>
    </row>
    <row r="63" spans="2:33" s="118" customFormat="1" ht="39.950000000000003" customHeight="1" x14ac:dyDescent="0.5">
      <c r="B63" s="94"/>
      <c r="C63" s="94"/>
      <c r="D63" s="94"/>
    </row>
    <row r="64" spans="2:33" s="90" customFormat="1" x14ac:dyDescent="0.5">
      <c r="B64" s="119"/>
      <c r="C64" s="119"/>
      <c r="D64" s="119"/>
      <c r="E64" s="119"/>
      <c r="F64" s="119"/>
      <c r="G64" s="119"/>
      <c r="H64" s="119"/>
      <c r="I64" s="119"/>
      <c r="J64" s="119"/>
      <c r="K64" s="119"/>
      <c r="L64" s="119"/>
      <c r="M64" s="119"/>
      <c r="N64" s="119"/>
      <c r="O64" s="119"/>
      <c r="P64" s="119"/>
      <c r="Q64" s="119"/>
      <c r="R64" s="119"/>
      <c r="S64" s="119"/>
      <c r="T64" s="119"/>
      <c r="U64" s="119"/>
      <c r="V64" s="119"/>
      <c r="W64" s="119"/>
      <c r="X64" s="119"/>
      <c r="Y64" s="119"/>
      <c r="Z64" s="119"/>
      <c r="AA64" s="119"/>
      <c r="AB64" s="119"/>
      <c r="AC64" s="119"/>
      <c r="AD64" s="119"/>
      <c r="AE64" s="119"/>
      <c r="AF64" s="119"/>
      <c r="AG64" s="90" t="s">
        <v>128</v>
      </c>
    </row>
    <row r="65" spans="2:4" s="102" customFormat="1" ht="15.35" x14ac:dyDescent="0.5">
      <c r="B65" s="99" t="s">
        <v>160</v>
      </c>
      <c r="D65" s="100" t="s">
        <v>169</v>
      </c>
    </row>
    <row r="66" spans="2:4" s="102" customFormat="1" ht="15.35" x14ac:dyDescent="0.5">
      <c r="B66" s="99" t="s">
        <v>161</v>
      </c>
      <c r="D66" s="87">
        <v>45275</v>
      </c>
    </row>
    <row r="67" spans="2:4" s="102" customFormat="1" ht="15.35" x14ac:dyDescent="0.5">
      <c r="B67" s="104" t="s">
        <v>162</v>
      </c>
      <c r="D67" s="100">
        <v>85</v>
      </c>
    </row>
    <row r="68" spans="2:4" s="102" customFormat="1" ht="15.35" x14ac:dyDescent="0.5">
      <c r="B68" s="104" t="s">
        <v>163</v>
      </c>
      <c r="D68" s="133" t="s">
        <v>225</v>
      </c>
    </row>
    <row r="69" spans="2:4" s="102" customFormat="1" ht="15.35" x14ac:dyDescent="0.5">
      <c r="B69" s="99" t="s">
        <v>164</v>
      </c>
      <c r="D69" s="87">
        <v>45276</v>
      </c>
    </row>
    <row r="70" spans="2:4" s="102" customFormat="1" ht="15.35" x14ac:dyDescent="0.5">
      <c r="B70" s="99" t="s">
        <v>165</v>
      </c>
      <c r="D70" s="87">
        <v>45277</v>
      </c>
    </row>
    <row r="71" spans="2:4" s="102" customFormat="1" ht="45.35" x14ac:dyDescent="0.5">
      <c r="B71" s="99" t="s">
        <v>166</v>
      </c>
      <c r="D71" s="105" t="s">
        <v>27</v>
      </c>
    </row>
    <row r="72" spans="2:4" s="102" customFormat="1" ht="30.35" x14ac:dyDescent="0.5">
      <c r="B72" s="131" t="s">
        <v>231</v>
      </c>
      <c r="D72" s="100" t="s">
        <v>170</v>
      </c>
    </row>
    <row r="73" spans="2:4" s="102" customFormat="1" ht="30.35" x14ac:dyDescent="0.5">
      <c r="B73" s="99" t="s">
        <v>167</v>
      </c>
      <c r="D73" s="105" t="s">
        <v>27</v>
      </c>
    </row>
    <row r="74" spans="2:4" s="102" customFormat="1" ht="30.35" x14ac:dyDescent="0.5">
      <c r="B74" s="131" t="s">
        <v>232</v>
      </c>
      <c r="D74" s="100" t="s">
        <v>171</v>
      </c>
    </row>
    <row r="75" spans="2:4" s="102" customFormat="1" ht="15" x14ac:dyDescent="0.5">
      <c r="B75" s="12"/>
      <c r="D75" s="125"/>
    </row>
    <row r="76" spans="2:4" s="123" customFormat="1" ht="39.950000000000003" customHeight="1" x14ac:dyDescent="0.5"/>
    <row r="77" spans="2:4" s="123" customFormat="1" x14ac:dyDescent="0.5"/>
    <row r="78" spans="2:4" s="102" customFormat="1" ht="99.95" customHeight="1" x14ac:dyDescent="0.5">
      <c r="B78" s="104" t="s">
        <v>172</v>
      </c>
      <c r="C78" s="107"/>
      <c r="D78" s="112" t="s">
        <v>173</v>
      </c>
    </row>
  </sheetData>
  <conditionalFormatting sqref="D47">
    <cfRule type="expression" dxfId="6" priority="3">
      <formula xml:space="preserve"> IF($D$47="Please Select", TRUE)</formula>
    </cfRule>
  </conditionalFormatting>
  <conditionalFormatting sqref="D56">
    <cfRule type="expression" dxfId="4" priority="4">
      <formula xml:space="preserve"> IF($D$56="Please Select (Since Yes to #10)", TRUE)</formula>
    </cfRule>
  </conditionalFormatting>
  <conditionalFormatting sqref="D58">
    <cfRule type="expression" dxfId="3" priority="1">
      <formula xml:space="preserve"> IF($D$58="Please Select (Since Yes to #10)", TRUE)</formula>
    </cfRule>
  </conditionalFormatting>
  <hyperlinks>
    <hyperlink ref="D41" r:id="rId1" xr:uid="{CF70B3F2-8F74-4BC3-98F2-E50250F5AB64}"/>
    <hyperlink ref="B23" r:id="rId2" display="1.  Landfill Methane Regulation" xr:uid="{38802259-716B-4A7F-9057-4101BCF9CF41}"/>
  </hyperlinks>
  <pageMargins left="0.7" right="0.7" top="0.75" bottom="0.75" header="0.3" footer="0.3"/>
  <pageSetup orientation="portrait" r:id="rId3"/>
  <drawing r:id="rId4"/>
  <extLst>
    <ext xmlns:x14="http://schemas.microsoft.com/office/spreadsheetml/2009/9/main" uri="{78C0D931-6437-407d-A8EE-F0AAD7539E65}">
      <x14:conditionalFormattings>
        <x14:conditionalFormatting xmlns:xm="http://schemas.microsoft.com/office/excel/2006/main">
          <x14:cfRule type="expression" priority="2" id="{BD3BD433-77EE-4C4E-A4D2-EB101F209D0E}">
            <xm:f>AND(NOT(ISBLANK($D$56)), COUNTIF(_xlfn.ANCHORARRAY(_carb_only!$C$126),$D$56)=0)</xm:f>
            <x14:dxf>
              <fill>
                <patternFill>
                  <bgColor rgb="FFFF474C"/>
                </patternFill>
              </fill>
            </x14:dxf>
          </x14:cfRule>
          <xm:sqref>D56</xm:sqref>
        </x14:conditionalFormatting>
        <x14:conditionalFormatting xmlns:xm="http://schemas.microsoft.com/office/excel/2006/main">
          <x14:cfRule type="expression" priority="7" id="{3E150CEA-0BD7-42ED-BF8E-5A0B3A1E3F4D}">
            <xm:f>AND(NOT(ISBLANK($D$58)), COUNTIF(_xlfn.ANCHORARRAY(_carb_only!$C$148), $D$58)=0)</xm:f>
            <x14:dxf>
              <fill>
                <patternFill>
                  <bgColor rgb="FFFF474C"/>
                </patternFill>
              </fill>
            </x14:dxf>
          </x14:cfRule>
          <xm:sqref>D58</xm:sqref>
        </x14:conditionalFormatting>
        <x14:conditionalFormatting xmlns:xm="http://schemas.microsoft.com/office/excel/2006/main">
          <x14:cfRule type="expression" priority="6" id="{23776A2C-C8B9-4DA2-AF52-51F681B5AA82}">
            <xm:f>AND(NOT(ISBLANK($D$59)), COUNTIF(_xlfn.ANCHORARRAY(_carb_only!$C$166), $D$59)=0)</xm:f>
            <x14:dxf>
              <fill>
                <patternFill>
                  <bgColor rgb="FFFF474C"/>
                </patternFill>
              </fill>
            </x14:dxf>
          </x14:cfRule>
          <xm:sqref>D59</xm:sqref>
        </x14:conditionalFormatting>
        <x14:conditionalFormatting xmlns:xm="http://schemas.microsoft.com/office/excel/2006/main">
          <x14:cfRule type="expression" priority="5" id="{EE1665C0-4A6B-47DF-A1BE-E2B65181F272}">
            <xm:f>AND(NOT(ISBLANK($D$60)), COUNTIF(_xlfn.ANCHORARRAY(_carb_only!$C$166), $D$60)=0)</xm:f>
            <x14:dxf>
              <fill>
                <patternFill>
                  <bgColor rgb="FFFF474C"/>
                </patternFill>
              </fill>
            </x14:dxf>
          </x14:cfRule>
          <xm:sqref>D60</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49107DC0-90FB-436C-BEED-374740659B57}">
          <x14:formula1>
            <xm:f>_xlfn.ANCHORARRAY(_carb_only!$C$148)</xm:f>
          </x14:formula1>
          <xm:sqref>D58</xm:sqref>
        </x14:dataValidation>
        <x14:dataValidation type="list" allowBlank="1" showInputMessage="1" showErrorMessage="1" xr:uid="{BACF1336-2B7C-41C5-A2E2-B08EE21E4D61}">
          <x14:formula1>
            <xm:f>_xlfn.ANCHORARRAY(_carb_only!$C$126)</xm:f>
          </x14:formula1>
          <xm:sqref>D56</xm:sqref>
        </x14:dataValidation>
        <x14:dataValidation type="list" allowBlank="1" showInputMessage="1" showErrorMessage="1" xr:uid="{DCCEE713-3A4E-48FF-A876-31494FE49BD0}">
          <x14:formula1>
            <xm:f>_xlfn.ANCHORARRAY(_carb_only!$C$166)</xm:f>
          </x14:formula1>
          <xm:sqref>D59:D60</xm:sqref>
        </x14:dataValidation>
        <x14:dataValidation type="list" allowBlank="1" showInputMessage="1" showErrorMessage="1" xr:uid="{B3CD1032-1545-410A-97F9-283837E4F138}">
          <x14:formula1>
            <xm:f>_carb_only!$B$18:$B$22</xm:f>
          </x14:formula1>
          <xm:sqref>D54</xm:sqref>
        </x14:dataValidation>
        <x14:dataValidation type="list" allowBlank="1" showInputMessage="1" showErrorMessage="1" xr:uid="{C6E03D95-5D42-4D99-AB49-02D8EF81D22D}">
          <x14:formula1>
            <xm:f>_carb_only!$B$12:$B$14</xm:f>
          </x14:formula1>
          <xm:sqref>D73 D71 D47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69"/>
  <sheetViews>
    <sheetView zoomScale="88" zoomScaleNormal="80" workbookViewId="0">
      <selection activeCell="B13" sqref="B13"/>
    </sheetView>
  </sheetViews>
  <sheetFormatPr defaultRowHeight="14.35" x14ac:dyDescent="0.5"/>
  <cols>
    <col min="1" max="1" width="3.703125" customWidth="1"/>
    <col min="2" max="2" width="92.29296875" bestFit="1" customWidth="1"/>
    <col min="3" max="3" width="22.703125" customWidth="1"/>
    <col min="4" max="5" width="16.703125" customWidth="1"/>
    <col min="6" max="17" width="16.703125" style="30" customWidth="1"/>
  </cols>
  <sheetData>
    <row r="2" spans="1:17" s="64" customFormat="1" ht="20.7" x14ac:dyDescent="0.7">
      <c r="B2" s="64" t="s">
        <v>77</v>
      </c>
    </row>
    <row r="4" spans="1:17" x14ac:dyDescent="0.5">
      <c r="A4" t="s">
        <v>53</v>
      </c>
      <c r="B4" t="s">
        <v>102</v>
      </c>
      <c r="F4"/>
      <c r="G4"/>
      <c r="H4"/>
      <c r="I4"/>
      <c r="J4"/>
      <c r="K4"/>
      <c r="L4"/>
      <c r="M4"/>
      <c r="N4"/>
      <c r="O4"/>
      <c r="P4"/>
      <c r="Q4"/>
    </row>
    <row r="5" spans="1:17" x14ac:dyDescent="0.5">
      <c r="A5" t="s">
        <v>53</v>
      </c>
      <c r="B5" t="s">
        <v>60</v>
      </c>
      <c r="F5"/>
      <c r="G5"/>
      <c r="H5"/>
      <c r="I5"/>
      <c r="J5"/>
      <c r="K5"/>
      <c r="L5"/>
      <c r="M5"/>
      <c r="N5"/>
      <c r="O5"/>
      <c r="P5"/>
      <c r="Q5"/>
    </row>
    <row r="6" spans="1:17" x14ac:dyDescent="0.5">
      <c r="A6" t="s">
        <v>53</v>
      </c>
      <c r="B6" s="74" t="s">
        <v>103</v>
      </c>
      <c r="F6"/>
      <c r="G6"/>
      <c r="H6"/>
      <c r="I6"/>
      <c r="J6"/>
      <c r="K6"/>
      <c r="L6"/>
      <c r="M6"/>
      <c r="N6"/>
      <c r="O6"/>
      <c r="P6"/>
      <c r="Q6"/>
    </row>
    <row r="7" spans="1:17" x14ac:dyDescent="0.5">
      <c r="F7"/>
      <c r="G7"/>
      <c r="H7"/>
      <c r="I7"/>
      <c r="J7"/>
      <c r="K7"/>
      <c r="L7"/>
      <c r="M7"/>
      <c r="N7"/>
      <c r="O7"/>
      <c r="P7"/>
      <c r="Q7"/>
    </row>
    <row r="10" spans="1:17" x14ac:dyDescent="0.5">
      <c r="B10" s="66" t="s">
        <v>76</v>
      </c>
    </row>
    <row r="12" spans="1:17" x14ac:dyDescent="0.5">
      <c r="B12" t="s">
        <v>17</v>
      </c>
    </row>
    <row r="13" spans="1:17" x14ac:dyDescent="0.5">
      <c r="B13" t="s">
        <v>16</v>
      </c>
    </row>
    <row r="14" spans="1:17" x14ac:dyDescent="0.5">
      <c r="B14" t="s">
        <v>27</v>
      </c>
    </row>
    <row r="16" spans="1:17" x14ac:dyDescent="0.5">
      <c r="B16" s="66" t="s">
        <v>78</v>
      </c>
    </row>
    <row r="18" spans="2:13" x14ac:dyDescent="0.5">
      <c r="B18" t="s">
        <v>17</v>
      </c>
    </row>
    <row r="19" spans="2:13" x14ac:dyDescent="0.5">
      <c r="B19" t="s">
        <v>28</v>
      </c>
    </row>
    <row r="20" spans="2:13" x14ac:dyDescent="0.5">
      <c r="B20" t="s">
        <v>29</v>
      </c>
    </row>
    <row r="21" spans="2:13" x14ac:dyDescent="0.5">
      <c r="B21" t="s">
        <v>30</v>
      </c>
    </row>
    <row r="22" spans="2:13" x14ac:dyDescent="0.5">
      <c r="B22" t="s">
        <v>31</v>
      </c>
    </row>
    <row r="24" spans="2:13" x14ac:dyDescent="0.5">
      <c r="B24" s="66" t="s">
        <v>79</v>
      </c>
    </row>
    <row r="26" spans="2:13" x14ac:dyDescent="0.5">
      <c r="B26" t="s">
        <v>17</v>
      </c>
      <c r="C26" t="s">
        <v>36</v>
      </c>
    </row>
    <row r="27" spans="2:13" x14ac:dyDescent="0.5">
      <c r="B27" t="s">
        <v>75</v>
      </c>
      <c r="H27" s="31"/>
      <c r="I27" s="31"/>
      <c r="J27" s="31"/>
      <c r="K27" s="31"/>
      <c r="L27" s="31"/>
      <c r="M27" s="31"/>
    </row>
    <row r="28" spans="2:13" x14ac:dyDescent="0.5">
      <c r="B28" s="1" t="s">
        <v>26</v>
      </c>
      <c r="H28" s="31"/>
      <c r="I28" s="31"/>
      <c r="J28" s="31"/>
      <c r="K28" s="31"/>
      <c r="L28" s="31"/>
      <c r="M28" s="31"/>
    </row>
    <row r="29" spans="2:13" x14ac:dyDescent="0.5">
      <c r="B29" s="1" t="s">
        <v>116</v>
      </c>
      <c r="H29" s="31"/>
      <c r="I29" s="31"/>
      <c r="J29" s="31"/>
      <c r="K29" s="31"/>
      <c r="L29" s="31"/>
      <c r="M29" s="31"/>
    </row>
    <row r="30" spans="2:13" x14ac:dyDescent="0.5">
      <c r="B30" t="s">
        <v>117</v>
      </c>
      <c r="H30" s="31"/>
      <c r="I30" s="31"/>
      <c r="J30" s="31"/>
      <c r="K30" s="31"/>
      <c r="L30" s="31"/>
      <c r="M30" s="31"/>
    </row>
    <row r="31" spans="2:13" x14ac:dyDescent="0.5">
      <c r="B31" t="s">
        <v>118</v>
      </c>
      <c r="H31" s="31"/>
      <c r="I31" s="31"/>
      <c r="J31" s="31"/>
      <c r="K31" s="31"/>
      <c r="L31" s="31"/>
      <c r="M31" s="31"/>
    </row>
    <row r="32" spans="2:13" x14ac:dyDescent="0.5">
      <c r="B32" t="s">
        <v>119</v>
      </c>
      <c r="H32" s="31"/>
      <c r="I32" s="31"/>
      <c r="J32" s="31"/>
      <c r="K32" s="31"/>
      <c r="L32" s="31"/>
      <c r="M32" s="31"/>
    </row>
    <row r="33" spans="2:13" x14ac:dyDescent="0.5">
      <c r="B33" t="s">
        <v>120</v>
      </c>
      <c r="H33" s="31"/>
      <c r="I33" s="31"/>
      <c r="J33" s="31"/>
      <c r="K33" s="31"/>
      <c r="L33" s="31"/>
      <c r="M33" s="31"/>
    </row>
    <row r="35" spans="2:13" x14ac:dyDescent="0.5">
      <c r="B35" s="66" t="s">
        <v>80</v>
      </c>
    </row>
    <row r="36" spans="2:13" x14ac:dyDescent="0.5">
      <c r="C36" t="s">
        <v>126</v>
      </c>
    </row>
    <row r="37" spans="2:13" ht="15" customHeight="1" x14ac:dyDescent="0.5">
      <c r="B37" t="s">
        <v>19</v>
      </c>
      <c r="C37" t="str" cm="1">
        <f t="array" ref="C37:C47">TRANSPOSE(_xlfn.UNIQUE(C54:M54))</f>
        <v>Collection system downtime</v>
      </c>
    </row>
    <row r="38" spans="2:13" ht="15" customHeight="1" x14ac:dyDescent="0.5">
      <c r="B38" t="s">
        <v>121</v>
      </c>
      <c r="C38" t="str">
        <v>Offline Gas Collection Well(s)</v>
      </c>
    </row>
    <row r="39" spans="2:13" ht="15" customHeight="1" x14ac:dyDescent="0.5">
      <c r="B39" t="s">
        <v>122</v>
      </c>
      <c r="C39" t="str">
        <v>Construction - New Well Installation</v>
      </c>
    </row>
    <row r="40" spans="2:13" ht="15" customHeight="1" x14ac:dyDescent="0.5">
      <c r="B40" s="1" t="s">
        <v>40</v>
      </c>
      <c r="C40" s="60" t="str">
        <v>Construction - Well Raising or Horizontal Extension</v>
      </c>
    </row>
    <row r="41" spans="2:13" ht="15" customHeight="1" x14ac:dyDescent="0.5">
      <c r="B41" t="s">
        <v>50</v>
      </c>
      <c r="C41" s="61" t="str">
        <v>Construction - Other</v>
      </c>
    </row>
    <row r="42" spans="2:13" ht="15" customHeight="1" x14ac:dyDescent="0.5">
      <c r="B42" s="1" t="s">
        <v>38</v>
      </c>
      <c r="C42" s="60" t="str">
        <v>Uncontrolled Area (no gas collection infrastructure)</v>
      </c>
    </row>
    <row r="43" spans="2:13" ht="15" customHeight="1" x14ac:dyDescent="0.5">
      <c r="B43" t="s">
        <v>123</v>
      </c>
      <c r="C43" t="str">
        <v>Cover integrity</v>
      </c>
    </row>
    <row r="44" spans="2:13" ht="15" customHeight="1" x14ac:dyDescent="0.5">
      <c r="B44" t="s">
        <v>49</v>
      </c>
      <c r="C44" t="str">
        <v>Damaged component</v>
      </c>
    </row>
    <row r="45" spans="2:13" ht="15" customHeight="1" x14ac:dyDescent="0.5">
      <c r="B45" t="s">
        <v>21</v>
      </c>
      <c r="C45" t="str">
        <v>Insufficient vacuum</v>
      </c>
    </row>
    <row r="46" spans="2:13" ht="15" customHeight="1" x14ac:dyDescent="0.5">
      <c r="B46" t="s">
        <v>48</v>
      </c>
      <c r="C46" t="str">
        <v>Cracked/Broken Seal</v>
      </c>
    </row>
    <row r="47" spans="2:13" ht="15" customHeight="1" x14ac:dyDescent="0.5">
      <c r="B47" t="s">
        <v>22</v>
      </c>
      <c r="C47" t="str">
        <v>Other</v>
      </c>
    </row>
    <row r="49" spans="2:13" x14ac:dyDescent="0.5">
      <c r="B49" s="66" t="s">
        <v>85</v>
      </c>
    </row>
    <row r="50" spans="2:13" x14ac:dyDescent="0.5">
      <c r="C50" s="30"/>
      <c r="D50" s="30"/>
      <c r="E50" s="35" t="s">
        <v>41</v>
      </c>
    </row>
    <row r="51" spans="2:13" ht="20.7" x14ac:dyDescent="0.7">
      <c r="B51" s="25" t="s">
        <v>34</v>
      </c>
      <c r="C51" s="30"/>
      <c r="D51" s="30"/>
      <c r="E51" s="30"/>
    </row>
    <row r="52" spans="2:13" ht="15.7" x14ac:dyDescent="0.55000000000000004">
      <c r="B52" s="24" t="s">
        <v>32</v>
      </c>
      <c r="C52" s="32" t="s">
        <v>33</v>
      </c>
      <c r="D52" s="30"/>
      <c r="E52" s="30"/>
    </row>
    <row r="53" spans="2:13" ht="59.7" customHeight="1" x14ac:dyDescent="0.5">
      <c r="B53" s="29" t="s">
        <v>81</v>
      </c>
      <c r="C53" s="26"/>
      <c r="D53" s="34" t="s">
        <v>35</v>
      </c>
      <c r="E53" s="26" t="s">
        <v>84</v>
      </c>
      <c r="F53" s="28" t="s">
        <v>82</v>
      </c>
      <c r="G53" s="26" t="s">
        <v>83</v>
      </c>
      <c r="H53" s="28" t="s">
        <v>37</v>
      </c>
      <c r="I53" s="26"/>
      <c r="J53" s="26"/>
      <c r="K53" s="26"/>
      <c r="L53" s="26"/>
      <c r="M53" s="1" t="s">
        <v>22</v>
      </c>
    </row>
    <row r="54" spans="2:13" ht="59.7" customHeight="1" x14ac:dyDescent="0.5">
      <c r="B54" s="33" t="s">
        <v>26</v>
      </c>
      <c r="C54" s="26" t="s">
        <v>19</v>
      </c>
      <c r="D54" s="26" t="s">
        <v>35</v>
      </c>
      <c r="E54" s="34" t="s">
        <v>84</v>
      </c>
      <c r="F54" s="28" t="s">
        <v>82</v>
      </c>
      <c r="G54" s="34" t="s">
        <v>83</v>
      </c>
      <c r="H54" s="28" t="s">
        <v>37</v>
      </c>
      <c r="I54" s="34" t="s">
        <v>51</v>
      </c>
      <c r="J54" s="26" t="s">
        <v>20</v>
      </c>
      <c r="K54" s="26" t="s">
        <v>21</v>
      </c>
      <c r="L54" s="26" t="s">
        <v>112</v>
      </c>
      <c r="M54" s="1" t="s">
        <v>22</v>
      </c>
    </row>
    <row r="55" spans="2:13" ht="59.7" customHeight="1" x14ac:dyDescent="0.5">
      <c r="B55" s="33" t="s">
        <v>116</v>
      </c>
      <c r="C55" s="26" t="s">
        <v>19</v>
      </c>
      <c r="D55" s="26" t="s">
        <v>35</v>
      </c>
      <c r="E55" s="34" t="s">
        <v>84</v>
      </c>
      <c r="F55" s="28" t="s">
        <v>82</v>
      </c>
      <c r="G55" s="26" t="s">
        <v>83</v>
      </c>
      <c r="H55" s="28" t="s">
        <v>37</v>
      </c>
      <c r="I55" s="34" t="s">
        <v>51</v>
      </c>
      <c r="J55" s="26" t="s">
        <v>20</v>
      </c>
      <c r="K55" s="34" t="s">
        <v>21</v>
      </c>
      <c r="L55" s="26" t="s">
        <v>112</v>
      </c>
      <c r="M55" s="1" t="s">
        <v>22</v>
      </c>
    </row>
    <row r="56" spans="2:13" ht="59.7" customHeight="1" x14ac:dyDescent="0.5">
      <c r="B56" s="29" t="s">
        <v>117</v>
      </c>
      <c r="C56" s="26" t="s">
        <v>19</v>
      </c>
      <c r="D56" s="26" t="s">
        <v>35</v>
      </c>
      <c r="E56" s="26" t="s">
        <v>84</v>
      </c>
      <c r="F56" s="53"/>
      <c r="G56" s="26" t="s">
        <v>83</v>
      </c>
      <c r="H56" s="28" t="s">
        <v>37</v>
      </c>
      <c r="I56" s="26" t="s">
        <v>51</v>
      </c>
      <c r="J56" s="26" t="s">
        <v>20</v>
      </c>
      <c r="K56" s="26" t="s">
        <v>21</v>
      </c>
      <c r="L56" s="26" t="s">
        <v>112</v>
      </c>
      <c r="M56" s="1" t="s">
        <v>22</v>
      </c>
    </row>
    <row r="57" spans="2:13" ht="59.7" customHeight="1" x14ac:dyDescent="0.5">
      <c r="B57" s="33" t="s">
        <v>118</v>
      </c>
      <c r="C57" s="26"/>
      <c r="D57" s="26" t="s">
        <v>35</v>
      </c>
      <c r="E57" s="26"/>
      <c r="F57" s="28"/>
      <c r="G57" s="34" t="s">
        <v>83</v>
      </c>
      <c r="H57" s="26"/>
      <c r="I57" s="26"/>
      <c r="J57" s="26" t="s">
        <v>20</v>
      </c>
      <c r="K57" s="26"/>
      <c r="L57" s="26"/>
      <c r="M57" s="1" t="s">
        <v>22</v>
      </c>
    </row>
    <row r="58" spans="2:13" ht="59.7" customHeight="1" x14ac:dyDescent="0.5">
      <c r="B58" s="33" t="s">
        <v>124</v>
      </c>
      <c r="C58" s="26"/>
      <c r="D58" s="26" t="s">
        <v>35</v>
      </c>
      <c r="E58" s="34" t="s">
        <v>84</v>
      </c>
      <c r="F58" s="28" t="s">
        <v>82</v>
      </c>
      <c r="G58" s="26" t="s">
        <v>83</v>
      </c>
      <c r="H58" s="26"/>
      <c r="I58" s="26"/>
      <c r="J58" s="26" t="s">
        <v>20</v>
      </c>
      <c r="K58" s="26" t="s">
        <v>21</v>
      </c>
      <c r="L58" s="26"/>
      <c r="M58" s="1" t="s">
        <v>22</v>
      </c>
    </row>
    <row r="59" spans="2:13" ht="59.7" customHeight="1" x14ac:dyDescent="0.5">
      <c r="B59" s="29" t="s">
        <v>120</v>
      </c>
      <c r="C59" s="26"/>
      <c r="D59" s="26"/>
      <c r="E59" s="26"/>
      <c r="F59" s="28"/>
      <c r="G59" s="26" t="s">
        <v>83</v>
      </c>
      <c r="H59" s="26"/>
      <c r="I59" s="26"/>
      <c r="J59" s="26" t="s">
        <v>20</v>
      </c>
      <c r="K59" s="26"/>
      <c r="L59" s="26"/>
      <c r="M59" s="1" t="s">
        <v>22</v>
      </c>
    </row>
    <row r="61" spans="2:13" x14ac:dyDescent="0.5">
      <c r="B61" s="66" t="s">
        <v>86</v>
      </c>
    </row>
    <row r="63" spans="2:13" x14ac:dyDescent="0.5">
      <c r="B63" t="str" cm="1">
        <f t="array" ref="B63:C114">_xlfn.HSTACK(_xlfn.TOCOL(_xlfn.IFS(C53:M59&lt;&gt;"",B53:B59),3),_xlfn.TOCOL(C53:M59,1))</f>
        <v>Working Face (area where active filling was being conducted at the time of detection)</v>
      </c>
      <c r="C63" t="str">
        <v>Offline Gas Collection Well(s)</v>
      </c>
      <c r="G63"/>
    </row>
    <row r="64" spans="2:13" x14ac:dyDescent="0.5">
      <c r="B64" t="str">
        <v>Working Face (area where active filling was being conducted at the time of detection)</v>
      </c>
      <c r="C64" t="str">
        <v>Construction - New Well Installation</v>
      </c>
      <c r="G64"/>
    </row>
    <row r="65" spans="2:7" x14ac:dyDescent="0.5">
      <c r="B65" t="str">
        <v>Working Face (area where active filling was being conducted at the time of detection)</v>
      </c>
      <c r="C65" t="str">
        <v>Construction - Well Raising or Horizontal Extension</v>
      </c>
      <c r="G65"/>
    </row>
    <row r="66" spans="2:7" x14ac:dyDescent="0.5">
      <c r="B66" t="str">
        <v>Working Face (area where active filling was being conducted at the time of detection)</v>
      </c>
      <c r="C66" t="str">
        <v>Construction - Other</v>
      </c>
      <c r="G66"/>
    </row>
    <row r="67" spans="2:7" x14ac:dyDescent="0.5">
      <c r="B67" t="str">
        <v>Working Face (area where active filling was being conducted at the time of detection)</v>
      </c>
      <c r="C67" t="str">
        <v>Uncontrolled Area (no gas collection infrastructure)</v>
      </c>
      <c r="G67"/>
    </row>
    <row r="68" spans="2:7" x14ac:dyDescent="0.5">
      <c r="B68" t="str">
        <v>Working Face (area where active filling was being conducted at the time of detection)</v>
      </c>
      <c r="C68" t="str">
        <v>Other</v>
      </c>
      <c r="G68"/>
    </row>
    <row r="69" spans="2:7" x14ac:dyDescent="0.5">
      <c r="B69" t="str">
        <v>Landfill Surface: Daily Cover</v>
      </c>
      <c r="C69" t="str">
        <v>Collection system downtime</v>
      </c>
      <c r="G69"/>
    </row>
    <row r="70" spans="2:7" x14ac:dyDescent="0.5">
      <c r="B70" t="str">
        <v>Landfill Surface: Daily Cover</v>
      </c>
      <c r="C70" t="str">
        <v>Offline Gas Collection Well(s)</v>
      </c>
      <c r="G70"/>
    </row>
    <row r="71" spans="2:7" x14ac:dyDescent="0.5">
      <c r="B71" t="str">
        <v>Landfill Surface: Daily Cover</v>
      </c>
      <c r="C71" t="str">
        <v>Construction - New Well Installation</v>
      </c>
      <c r="G71"/>
    </row>
    <row r="72" spans="2:7" x14ac:dyDescent="0.5">
      <c r="B72" t="str">
        <v>Landfill Surface: Daily Cover</v>
      </c>
      <c r="C72" t="str">
        <v>Construction - Well Raising or Horizontal Extension</v>
      </c>
      <c r="G72"/>
    </row>
    <row r="73" spans="2:7" x14ac:dyDescent="0.5">
      <c r="B73" t="str">
        <v>Landfill Surface: Daily Cover</v>
      </c>
      <c r="C73" t="str">
        <v>Construction - Other</v>
      </c>
      <c r="G73"/>
    </row>
    <row r="74" spans="2:7" x14ac:dyDescent="0.5">
      <c r="B74" t="str">
        <v>Landfill Surface: Daily Cover</v>
      </c>
      <c r="C74" t="str">
        <v>Uncontrolled Area (no gas collection infrastructure)</v>
      </c>
      <c r="G74"/>
    </row>
    <row r="75" spans="2:7" x14ac:dyDescent="0.5">
      <c r="B75" t="str">
        <v>Landfill Surface: Daily Cover</v>
      </c>
      <c r="C75" t="str">
        <v>Cover integrity</v>
      </c>
      <c r="G75"/>
    </row>
    <row r="76" spans="2:7" x14ac:dyDescent="0.5">
      <c r="B76" t="str">
        <v>Landfill Surface: Daily Cover</v>
      </c>
      <c r="C76" t="str">
        <v>Damaged component</v>
      </c>
      <c r="G76"/>
    </row>
    <row r="77" spans="2:7" x14ac:dyDescent="0.5">
      <c r="B77" t="str">
        <v>Landfill Surface: Daily Cover</v>
      </c>
      <c r="C77" t="str">
        <v>Insufficient vacuum</v>
      </c>
      <c r="G77"/>
    </row>
    <row r="78" spans="2:7" x14ac:dyDescent="0.5">
      <c r="B78" t="str">
        <v>Landfill Surface: Daily Cover</v>
      </c>
      <c r="C78" t="str">
        <v>Cracked/Broken Seal</v>
      </c>
      <c r="G78"/>
    </row>
    <row r="79" spans="2:7" x14ac:dyDescent="0.5">
      <c r="B79" t="str">
        <v>Landfill Surface: Daily Cover</v>
      </c>
      <c r="C79" t="str">
        <v>Other</v>
      </c>
      <c r="G79"/>
    </row>
    <row r="80" spans="2:7" x14ac:dyDescent="0.5">
      <c r="B80" t="str">
        <v>Landfill Surface: Intermediate Cover</v>
      </c>
      <c r="C80" t="str">
        <v>Collection system downtime</v>
      </c>
      <c r="G80"/>
    </row>
    <row r="81" spans="2:7" x14ac:dyDescent="0.5">
      <c r="B81" t="str">
        <v>Landfill Surface: Intermediate Cover</v>
      </c>
      <c r="C81" t="str">
        <v>Offline Gas Collection Well(s)</v>
      </c>
      <c r="G81"/>
    </row>
    <row r="82" spans="2:7" x14ac:dyDescent="0.5">
      <c r="B82" t="str">
        <v>Landfill Surface: Intermediate Cover</v>
      </c>
      <c r="C82" t="str">
        <v>Construction - New Well Installation</v>
      </c>
      <c r="G82"/>
    </row>
    <row r="83" spans="2:7" x14ac:dyDescent="0.5">
      <c r="B83" t="str">
        <v>Landfill Surface: Intermediate Cover</v>
      </c>
      <c r="C83" t="str">
        <v>Construction - Well Raising or Horizontal Extension</v>
      </c>
      <c r="G83"/>
    </row>
    <row r="84" spans="2:7" x14ac:dyDescent="0.5">
      <c r="B84" t="str">
        <v>Landfill Surface: Intermediate Cover</v>
      </c>
      <c r="C84" t="str">
        <v>Construction - Other</v>
      </c>
      <c r="G84"/>
    </row>
    <row r="85" spans="2:7" x14ac:dyDescent="0.5">
      <c r="B85" t="str">
        <v>Landfill Surface: Intermediate Cover</v>
      </c>
      <c r="C85" t="str">
        <v>Uncontrolled Area (no gas collection infrastructure)</v>
      </c>
      <c r="G85"/>
    </row>
    <row r="86" spans="2:7" x14ac:dyDescent="0.5">
      <c r="B86" t="str">
        <v>Landfill Surface: Intermediate Cover</v>
      </c>
      <c r="C86" t="str">
        <v>Cover integrity</v>
      </c>
      <c r="G86"/>
    </row>
    <row r="87" spans="2:7" x14ac:dyDescent="0.5">
      <c r="B87" t="str">
        <v>Landfill Surface: Intermediate Cover</v>
      </c>
      <c r="C87" t="str">
        <v>Damaged component</v>
      </c>
      <c r="G87"/>
    </row>
    <row r="88" spans="2:7" x14ac:dyDescent="0.5">
      <c r="B88" t="str">
        <v>Landfill Surface: Intermediate Cover</v>
      </c>
      <c r="C88" t="str">
        <v>Insufficient vacuum</v>
      </c>
      <c r="G88"/>
    </row>
    <row r="89" spans="2:7" x14ac:dyDescent="0.5">
      <c r="B89" t="str">
        <v>Landfill Surface: Intermediate Cover</v>
      </c>
      <c r="C89" t="str">
        <v>Cracked/Broken Seal</v>
      </c>
      <c r="G89"/>
    </row>
    <row r="90" spans="2:7" x14ac:dyDescent="0.5">
      <c r="B90" t="str">
        <v>Landfill Surface: Intermediate Cover</v>
      </c>
      <c r="C90" t="str">
        <v>Other</v>
      </c>
      <c r="G90"/>
    </row>
    <row r="91" spans="2:7" x14ac:dyDescent="0.5">
      <c r="B91" t="str">
        <v>Landfill Surface: Final Cover</v>
      </c>
      <c r="C91" t="str">
        <v>Collection system downtime</v>
      </c>
      <c r="G91"/>
    </row>
    <row r="92" spans="2:7" x14ac:dyDescent="0.5">
      <c r="B92" t="str">
        <v>Landfill Surface: Final Cover</v>
      </c>
      <c r="C92" t="str">
        <v>Offline Gas Collection Well(s)</v>
      </c>
      <c r="G92"/>
    </row>
    <row r="93" spans="2:7" x14ac:dyDescent="0.5">
      <c r="B93" t="str">
        <v>Landfill Surface: Final Cover</v>
      </c>
      <c r="C93" t="str">
        <v>Construction - New Well Installation</v>
      </c>
      <c r="G93"/>
    </row>
    <row r="94" spans="2:7" x14ac:dyDescent="0.5">
      <c r="B94" t="str">
        <v>Landfill Surface: Final Cover</v>
      </c>
      <c r="C94" t="str">
        <v>Construction - Other</v>
      </c>
      <c r="G94"/>
    </row>
    <row r="95" spans="2:7" x14ac:dyDescent="0.5">
      <c r="B95" t="str">
        <v>Landfill Surface: Final Cover</v>
      </c>
      <c r="C95" t="str">
        <v>Uncontrolled Area (no gas collection infrastructure)</v>
      </c>
      <c r="G95"/>
    </row>
    <row r="96" spans="2:7" x14ac:dyDescent="0.5">
      <c r="B96" t="str">
        <v>Landfill Surface: Final Cover</v>
      </c>
      <c r="C96" t="str">
        <v>Cover integrity</v>
      </c>
      <c r="G96"/>
    </row>
    <row r="97" spans="2:7" x14ac:dyDescent="0.5">
      <c r="B97" t="str">
        <v>Landfill Surface: Final Cover</v>
      </c>
      <c r="C97" t="str">
        <v>Damaged component</v>
      </c>
      <c r="G97"/>
    </row>
    <row r="98" spans="2:7" x14ac:dyDescent="0.5">
      <c r="B98" t="str">
        <v>Landfill Surface: Final Cover</v>
      </c>
      <c r="C98" t="str">
        <v>Insufficient vacuum</v>
      </c>
      <c r="G98"/>
    </row>
    <row r="99" spans="2:7" x14ac:dyDescent="0.5">
      <c r="B99" t="str">
        <v>Landfill Surface: Final Cover</v>
      </c>
      <c r="C99" t="str">
        <v>Cracked/Broken Seal</v>
      </c>
      <c r="G99"/>
    </row>
    <row r="100" spans="2:7" x14ac:dyDescent="0.5">
      <c r="B100" t="str">
        <v>Landfill Surface: Final Cover</v>
      </c>
      <c r="C100" t="str">
        <v>Other</v>
      </c>
      <c r="G100"/>
    </row>
    <row r="101" spans="2:7" x14ac:dyDescent="0.5">
      <c r="B101" t="str">
        <v>Leachate Management System</v>
      </c>
      <c r="C101" t="str">
        <v>Offline Gas Collection Well(s)</v>
      </c>
      <c r="G101"/>
    </row>
    <row r="102" spans="2:7" x14ac:dyDescent="0.5">
      <c r="B102" t="str">
        <v>Leachate Management System</v>
      </c>
      <c r="C102" t="str">
        <v>Construction - Other</v>
      </c>
      <c r="G102"/>
    </row>
    <row r="103" spans="2:7" x14ac:dyDescent="0.5">
      <c r="B103" t="str">
        <v>Leachate Management System</v>
      </c>
      <c r="C103" t="str">
        <v>Damaged component</v>
      </c>
      <c r="G103"/>
    </row>
    <row r="104" spans="2:7" x14ac:dyDescent="0.5">
      <c r="B104" t="str">
        <v>Leachate Management System</v>
      </c>
      <c r="C104" t="str">
        <v>Other</v>
      </c>
      <c r="G104"/>
    </row>
    <row r="105" spans="2:7" x14ac:dyDescent="0.5">
      <c r="B105" t="str">
        <v>Gas Collection System Component (e.g., blower, well, valve, port)</v>
      </c>
      <c r="C105" t="str">
        <v>Offline Gas Collection Well(s)</v>
      </c>
      <c r="G105"/>
    </row>
    <row r="106" spans="2:7" x14ac:dyDescent="0.5">
      <c r="B106" t="str">
        <v>Gas Collection System Component (e.g., blower, well, valve, port)</v>
      </c>
      <c r="C106" t="str">
        <v>Construction - New Well Installation</v>
      </c>
      <c r="G106"/>
    </row>
    <row r="107" spans="2:7" x14ac:dyDescent="0.5">
      <c r="B107" t="str">
        <v>Gas Collection System Component (e.g., blower, well, valve, port)</v>
      </c>
      <c r="C107" t="str">
        <v>Construction - Well Raising or Horizontal Extension</v>
      </c>
      <c r="G107"/>
    </row>
    <row r="108" spans="2:7" x14ac:dyDescent="0.5">
      <c r="B108" t="str">
        <v>Gas Collection System Component (e.g., blower, well, valve, port)</v>
      </c>
      <c r="C108" t="str">
        <v>Construction - Other</v>
      </c>
      <c r="G108"/>
    </row>
    <row r="109" spans="2:7" x14ac:dyDescent="0.5">
      <c r="B109" t="str">
        <v>Gas Collection System Component (e.g., blower, well, valve, port)</v>
      </c>
      <c r="C109" t="str">
        <v>Damaged component</v>
      </c>
      <c r="G109"/>
    </row>
    <row r="110" spans="2:7" x14ac:dyDescent="0.5">
      <c r="B110" t="str">
        <v>Gas Collection System Component (e.g., blower, well, valve, port)</v>
      </c>
      <c r="C110" t="str">
        <v>Insufficient vacuum</v>
      </c>
      <c r="G110"/>
    </row>
    <row r="111" spans="2:7" x14ac:dyDescent="0.5">
      <c r="B111" t="str">
        <v>Gas Collection System Component (e.g., blower, well, valve, port)</v>
      </c>
      <c r="C111" t="str">
        <v>Other</v>
      </c>
      <c r="G111"/>
    </row>
    <row r="112" spans="2:7" x14ac:dyDescent="0.5">
      <c r="B112" t="str">
        <v>Gas Control Device/Control System Component</v>
      </c>
      <c r="C112" t="str">
        <v>Construction - Other</v>
      </c>
      <c r="G112"/>
    </row>
    <row r="113" spans="2:7" x14ac:dyDescent="0.5">
      <c r="B113" t="str">
        <v>Gas Control Device/Control System Component</v>
      </c>
      <c r="C113" t="str">
        <v>Damaged component</v>
      </c>
      <c r="G113"/>
    </row>
    <row r="114" spans="2:7" x14ac:dyDescent="0.5">
      <c r="B114" t="str">
        <v>Gas Control Device/Control System Component</v>
      </c>
      <c r="C114" t="str">
        <v>Other</v>
      </c>
      <c r="G114"/>
    </row>
    <row r="115" spans="2:7" x14ac:dyDescent="0.5">
      <c r="G115"/>
    </row>
    <row r="116" spans="2:7" x14ac:dyDescent="0.5">
      <c r="B116" s="72" t="s">
        <v>93</v>
      </c>
    </row>
    <row r="117" spans="2:7" x14ac:dyDescent="0.5">
      <c r="B117" t="s">
        <v>87</v>
      </c>
      <c r="C117" t="str">
        <f>'Feedback Form Old'!C18</f>
        <v>Yes</v>
      </c>
      <c r="G117"/>
    </row>
    <row r="118" spans="2:7" x14ac:dyDescent="0.5">
      <c r="B118" t="s">
        <v>89</v>
      </c>
      <c r="C118" t="s">
        <v>88</v>
      </c>
      <c r="G118"/>
    </row>
    <row r="119" spans="2:7" x14ac:dyDescent="0.5">
      <c r="B119" t="s">
        <v>91</v>
      </c>
      <c r="C119" t="s">
        <v>90</v>
      </c>
      <c r="G119"/>
    </row>
    <row r="120" spans="2:7" x14ac:dyDescent="0.5">
      <c r="B120" t="s">
        <v>92</v>
      </c>
      <c r="C120" t="str">
        <f>IF(C117 = "Yes", C118, C119)</f>
        <v>Please Select (Since Yes to #10)</v>
      </c>
      <c r="G120"/>
    </row>
    <row r="121" spans="2:7" x14ac:dyDescent="0.5">
      <c r="G121"/>
    </row>
    <row r="122" spans="2:7" x14ac:dyDescent="0.5">
      <c r="B122" s="72" t="s">
        <v>96</v>
      </c>
      <c r="G122"/>
    </row>
    <row r="123" spans="2:7" x14ac:dyDescent="0.5">
      <c r="G123"/>
    </row>
    <row r="124" spans="2:7" x14ac:dyDescent="0.5">
      <c r="B124" s="73" t="s">
        <v>94</v>
      </c>
      <c r="C124" s="73" t="s">
        <v>95</v>
      </c>
      <c r="G124"/>
    </row>
    <row r="125" spans="2:7" x14ac:dyDescent="0.5">
      <c r="G125"/>
    </row>
    <row r="126" spans="2:7" x14ac:dyDescent="0.5">
      <c r="B126" t="str">
        <f>C120</f>
        <v>Please Select (Since Yes to #10)</v>
      </c>
      <c r="C126" t="str" cm="1">
        <f t="array" ref="C126:C133">_xlfn._xlws.FILTER($B$126:$B$133,$B$126:$B$133 &lt;&gt; "")</f>
        <v>Please Select (Since Yes to #10)</v>
      </c>
      <c r="G126"/>
    </row>
    <row r="127" spans="2:7" x14ac:dyDescent="0.5">
      <c r="B127" t="str" cm="1">
        <f t="array" ref="B127:B133">IF(C117 = "Yes", _xlfn.UNIQUE(B63:B114), "")</f>
        <v>Working Face (area where active filling was being conducted at the time of detection)</v>
      </c>
      <c r="C127" t="str">
        <v>Working Face (area where active filling was being conducted at the time of detection)</v>
      </c>
      <c r="G127"/>
    </row>
    <row r="128" spans="2:7" x14ac:dyDescent="0.5">
      <c r="B128" t="str">
        <v>Landfill Surface: Daily Cover</v>
      </c>
      <c r="C128" t="str">
        <v>Landfill Surface: Daily Cover</v>
      </c>
      <c r="G128"/>
    </row>
    <row r="129" spans="2:7" x14ac:dyDescent="0.5">
      <c r="B129" t="str">
        <v>Landfill Surface: Intermediate Cover</v>
      </c>
      <c r="C129" t="str">
        <v>Landfill Surface: Intermediate Cover</v>
      </c>
      <c r="G129"/>
    </row>
    <row r="130" spans="2:7" x14ac:dyDescent="0.5">
      <c r="B130" t="str">
        <v>Landfill Surface: Final Cover</v>
      </c>
      <c r="C130" t="str">
        <v>Landfill Surface: Final Cover</v>
      </c>
      <c r="G130"/>
    </row>
    <row r="131" spans="2:7" x14ac:dyDescent="0.5">
      <c r="B131" t="str">
        <v>Leachate Management System</v>
      </c>
      <c r="C131" t="str">
        <v>Leachate Management System</v>
      </c>
      <c r="G131"/>
    </row>
    <row r="132" spans="2:7" x14ac:dyDescent="0.5">
      <c r="B132" t="str">
        <v>Gas Collection System Component (e.g., blower, well, valve, port)</v>
      </c>
      <c r="C132" t="str">
        <v>Gas Collection System Component (e.g., blower, well, valve, port)</v>
      </c>
      <c r="G132"/>
    </row>
    <row r="133" spans="2:7" x14ac:dyDescent="0.5">
      <c r="B133" t="str">
        <v>Gas Control Device/Control System Component</v>
      </c>
      <c r="C133" t="str">
        <v>Gas Control Device/Control System Component</v>
      </c>
      <c r="G133"/>
    </row>
    <row r="134" spans="2:7" x14ac:dyDescent="0.5">
      <c r="G134"/>
    </row>
    <row r="135" spans="2:7" x14ac:dyDescent="0.5">
      <c r="B135" s="72" t="s">
        <v>97</v>
      </c>
      <c r="G135"/>
    </row>
    <row r="136" spans="2:7" x14ac:dyDescent="0.5">
      <c r="B136" t="s">
        <v>92</v>
      </c>
      <c r="C136" t="str">
        <f>C120</f>
        <v>Please Select (Since Yes to #10)</v>
      </c>
      <c r="G136"/>
    </row>
    <row r="137" spans="2:7" x14ac:dyDescent="0.5">
      <c r="G137"/>
    </row>
    <row r="138" spans="2:7" x14ac:dyDescent="0.5">
      <c r="B138" s="72" t="s">
        <v>98</v>
      </c>
      <c r="G138"/>
    </row>
    <row r="139" spans="2:7" x14ac:dyDescent="0.5">
      <c r="B139" t="s">
        <v>87</v>
      </c>
      <c r="C139" t="str">
        <f>'Feedback Form Old'!C18</f>
        <v>Yes</v>
      </c>
      <c r="G139"/>
    </row>
    <row r="140" spans="2:7" x14ac:dyDescent="0.5">
      <c r="B140" t="s">
        <v>89</v>
      </c>
      <c r="C140" t="s">
        <v>101</v>
      </c>
      <c r="G140"/>
    </row>
    <row r="141" spans="2:7" x14ac:dyDescent="0.5">
      <c r="B141" t="s">
        <v>91</v>
      </c>
      <c r="C141" t="s">
        <v>90</v>
      </c>
      <c r="G141"/>
    </row>
    <row r="142" spans="2:7" x14ac:dyDescent="0.5">
      <c r="B142" t="s">
        <v>92</v>
      </c>
      <c r="C142" t="str">
        <f>IF(C139 = "Yes", C140, C141)</f>
        <v>Not Applicable/No Additional Cause</v>
      </c>
      <c r="G142"/>
    </row>
    <row r="144" spans="2:7" x14ac:dyDescent="0.5">
      <c r="B144" s="72" t="s">
        <v>99</v>
      </c>
      <c r="G144"/>
    </row>
    <row r="145" spans="2:7" x14ac:dyDescent="0.5">
      <c r="G145"/>
    </row>
    <row r="146" spans="2:7" x14ac:dyDescent="0.5">
      <c r="B146" s="73" t="s">
        <v>94</v>
      </c>
      <c r="C146" s="73" t="s">
        <v>95</v>
      </c>
      <c r="G146"/>
    </row>
    <row r="148" spans="2:7" x14ac:dyDescent="0.5">
      <c r="B148" t="str">
        <f>C136</f>
        <v>Please Select (Since Yes to #10)</v>
      </c>
      <c r="C148" t="str" cm="1">
        <f t="array" ref="C148:C151">_xlfn._xlws.FILTER($B$148:$B$160,$B$148:$B$160 &lt;&gt; "")</f>
        <v>Please Select (Since Yes to #10)</v>
      </c>
    </row>
    <row r="149" spans="2:7" x14ac:dyDescent="0.5">
      <c r="B149" t="str" cm="1">
        <f t="array" ref="B149:B151">_xlfn._xlws.FILTER($C$63:$C$114,$B$63:$B$114='Feedback Form Old'!C24, "")</f>
        <v>Construction - Other</v>
      </c>
      <c r="C149" t="str">
        <v>Construction - Other</v>
      </c>
    </row>
    <row r="150" spans="2:7" x14ac:dyDescent="0.5">
      <c r="B150" t="str">
        <v>Damaged component</v>
      </c>
      <c r="C150" t="str">
        <v>Damaged component</v>
      </c>
    </row>
    <row r="151" spans="2:7" x14ac:dyDescent="0.5">
      <c r="B151" t="str">
        <v>Other</v>
      </c>
      <c r="C151" t="str">
        <v>Other</v>
      </c>
    </row>
    <row r="156" spans="2:7" x14ac:dyDescent="0.5">
      <c r="G156"/>
    </row>
    <row r="157" spans="2:7" x14ac:dyDescent="0.5">
      <c r="G157"/>
    </row>
    <row r="158" spans="2:7" x14ac:dyDescent="0.5">
      <c r="G158"/>
    </row>
    <row r="159" spans="2:7" x14ac:dyDescent="0.5">
      <c r="G159"/>
    </row>
    <row r="160" spans="2:7" x14ac:dyDescent="0.5">
      <c r="G160"/>
    </row>
    <row r="161" spans="2:7" x14ac:dyDescent="0.5">
      <c r="G161"/>
    </row>
    <row r="162" spans="2:7" x14ac:dyDescent="0.5">
      <c r="B162" s="72" t="s">
        <v>100</v>
      </c>
      <c r="G162"/>
    </row>
    <row r="163" spans="2:7" x14ac:dyDescent="0.5">
      <c r="G163"/>
    </row>
    <row r="164" spans="2:7" x14ac:dyDescent="0.5">
      <c r="B164" s="73" t="s">
        <v>94</v>
      </c>
      <c r="C164" s="73" t="s">
        <v>95</v>
      </c>
      <c r="G164"/>
    </row>
    <row r="166" spans="2:7" x14ac:dyDescent="0.5">
      <c r="B166" t="str">
        <f>C142</f>
        <v>Not Applicable/No Additional Cause</v>
      </c>
      <c r="C166" t="str" cm="1">
        <f t="array" ref="C166:C169">_xlfn._xlws.FILTER($B$166:$B$178,$B$166:$B$178 &lt;&gt; "")</f>
        <v>Not Applicable/No Additional Cause</v>
      </c>
    </row>
    <row r="167" spans="2:7" x14ac:dyDescent="0.5">
      <c r="B167" t="str" cm="1">
        <f t="array" ref="B167:B169">_xlfn._xlws.FILTER($C$63:$C$114,$B$63:$B$114='Feedback Form Old'!C24, "")</f>
        <v>Construction - Other</v>
      </c>
      <c r="C167" t="str">
        <v>Construction - Other</v>
      </c>
    </row>
    <row r="168" spans="2:7" x14ac:dyDescent="0.5">
      <c r="B168" t="str">
        <v>Damaged component</v>
      </c>
      <c r="C168" t="str">
        <v>Damaged component</v>
      </c>
    </row>
    <row r="169" spans="2:7" x14ac:dyDescent="0.5">
      <c r="B169" t="str">
        <v>Other</v>
      </c>
      <c r="C169" t="str">
        <v>Other</v>
      </c>
    </row>
  </sheetData>
  <pageMargins left="0.7" right="0.7" top="0.75" bottom="0.75" header="0.3" footer="0.3"/>
  <pageSetup orientation="portrait" r:id="rId1"/>
  <legacy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B7" sqref="B7"/>
    </sheetView>
  </sheetViews>
  <sheetFormatPr defaultRowHeight="14.35" x14ac:dyDescent="0.5"/>
  <cols>
    <col min="1" max="1" width="3.703125" customWidth="1"/>
    <col min="2" max="3" width="30.703125" customWidth="1"/>
    <col min="4" max="9" width="8.703125" customWidth="1"/>
  </cols>
  <sheetData>
    <row r="2" spans="1:3" s="64" customFormat="1" ht="20.7" x14ac:dyDescent="0.7">
      <c r="B2" s="64" t="s">
        <v>52</v>
      </c>
    </row>
    <row r="4" spans="1:3" x14ac:dyDescent="0.5">
      <c r="A4" t="s">
        <v>53</v>
      </c>
      <c r="B4" t="s">
        <v>54</v>
      </c>
    </row>
    <row r="5" spans="1:3" x14ac:dyDescent="0.5">
      <c r="A5" t="s">
        <v>53</v>
      </c>
      <c r="B5" t="s">
        <v>55</v>
      </c>
    </row>
    <row r="6" spans="1:3" x14ac:dyDescent="0.5">
      <c r="A6" t="s">
        <v>53</v>
      </c>
      <c r="B6" t="s">
        <v>224</v>
      </c>
    </row>
    <row r="7" spans="1:3" x14ac:dyDescent="0.5">
      <c r="A7" t="s">
        <v>53</v>
      </c>
      <c r="B7" t="s">
        <v>209</v>
      </c>
    </row>
    <row r="14" spans="1:3" s="65" customFormat="1" ht="20.7" x14ac:dyDescent="0.7">
      <c r="B14" s="65" t="s">
        <v>56</v>
      </c>
      <c r="C14" s="65" t="s">
        <v>57</v>
      </c>
    </row>
    <row r="15" spans="1:3" x14ac:dyDescent="0.5">
      <c r="B15" t="s">
        <v>58</v>
      </c>
      <c r="C15" t="s">
        <v>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5"/>
  <sheetViews>
    <sheetView zoomScale="120" zoomScaleNormal="120" workbookViewId="0">
      <selection activeCell="B6" sqref="B6"/>
    </sheetView>
  </sheetViews>
  <sheetFormatPr defaultRowHeight="14.35" x14ac:dyDescent="0.5"/>
  <cols>
    <col min="1" max="1" width="3.703125" customWidth="1"/>
    <col min="2" max="3" width="30.703125" customWidth="1"/>
  </cols>
  <sheetData>
    <row r="2" spans="1:3" s="64" customFormat="1" ht="20.7" x14ac:dyDescent="0.7">
      <c r="B2" s="64" t="s">
        <v>52</v>
      </c>
    </row>
    <row r="4" spans="1:3" x14ac:dyDescent="0.5">
      <c r="A4" t="s">
        <v>53</v>
      </c>
      <c r="B4" t="s">
        <v>59</v>
      </c>
    </row>
    <row r="5" spans="1:3" x14ac:dyDescent="0.5">
      <c r="A5" t="s">
        <v>53</v>
      </c>
      <c r="B5" t="s">
        <v>60</v>
      </c>
    </row>
    <row r="6" spans="1:3" x14ac:dyDescent="0.5">
      <c r="A6" t="s">
        <v>53</v>
      </c>
      <c r="B6" t="s">
        <v>210</v>
      </c>
    </row>
    <row r="7" spans="1:3" x14ac:dyDescent="0.5">
      <c r="A7" t="s">
        <v>53</v>
      </c>
      <c r="B7" t="s">
        <v>61</v>
      </c>
    </row>
    <row r="9" spans="1:3" s="66" customFormat="1" x14ac:dyDescent="0.5"/>
    <row r="10" spans="1:3" s="66" customFormat="1" x14ac:dyDescent="0.5"/>
    <row r="11" spans="1:3" s="66" customFormat="1" x14ac:dyDescent="0.5"/>
    <row r="12" spans="1:3" s="66" customFormat="1" x14ac:dyDescent="0.5"/>
    <row r="13" spans="1:3" s="66" customFormat="1" x14ac:dyDescent="0.5"/>
    <row r="14" spans="1:3" s="65" customFormat="1" ht="20.7" x14ac:dyDescent="0.7">
      <c r="B14" s="65" t="s">
        <v>62</v>
      </c>
      <c r="C14" s="65" t="s">
        <v>63</v>
      </c>
    </row>
    <row r="15" spans="1:3" x14ac:dyDescent="0.5">
      <c r="B15" t="s">
        <v>64</v>
      </c>
      <c r="C15" t="s">
        <v>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62"/>
  <sheetViews>
    <sheetView tabSelected="1" topLeftCell="A15" zoomScaleNormal="100" workbookViewId="0">
      <selection activeCell="B18" sqref="B18"/>
    </sheetView>
  </sheetViews>
  <sheetFormatPr defaultRowHeight="14.35" x14ac:dyDescent="0.5"/>
  <cols>
    <col min="1" max="1" width="3.703125" customWidth="1"/>
    <col min="2" max="2" width="10.703125" customWidth="1"/>
    <col min="3" max="3" width="45.703125" style="1" customWidth="1"/>
    <col min="4" max="4" width="10.29296875" bestFit="1" customWidth="1"/>
    <col min="5" max="5" width="12.5859375" bestFit="1" customWidth="1"/>
    <col min="6" max="6" width="8" bestFit="1" customWidth="1"/>
    <col min="7" max="7" width="45.703125" style="1" customWidth="1"/>
  </cols>
  <sheetData>
    <row r="2" spans="1:18" s="114" customFormat="1" ht="20.7" x14ac:dyDescent="0.7">
      <c r="B2" s="114" t="s">
        <v>178</v>
      </c>
      <c r="C2" s="115"/>
      <c r="G2" s="115"/>
    </row>
    <row r="3" spans="1:18" x14ac:dyDescent="0.5">
      <c r="G3" s="26"/>
      <c r="H3" s="30"/>
      <c r="I3" s="30"/>
      <c r="J3" s="30"/>
      <c r="K3" s="30"/>
      <c r="L3" s="30"/>
      <c r="M3" s="30"/>
      <c r="N3" s="30"/>
      <c r="O3" s="30"/>
      <c r="P3" s="30"/>
      <c r="Q3" s="30"/>
      <c r="R3" s="30"/>
    </row>
    <row r="4" spans="1:18" x14ac:dyDescent="0.5">
      <c r="A4" t="s">
        <v>53</v>
      </c>
      <c r="B4" t="s">
        <v>179</v>
      </c>
    </row>
    <row r="10" spans="1:18" x14ac:dyDescent="0.5">
      <c r="B10" s="66" t="s">
        <v>180</v>
      </c>
    </row>
    <row r="11" spans="1:18" x14ac:dyDescent="0.5">
      <c r="B11" s="66"/>
    </row>
    <row r="12" spans="1:18" x14ac:dyDescent="0.5">
      <c r="B12" t="s">
        <v>181</v>
      </c>
      <c r="C12" s="1" t="s">
        <v>182</v>
      </c>
    </row>
    <row r="13" spans="1:18" s="102" customFormat="1" x14ac:dyDescent="0.5">
      <c r="B13" s="102" t="s">
        <v>183</v>
      </c>
      <c r="C13" s="116" t="s">
        <v>184</v>
      </c>
      <c r="D13" s="117"/>
      <c r="G13" s="116"/>
    </row>
    <row r="14" spans="1:18" s="102" customFormat="1" x14ac:dyDescent="0.5">
      <c r="B14" s="102" t="s">
        <v>185</v>
      </c>
      <c r="C14" s="116" t="s">
        <v>186</v>
      </c>
      <c r="D14" s="117"/>
      <c r="G14" s="116"/>
    </row>
    <row r="15" spans="1:18" s="102" customFormat="1" ht="43" x14ac:dyDescent="0.5">
      <c r="B15" s="102" t="s">
        <v>187</v>
      </c>
      <c r="C15" s="116" t="s">
        <v>188</v>
      </c>
      <c r="D15" s="117"/>
      <c r="G15" s="116"/>
    </row>
    <row r="17" spans="2:18" x14ac:dyDescent="0.5">
      <c r="B17" s="66" t="s">
        <v>189</v>
      </c>
      <c r="G17" s="26"/>
      <c r="H17" s="30"/>
      <c r="I17" s="30"/>
      <c r="J17" s="30"/>
      <c r="K17" s="30"/>
      <c r="L17" s="30"/>
      <c r="M17" s="30"/>
      <c r="N17" s="30"/>
      <c r="O17" s="30"/>
      <c r="P17" s="30"/>
      <c r="Q17" s="30"/>
      <c r="R17" s="30"/>
    </row>
    <row r="18" spans="2:18" x14ac:dyDescent="0.5">
      <c r="G18" s="26"/>
      <c r="H18" s="30"/>
      <c r="I18" s="30"/>
      <c r="J18" s="30"/>
      <c r="K18" s="30"/>
      <c r="L18" s="30"/>
      <c r="M18" s="30"/>
      <c r="N18" s="30"/>
      <c r="O18" s="30"/>
      <c r="P18" s="30"/>
      <c r="Q18" s="30"/>
      <c r="R18" s="30"/>
    </row>
    <row r="19" spans="2:18" x14ac:dyDescent="0.5">
      <c r="B19" t="s">
        <v>190</v>
      </c>
      <c r="C19" s="1" t="s">
        <v>191</v>
      </c>
      <c r="D19" t="s">
        <v>183</v>
      </c>
      <c r="E19" t="s">
        <v>192</v>
      </c>
      <c r="F19" t="s">
        <v>193</v>
      </c>
      <c r="G19" s="1" t="s">
        <v>36</v>
      </c>
      <c r="H19" s="30"/>
      <c r="I19" s="30"/>
      <c r="J19" s="30"/>
      <c r="K19" s="30"/>
      <c r="L19" s="30"/>
      <c r="M19" s="30"/>
      <c r="N19" s="30"/>
      <c r="O19" s="30"/>
      <c r="P19" s="30"/>
      <c r="Q19" s="30"/>
      <c r="R19" s="30"/>
    </row>
    <row r="20" spans="2:18" s="102" customFormat="1" ht="71.7" x14ac:dyDescent="0.5">
      <c r="B20" s="102">
        <v>1</v>
      </c>
      <c r="C20" s="116" t="s">
        <v>194</v>
      </c>
      <c r="D20" s="117">
        <v>45484</v>
      </c>
      <c r="E20" s="102" t="s">
        <v>195</v>
      </c>
      <c r="F20" s="102" t="str">
        <f t="shared" ref="F20" si="0">$B$15</f>
        <v>Pending</v>
      </c>
      <c r="G20" s="116" t="s">
        <v>211</v>
      </c>
    </row>
    <row r="21" spans="2:18" s="102" customFormat="1" ht="28.7" x14ac:dyDescent="0.5">
      <c r="B21" s="102">
        <v>2</v>
      </c>
      <c r="C21" s="116" t="s">
        <v>212</v>
      </c>
      <c r="D21" s="117">
        <v>45481</v>
      </c>
      <c r="E21" s="102" t="s">
        <v>196</v>
      </c>
      <c r="F21" s="102" t="str">
        <f t="shared" ref="F21:F31" si="1">$B$14</f>
        <v>Resolved</v>
      </c>
      <c r="G21" s="116" t="s">
        <v>197</v>
      </c>
    </row>
    <row r="22" spans="2:18" s="102" customFormat="1" ht="43" x14ac:dyDescent="0.5">
      <c r="B22" s="102">
        <v>3</v>
      </c>
      <c r="C22" s="116" t="s">
        <v>198</v>
      </c>
      <c r="D22" s="117">
        <v>45484</v>
      </c>
      <c r="E22" s="102" t="s">
        <v>195</v>
      </c>
      <c r="F22" s="102" t="str">
        <f t="shared" si="1"/>
        <v>Resolved</v>
      </c>
      <c r="G22" s="116" t="s">
        <v>199</v>
      </c>
    </row>
    <row r="23" spans="2:18" s="102" customFormat="1" x14ac:dyDescent="0.5">
      <c r="B23" s="102">
        <v>4</v>
      </c>
      <c r="C23" s="116" t="s">
        <v>200</v>
      </c>
      <c r="D23" s="117">
        <v>45484</v>
      </c>
      <c r="E23" s="102" t="s">
        <v>195</v>
      </c>
      <c r="F23" s="102" t="str">
        <f t="shared" si="1"/>
        <v>Resolved</v>
      </c>
      <c r="G23" s="116" t="s">
        <v>201</v>
      </c>
    </row>
    <row r="24" spans="2:18" s="102" customFormat="1" ht="43" x14ac:dyDescent="0.5">
      <c r="B24" s="102">
        <v>5</v>
      </c>
      <c r="C24" s="116" t="s">
        <v>202</v>
      </c>
      <c r="D24" s="117">
        <v>45484</v>
      </c>
      <c r="E24" s="102" t="s">
        <v>195</v>
      </c>
      <c r="F24" s="102" t="str">
        <f t="shared" si="1"/>
        <v>Resolved</v>
      </c>
      <c r="G24" s="116" t="s">
        <v>203</v>
      </c>
    </row>
    <row r="25" spans="2:18" s="102" customFormat="1" x14ac:dyDescent="0.5">
      <c r="B25" s="102">
        <v>6</v>
      </c>
      <c r="C25" s="116" t="s">
        <v>205</v>
      </c>
      <c r="D25" s="117">
        <v>45435</v>
      </c>
      <c r="E25" s="102" t="s">
        <v>196</v>
      </c>
      <c r="F25" s="102" t="str">
        <f t="shared" si="1"/>
        <v>Resolved</v>
      </c>
      <c r="G25" s="116" t="s">
        <v>204</v>
      </c>
    </row>
    <row r="26" spans="2:18" s="102" customFormat="1" ht="28.7" x14ac:dyDescent="0.5">
      <c r="B26" s="102">
        <v>7</v>
      </c>
      <c r="C26" s="116" t="s">
        <v>206</v>
      </c>
      <c r="D26" s="117">
        <v>45484</v>
      </c>
      <c r="E26" s="102" t="s">
        <v>195</v>
      </c>
      <c r="F26" s="102" t="str">
        <f t="shared" si="1"/>
        <v>Resolved</v>
      </c>
      <c r="G26" s="116" t="s">
        <v>213</v>
      </c>
    </row>
    <row r="27" spans="2:18" s="102" customFormat="1" ht="71.7" x14ac:dyDescent="0.5">
      <c r="B27" s="102">
        <v>8</v>
      </c>
      <c r="C27" s="116" t="s">
        <v>208</v>
      </c>
      <c r="D27" s="117">
        <v>45525</v>
      </c>
      <c r="E27" s="102" t="s">
        <v>207</v>
      </c>
      <c r="F27" s="102" t="str">
        <f t="shared" si="1"/>
        <v>Resolved</v>
      </c>
      <c r="G27" s="116" t="s">
        <v>214</v>
      </c>
    </row>
    <row r="28" spans="2:18" s="102" customFormat="1" ht="28.7" x14ac:dyDescent="0.5">
      <c r="B28" s="102">
        <v>9</v>
      </c>
      <c r="C28" s="116" t="s">
        <v>226</v>
      </c>
      <c r="D28" s="117">
        <v>45299</v>
      </c>
      <c r="E28" s="102" t="s">
        <v>227</v>
      </c>
      <c r="F28" s="102" t="str">
        <f t="shared" ref="F28:F33" si="2">$B$15</f>
        <v>Pending</v>
      </c>
      <c r="G28" s="116" t="s">
        <v>228</v>
      </c>
    </row>
    <row r="29" spans="2:18" s="102" customFormat="1" x14ac:dyDescent="0.5">
      <c r="B29" s="102">
        <v>10</v>
      </c>
      <c r="C29" s="116" t="s">
        <v>252</v>
      </c>
      <c r="D29" s="117">
        <v>45663</v>
      </c>
      <c r="E29" s="102" t="s">
        <v>236</v>
      </c>
      <c r="F29" s="102" t="str">
        <f t="shared" si="1"/>
        <v>Resolved</v>
      </c>
      <c r="G29" s="116" t="s">
        <v>262</v>
      </c>
    </row>
    <row r="30" spans="2:18" s="102" customFormat="1" ht="28.7" x14ac:dyDescent="0.5">
      <c r="B30" s="102">
        <v>11</v>
      </c>
      <c r="C30" s="116" t="s">
        <v>243</v>
      </c>
      <c r="D30" s="117">
        <v>45663</v>
      </c>
      <c r="E30" s="102" t="s">
        <v>236</v>
      </c>
      <c r="F30" s="102" t="str">
        <f t="shared" si="1"/>
        <v>Resolved</v>
      </c>
      <c r="G30" s="116" t="s">
        <v>254</v>
      </c>
    </row>
    <row r="31" spans="2:18" s="102" customFormat="1" ht="28.7" x14ac:dyDescent="0.5">
      <c r="B31" s="102">
        <v>12</v>
      </c>
      <c r="C31" s="116" t="s">
        <v>244</v>
      </c>
      <c r="D31" s="117">
        <v>45663</v>
      </c>
      <c r="E31" s="102" t="s">
        <v>236</v>
      </c>
      <c r="F31" s="102" t="str">
        <f t="shared" si="1"/>
        <v>Resolved</v>
      </c>
      <c r="G31" s="116"/>
    </row>
    <row r="32" spans="2:18" s="102" customFormat="1" x14ac:dyDescent="0.5">
      <c r="B32" s="102">
        <v>13</v>
      </c>
      <c r="C32" s="116" t="s">
        <v>229</v>
      </c>
      <c r="D32" s="117">
        <v>45663</v>
      </c>
      <c r="E32" s="102" t="s">
        <v>230</v>
      </c>
      <c r="F32" s="102" t="str">
        <f>$B$14</f>
        <v>Resolved</v>
      </c>
      <c r="G32" s="116"/>
    </row>
    <row r="33" spans="2:7" s="102" customFormat="1" ht="157.69999999999999" x14ac:dyDescent="0.5">
      <c r="B33" s="102">
        <v>14</v>
      </c>
      <c r="C33" s="116" t="s">
        <v>251</v>
      </c>
      <c r="D33" s="117">
        <v>45663</v>
      </c>
      <c r="E33" s="102" t="s">
        <v>230</v>
      </c>
      <c r="F33" s="102" t="str">
        <f t="shared" si="2"/>
        <v>Pending</v>
      </c>
      <c r="G33" s="116" t="s">
        <v>233</v>
      </c>
    </row>
    <row r="34" spans="2:7" s="102" customFormat="1" ht="43" x14ac:dyDescent="0.5">
      <c r="B34" s="102">
        <v>15</v>
      </c>
      <c r="C34" s="116" t="s">
        <v>234</v>
      </c>
      <c r="D34" s="117">
        <v>45663</v>
      </c>
      <c r="E34" s="102" t="s">
        <v>230</v>
      </c>
      <c r="F34" s="102" t="str">
        <f t="shared" ref="F34:F41" si="3">$B$15</f>
        <v>Pending</v>
      </c>
      <c r="G34" s="116" t="s">
        <v>235</v>
      </c>
    </row>
    <row r="35" spans="2:7" s="102" customFormat="1" ht="86" x14ac:dyDescent="0.5">
      <c r="B35" s="102">
        <v>16</v>
      </c>
      <c r="C35" s="116" t="s">
        <v>237</v>
      </c>
      <c r="D35" s="117">
        <v>45663</v>
      </c>
      <c r="E35" s="102" t="s">
        <v>230</v>
      </c>
      <c r="F35" s="102" t="str">
        <f t="shared" si="3"/>
        <v>Pending</v>
      </c>
      <c r="G35" s="116" t="s">
        <v>259</v>
      </c>
    </row>
    <row r="36" spans="2:7" s="102" customFormat="1" ht="43" x14ac:dyDescent="0.5">
      <c r="B36" s="102">
        <v>17</v>
      </c>
      <c r="C36" s="116" t="s">
        <v>238</v>
      </c>
      <c r="D36" s="117">
        <v>45663</v>
      </c>
      <c r="E36" s="102" t="s">
        <v>230</v>
      </c>
      <c r="F36" s="102" t="str">
        <f t="shared" si="3"/>
        <v>Pending</v>
      </c>
      <c r="G36" s="116" t="s">
        <v>263</v>
      </c>
    </row>
    <row r="37" spans="2:7" s="102" customFormat="1" ht="28.7" x14ac:dyDescent="0.5">
      <c r="B37" s="102">
        <v>18</v>
      </c>
      <c r="C37" s="116" t="s">
        <v>239</v>
      </c>
      <c r="D37" s="117">
        <v>45663</v>
      </c>
      <c r="E37" s="102" t="s">
        <v>248</v>
      </c>
      <c r="F37" s="102" t="str">
        <f t="shared" si="3"/>
        <v>Pending</v>
      </c>
      <c r="G37" s="116" t="s">
        <v>240</v>
      </c>
    </row>
    <row r="38" spans="2:7" s="102" customFormat="1" ht="57.35" x14ac:dyDescent="0.5">
      <c r="B38" s="102">
        <v>19</v>
      </c>
      <c r="C38" s="116" t="s">
        <v>241</v>
      </c>
      <c r="D38" s="117">
        <v>45663</v>
      </c>
      <c r="E38" s="102" t="s">
        <v>230</v>
      </c>
      <c r="F38" s="102" t="str">
        <f t="shared" ref="F38:F40" si="4">$B$14</f>
        <v>Resolved</v>
      </c>
      <c r="G38" s="116" t="s">
        <v>242</v>
      </c>
    </row>
    <row r="39" spans="2:7" s="102" customFormat="1" ht="43" x14ac:dyDescent="0.5">
      <c r="B39" s="102">
        <v>20</v>
      </c>
      <c r="C39" s="116" t="s">
        <v>246</v>
      </c>
      <c r="D39" s="117">
        <v>45663</v>
      </c>
      <c r="E39" s="102" t="s">
        <v>245</v>
      </c>
      <c r="F39" s="102" t="str">
        <f t="shared" si="4"/>
        <v>Resolved</v>
      </c>
      <c r="G39" s="116" t="s">
        <v>247</v>
      </c>
    </row>
    <row r="40" spans="2:7" s="102" customFormat="1" ht="43" x14ac:dyDescent="0.5">
      <c r="B40" s="102">
        <v>21</v>
      </c>
      <c r="C40" s="116" t="s">
        <v>249</v>
      </c>
      <c r="D40" s="117">
        <v>45664</v>
      </c>
      <c r="E40" s="102" t="s">
        <v>250</v>
      </c>
      <c r="F40" s="102" t="str">
        <f t="shared" si="4"/>
        <v>Resolved</v>
      </c>
      <c r="G40" s="116"/>
    </row>
    <row r="41" spans="2:7" s="102" customFormat="1" ht="28.7" x14ac:dyDescent="0.5">
      <c r="B41" s="102">
        <v>22</v>
      </c>
      <c r="C41" s="116" t="s">
        <v>260</v>
      </c>
      <c r="D41" s="117">
        <v>45665</v>
      </c>
      <c r="E41" s="102" t="s">
        <v>261</v>
      </c>
      <c r="F41" s="102" t="str">
        <f t="shared" si="3"/>
        <v>Pending</v>
      </c>
      <c r="G41" s="116"/>
    </row>
    <row r="42" spans="2:7" s="102" customFormat="1" x14ac:dyDescent="0.5">
      <c r="B42" s="102">
        <v>23</v>
      </c>
      <c r="C42" s="116"/>
      <c r="D42" s="117"/>
      <c r="G42" s="116"/>
    </row>
    <row r="43" spans="2:7" s="102" customFormat="1" x14ac:dyDescent="0.5">
      <c r="B43" s="102">
        <v>24</v>
      </c>
      <c r="C43" s="116"/>
      <c r="D43" s="117"/>
      <c r="G43" s="116"/>
    </row>
    <row r="44" spans="2:7" s="102" customFormat="1" x14ac:dyDescent="0.5">
      <c r="B44" s="102">
        <v>25</v>
      </c>
      <c r="C44" s="116"/>
      <c r="D44" s="117"/>
      <c r="G44" s="116"/>
    </row>
    <row r="45" spans="2:7" s="102" customFormat="1" x14ac:dyDescent="0.5">
      <c r="C45" s="116"/>
      <c r="G45" s="116"/>
    </row>
    <row r="46" spans="2:7" s="102" customFormat="1" x14ac:dyDescent="0.5">
      <c r="C46" s="116"/>
      <c r="G46" s="116"/>
    </row>
    <row r="47" spans="2:7" s="102" customFormat="1" x14ac:dyDescent="0.5">
      <c r="C47" s="116"/>
      <c r="G47" s="116"/>
    </row>
    <row r="48" spans="2:7" s="102" customFormat="1" x14ac:dyDescent="0.5">
      <c r="C48" s="116"/>
      <c r="G48" s="116"/>
    </row>
    <row r="49" spans="2:7" s="102" customFormat="1" x14ac:dyDescent="0.5">
      <c r="C49" s="116"/>
      <c r="G49" s="116"/>
    </row>
    <row r="50" spans="2:7" s="102" customFormat="1" x14ac:dyDescent="0.5">
      <c r="C50" s="116"/>
      <c r="G50" s="116"/>
    </row>
    <row r="51" spans="2:7" s="102" customFormat="1" x14ac:dyDescent="0.5">
      <c r="C51" s="116"/>
      <c r="G51" s="116"/>
    </row>
    <row r="52" spans="2:7" s="102" customFormat="1" x14ac:dyDescent="0.5">
      <c r="C52" s="116"/>
      <c r="G52" s="116"/>
    </row>
    <row r="53" spans="2:7" s="102" customFormat="1" x14ac:dyDescent="0.5">
      <c r="C53" s="116"/>
      <c r="G53" s="116"/>
    </row>
    <row r="54" spans="2:7" s="102" customFormat="1" x14ac:dyDescent="0.5">
      <c r="C54" s="116"/>
      <c r="G54" s="116"/>
    </row>
    <row r="55" spans="2:7" s="102" customFormat="1" x14ac:dyDescent="0.5">
      <c r="C55" s="116"/>
      <c r="G55" s="116"/>
    </row>
    <row r="56" spans="2:7" s="102" customFormat="1" x14ac:dyDescent="0.5">
      <c r="C56" s="116"/>
      <c r="G56" s="116"/>
    </row>
    <row r="57" spans="2:7" s="102" customFormat="1" x14ac:dyDescent="0.5">
      <c r="C57" s="116"/>
      <c r="G57" s="116"/>
    </row>
    <row r="58" spans="2:7" s="102" customFormat="1" x14ac:dyDescent="0.5">
      <c r="C58" s="116"/>
      <c r="G58" s="116"/>
    </row>
    <row r="59" spans="2:7" s="102" customFormat="1" x14ac:dyDescent="0.5">
      <c r="C59" s="116"/>
      <c r="G59" s="116"/>
    </row>
    <row r="60" spans="2:7" s="102" customFormat="1" x14ac:dyDescent="0.5">
      <c r="C60" s="116"/>
      <c r="G60" s="116"/>
    </row>
    <row r="61" spans="2:7" s="102" customFormat="1" x14ac:dyDescent="0.5">
      <c r="C61" s="116"/>
      <c r="G61" s="116"/>
    </row>
    <row r="62" spans="2:7" x14ac:dyDescent="0.5">
      <c r="B62" s="102"/>
      <c r="C62" s="116"/>
      <c r="D62" s="102"/>
      <c r="E62" s="102"/>
      <c r="F62" s="102"/>
      <c r="G62" s="116"/>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fe2a3529-139d-4919-a251-bca1436eb377"/>
    <ds:schemaRef ds:uri="f01af37b-b357-48b0-a576-b64b7e6d7c4b"/>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37</vt:i4>
      </vt:variant>
    </vt:vector>
  </HeadingPairs>
  <TitlesOfParts>
    <vt:vector size="43" baseType="lpstr">
      <vt:lpstr>Feedback Form Old</vt:lpstr>
      <vt:lpstr>Feedback Form</vt:lpstr>
      <vt:lpstr>_carb_only</vt:lpstr>
      <vt:lpstr>_json_schema</vt:lpstr>
      <vt:lpstr>_json_metadata</vt:lpstr>
      <vt:lpstr>_issue_tracking</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jinja_emission_type_notes</vt:lpstr>
      <vt:lpstr>jinja_facility_name</vt:lpstr>
      <vt:lpstr>jinja_id_arb_eggrt</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jinja_most_recent_prior_inspection</vt:lpstr>
      <vt:lpstr>jinja_notification_timestamp</vt:lpstr>
      <vt:lpstr>jinja_observation_timestamp</vt:lpstr>
      <vt:lpstr>jinja_planned_for_next_lmr</vt:lpstr>
      <vt:lpstr>jinja_planned_for_next_lmr_description</vt:lpstr>
      <vt:lpstr>jinja_re_monitored_concentration</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cp:lastPrinted>2024-10-28T18:16:51Z</cp:lastPrinted>
  <dcterms:created xsi:type="dcterms:W3CDTF">2023-05-30T23:21:24Z</dcterms:created>
  <dcterms:modified xsi:type="dcterms:W3CDTF">2025-01-08T23:04:48Z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