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_drive\code\pycharm\feedback_portal\tutorials\excel\"/>
    </mc:Choice>
  </mc:AlternateContent>
  <xr:revisionPtr revIDLastSave="0" documentId="13_ncr:1_{24079A6E-C19A-47F0-AAE6-2D38F7B38EDB}" xr6:coauthVersionLast="47" xr6:coauthVersionMax="47" xr10:uidLastSave="{00000000-0000-0000-0000-000000000000}"/>
  <bookViews>
    <workbookView xWindow="2833" yWindow="1427" windowWidth="20554" windowHeight="11060" xr2:uid="{908CDDAE-4CC3-4DCD-AAA9-A26C259C2234}"/>
  </bookViews>
  <sheets>
    <sheet name="Feedback Form" sheetId="1" r:id="rId1"/>
    <sheet name="_carb_only" sheetId="2" r:id="rId2"/>
    <sheet name="_json_schema" sheetId="3" r:id="rId3"/>
    <sheet name="_json_metadata" sheetId="4" r:id="rId4"/>
  </sheets>
  <definedNames>
    <definedName name="_ftn1" localSheetId="0">_carb_only!#REF!</definedName>
    <definedName name="_ftn2" localSheetId="0">_carb_only!$B$28</definedName>
    <definedName name="_ftn3" localSheetId="0">_carb_only!$B$29</definedName>
    <definedName name="_ftnref1" localSheetId="0">'Feedback Form'!#REF!</definedName>
    <definedName name="_ftnref2" localSheetId="0">'Feedback Form'!$B$25</definedName>
    <definedName name="_ftnref3" localSheetId="0">'Feedback Form'!$B$28</definedName>
    <definedName name="column_b">_carb_only!#REF!,_carb_only!$B$116:$B$136</definedName>
    <definedName name="column_c">_carb_only!#REF!,_carb_only!$C$116:$C$136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2" l="1" a="1"/>
  <c r="C37" i="2" s="1"/>
  <c r="C139" i="2"/>
  <c r="C142" i="2" s="1"/>
  <c r="B166" i="2" s="1"/>
  <c r="C117" i="2"/>
  <c r="C120" i="2" s="1"/>
  <c r="B126" i="2" s="1"/>
  <c r="B63" i="2" a="1"/>
  <c r="B63" i="2" s="1"/>
  <c r="B149" i="2" s="1" a="1"/>
  <c r="B149" i="2" s="1"/>
  <c r="B167" i="2" l="1" a="1"/>
  <c r="B167" i="2" s="1"/>
  <c r="C166" i="2" s="1" a="1"/>
  <c r="C166" i="2" s="1"/>
  <c r="C136" i="2"/>
  <c r="B148" i="2" s="1"/>
  <c r="B127" i="2" a="1"/>
  <c r="B127" i="2" s="1"/>
  <c r="C126" i="2" s="1" a="1"/>
  <c r="C126" i="2" s="1"/>
  <c r="C148" i="2" l="1" a="1"/>
  <c r="C148" i="2" s="1"/>
  <c r="B21" i="1"/>
  <c r="B47" i="1"/>
  <c r="B20" i="1"/>
  <c r="B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tc={5B38CEAE-B70B-4B81-8879-7157D2A2F602}</author>
    <author>tc={613A6A36-6FF8-4A08-8E73-C9D7C5B308D9}</author>
    <author>tc={70C5D22F-790C-4375-8089-F22F6DF0BBFF}</author>
    <author>tc={47683952-30AE-4BFF-A805-87C57EE77260}</author>
    <author>tc={6D15B4FA-7BCB-41E6-9B81-B94803741F93}</author>
    <author>tc={0AC0BB21-CFFC-414D-A702-EBA2194999DF}</author>
    <author>tc={7460704C-96E9-4CBF-8290-705355FF773C}</author>
  </authors>
  <commentList>
    <comment ref="B22" authorId="0" shapeId="0" xr:uid="{5B38CEAE-B70B-4B81-8879-7157D2A2F60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if we want “not found” as an option as Question 10 already asks yes/no if a source was identified and having not found here opens up the possibility that a user would say an emission source was detected and later say it was not found.</t>
      </text>
    </comment>
    <comment ref="B37" authorId="1" shapeId="0" xr:uid="{613A6A36-6FF8-4A08-8E73-C9D7C5B308D9}">
      <text>
        <t>[Threaded comment]
Your version of Excel allows you to read this threaded comment; however, any edits to it will get removed if the file is opened in a newer version of Excel. Learn more: https://go.microsoft.com/fwlink/?linkid=870924
Comment:
    Shall we be more specific here and break into two cases: 1. gas control device (e.g., flare) down but gas collection system is running. 3. entire gas collection and control system down.
Reply:
    The collection system must be shut down if the flare is not running, so your case #1 should never happen. 
Reply:
    No action needed</t>
      </text>
    </comment>
    <comment ref="B38" authorId="2" shapeId="0" xr:uid="{70C5D22F-790C-4375-8089-F22F6DF0BBFF}">
      <text>
        <t>[Threaded comment]
Your version of Excel allows you to read this threaded comment; however, any edits to it will get removed if the file is opened in a newer version of Excel. Learn more: https://go.microsoft.com/fwlink/?linkid=870924
Comment:
    collection well offline is mostly due to construction, expansion of the existing GCCS, or damaged parts. Delete or make it more specific (e.g., other reasons that take well offline)?
Reply:
    THey can choose multiple, and we REALLY want to know when a well was offline for any reason
Reply:
    No action needed</t>
      </text>
    </comment>
    <comment ref="C52" authorId="3" shapeId="0" xr:uid="{47683952-30AE-4BFF-A805-87C57EE772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Slight editing made to each cell for uniformity
</t>
      </text>
    </comment>
    <comment ref="B53" authorId="4" shapeId="0" xr:uid="{6D15B4FA-7BCB-41E6-9B81-B94803741F9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Reference to aircraft removed
</t>
      </text>
    </comment>
    <comment ref="F56" authorId="5" shapeId="0" xr:uid="{0AC0BB21-CFFC-414D-A702-EBA2194999D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this one - rare but we see Kiefer deposit more waste on top of final cover, and well raising is needed
Reply:
    I don't think this applies - Final cover is only installed when it's reached final grade, meaning you cannot add more waste. 
Reply:
    deleted</t>
      </text>
    </comment>
    <comment ref="H56" authorId="6" shapeId="0" xr:uid="{7460704C-96E9-4CBF-8290-705355FF773C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- Thinking about Las Pulgas, where the lack of collection wells on final cover is the problem for SEM exceedance.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<sst xmlns="http://schemas.openxmlformats.org/spreadsheetml/2006/main" count="210" uniqueCount="131">
  <si>
    <t>CARB Methane Plume Detection - Landfill Operator Follow-up Form</t>
  </si>
  <si>
    <t>Fill out this form for each notification from CARB of a plume identified from the plane or satellite. Complete all fields if possible.</t>
  </si>
  <si>
    <t>Facility/Flight Survey Info</t>
  </si>
  <si>
    <t>Contact Name:</t>
  </si>
  <si>
    <t>Phone Number:</t>
  </si>
  <si>
    <t>Email Address:</t>
  </si>
  <si>
    <t>Plume Information provided by CARB:</t>
  </si>
  <si>
    <t>5a</t>
  </si>
  <si>
    <t>Incidence ID:</t>
  </si>
  <si>
    <t>5b</t>
  </si>
  <si>
    <t>Plume IDs:</t>
  </si>
  <si>
    <t>Estimated lat/lon coordinates:</t>
  </si>
  <si>
    <t>Date(s) of plume observed:</t>
  </si>
  <si>
    <t>Follow-up Ground Survey</t>
  </si>
  <si>
    <t>Date of operator’s follow-up ground survey:</t>
  </si>
  <si>
    <t>Yes</t>
  </si>
  <si>
    <t>Please Select</t>
  </si>
  <si>
    <t>Description:</t>
  </si>
  <si>
    <t>Collection system downtime</t>
  </si>
  <si>
    <t>Damaged component</t>
  </si>
  <si>
    <t>Insufficient vacuum</t>
  </si>
  <si>
    <t>Other</t>
  </si>
  <si>
    <t>a. Date of last surface emissions monitoring:</t>
  </si>
  <si>
    <t>b. Date of last component leak monitoring:</t>
  </si>
  <si>
    <t>Follow-up Actions</t>
  </si>
  <si>
    <t>Landfill Surface: Daily Cover</t>
  </si>
  <si>
    <t>No</t>
  </si>
  <si>
    <t>An unintentional leak  (i.e., the operator was not aware of, and could be repaired if discovered)</t>
  </si>
  <si>
    <t>An intentional or allowable vent (i.e., the operator was aware of, and/or would not repair)</t>
  </si>
  <si>
    <t>Due to a temporary activity (i.e., would be resolved without corrective action when the activity is complete)</t>
  </si>
  <si>
    <t>Not found</t>
  </si>
  <si>
    <t>If this cause is selected ….</t>
  </si>
  <si>
    <t>Then these locations may be selected</t>
  </si>
  <si>
    <t>Location x Cause Matrix</t>
  </si>
  <si>
    <t>Offline Gas Collection Well(s)</t>
  </si>
  <si>
    <t>Notes</t>
  </si>
  <si>
    <t>Uncontrolled Area (no gas collection infrastructure)</t>
  </si>
  <si>
    <t>Uncontrolled Area (no gas collection infrastructure exists)</t>
  </si>
  <si>
    <t>Construction – Well Raising, Horizontal Extension, or other expansion of existing collection system</t>
  </si>
  <si>
    <t>indicates primary/common cause in 2023 campaign responses</t>
  </si>
  <si>
    <t>Select from the drop-down menu which option best matches the description of the emissions?</t>
  </si>
  <si>
    <t>Please provide a more detailed description of the location, including grid number or component name, if applicable:</t>
  </si>
  <si>
    <t>Mitigation actions taken:</t>
  </si>
  <si>
    <t>Re-monitored methane concentration after repair (ppmv):</t>
  </si>
  <si>
    <t>b. Select the most likely secondary cause of the leak (Optional):</t>
  </si>
  <si>
    <r>
      <t xml:space="preserve">Please provide a more detailed description of the cause(s), including the </t>
    </r>
    <r>
      <rPr>
        <b/>
        <i/>
        <sz val="11"/>
        <rFont val="Arial"/>
        <family val="2"/>
      </rPr>
      <t xml:space="preserve">reason for </t>
    </r>
    <r>
      <rPr>
        <i/>
        <sz val="11"/>
        <rFont val="Arial"/>
        <family val="2"/>
      </rPr>
      <t xml:space="preserve">and </t>
    </r>
    <r>
      <rPr>
        <b/>
        <i/>
        <sz val="11"/>
        <rFont val="Arial"/>
        <family val="2"/>
      </rPr>
      <t xml:space="preserve">duration of </t>
    </r>
    <r>
      <rPr>
        <i/>
        <sz val="11"/>
        <rFont val="Arial"/>
        <family val="2"/>
      </rPr>
      <t>any construction activity or downtime:</t>
    </r>
  </si>
  <si>
    <t>Cracked/Broken Seal (wellbore or other surface penetration)</t>
  </si>
  <si>
    <t>Damaged component (including pinched/broken/watered-in well or vacuum line)</t>
  </si>
  <si>
    <t>Cover-related Construction (Excavation/ Exposed Operations/ Re-grading)</t>
  </si>
  <si>
    <t>Cover integrity</t>
  </si>
  <si>
    <t>JSON Schema Tab</t>
  </si>
  <si>
    <t>*</t>
  </si>
  <si>
    <t>The _json_schema tab is used to specify formatting schemas should one wish to export spreadsheet data to a json format.</t>
  </si>
  <si>
    <t>Please do not edit this tab unless you are a California Air Resources Board (CARB) software developer</t>
  </si>
  <si>
    <t>Tabs will be importated starting with the row immediately beneith the green header.</t>
  </si>
  <si>
    <t>Subsequent rows will also be imported until the first first blank tab name is encountered</t>
  </si>
  <si>
    <t>Tab Name</t>
  </si>
  <si>
    <t>JSON Formatting Schema</t>
  </si>
  <si>
    <t>Feedback Form</t>
  </si>
  <si>
    <t>xxx</t>
  </si>
  <si>
    <t>The _json_metadata tab is used to store key/value pairs to be included in the export of this spreadsheet to json.</t>
  </si>
  <si>
    <t>Please do not edit this tab unless you are a California Air Resources Board (CARB) software developer.</t>
  </si>
  <si>
    <t>Key value pairs will be read in starting with the row immediately beneith the green header.</t>
  </si>
  <si>
    <t>Key value pairs will be read on subsequent rows until the first blank key is encountered</t>
  </si>
  <si>
    <t>Key</t>
  </si>
  <si>
    <t>Value</t>
  </si>
  <si>
    <t>sector</t>
  </si>
  <si>
    <t>landfill_v01</t>
  </si>
  <si>
    <t>Landfill</t>
  </si>
  <si>
    <t>Facility Name:</t>
  </si>
  <si>
    <t>Instrument used to locate the leak (e.g., Fisher Scientific TVA2020; RKI Multigas Analyzer Eagle 2; TDL):</t>
  </si>
  <si>
    <t>a. Select the most likely primary cause of the leak (Required):</t>
  </si>
  <si>
    <t>Is this location planned for inclusion in the next quarterly/annual LMR monitoring?</t>
  </si>
  <si>
    <r>
      <t>Was an emission source identified by follow-up monitoring?</t>
    </r>
    <r>
      <rPr>
        <sz val="12"/>
        <rFont val="Arial"/>
        <family val="2"/>
      </rPr>
      <t xml:space="preserve"> If yes, answer 11 - 17, if no, skip 11 - 17</t>
    </r>
    <r>
      <rPr>
        <sz val="12"/>
        <color theme="1"/>
        <rFont val="Arial"/>
        <family val="2"/>
      </rPr>
      <t>.</t>
    </r>
  </si>
  <si>
    <r>
      <t xml:space="preserve">Select from the drop-down menu which option best describes the </t>
    </r>
    <r>
      <rPr>
        <i/>
        <sz val="12"/>
        <rFont val="Arial"/>
        <family val="2"/>
      </rPr>
      <t>location</t>
    </r>
    <r>
      <rPr>
        <sz val="12"/>
        <rFont val="Arial"/>
        <family val="2"/>
      </rPr>
      <t xml:space="preserve"> of the emission source?</t>
    </r>
  </si>
  <si>
    <t>c. Select the most likely tertiary cause of the leak (Optional):</t>
  </si>
  <si>
    <t>Repair date:</t>
  </si>
  <si>
    <t>Most recent leak monitoring prior to this notification:</t>
  </si>
  <si>
    <t>Working Face (area where active filling was being conducted at the time of plume observation)</t>
  </si>
  <si>
    <t>Table 1.  Yes/No Options</t>
  </si>
  <si>
    <t>CARB Drop Down Data Tab</t>
  </si>
  <si>
    <t>Table 2.  Which option best matches the description of the emissions</t>
  </si>
  <si>
    <t>Table 3.  which option best describes the location of the emission source</t>
  </si>
  <si>
    <t>Table 4.  Super-set of all possible locations</t>
  </si>
  <si>
    <t>Working Face (area where active filling was being conducted at the time of detection)</t>
  </si>
  <si>
    <t>Construction - Well Raising or Horizontal Extension</t>
  </si>
  <si>
    <t>Construction - Other</t>
  </si>
  <si>
    <t>Construction - New Well Installation</t>
  </si>
  <si>
    <t>Table 5.  Matrix relation between cause and possible locations</t>
  </si>
  <si>
    <t>Table 6.  Flatten 2-D table into list of permutations</t>
  </si>
  <si>
    <t>Question #10 Answer</t>
  </si>
  <si>
    <t>Please Select (Since Yes to #10)</t>
  </si>
  <si>
    <t>Prompt if yes to Question #10</t>
  </si>
  <si>
    <t>No Selection Required (Since No to #10)</t>
  </si>
  <si>
    <t>Prompt if no to Question #10</t>
  </si>
  <si>
    <t>Prompt based on Question #10 Response</t>
  </si>
  <si>
    <t>Question #12 Prompt (Based on Question #10 Response)</t>
  </si>
  <si>
    <t>Options as a list</t>
  </si>
  <si>
    <t>Spill Function Equivalent</t>
  </si>
  <si>
    <t>Question #12 Drop Down Options</t>
  </si>
  <si>
    <t>Question #13a Prompt</t>
  </si>
  <si>
    <t>Question #13 b &amp; c Prompt</t>
  </si>
  <si>
    <t>Question #13a Drop Down Options</t>
  </si>
  <si>
    <t>Question #13b&amp;c Drop Down Options</t>
  </si>
  <si>
    <t>Not Applicable/No Additional Cause</t>
  </si>
  <si>
    <t>The _carb_only tab is used in part to create interactive drop down menu options for the Feedback form</t>
  </si>
  <si>
    <t>Do not remove blank lines or try to reformat this sheet as it will corrupt how the array/spill functions are designed</t>
  </si>
  <si>
    <t>Cracked/Broken Seal</t>
  </si>
  <si>
    <t>Landfill Surface: Intermediate Cover</t>
  </si>
  <si>
    <t>Landfill Surface: Final Cover</t>
  </si>
  <si>
    <t>Leachate Management System</t>
  </si>
  <si>
    <t>Gas Collection System Component (e.g., well, valve, port, pipe, blower)</t>
  </si>
  <si>
    <t>Gas Control Device/Control System Component</t>
  </si>
  <si>
    <t>Offline Gas Collection Well</t>
  </si>
  <si>
    <t>Construction – New Well Installation</t>
  </si>
  <si>
    <t>Cover integrity - cracked/thinned/eroded</t>
  </si>
  <si>
    <t>Gas Collection System Component (e.g., blower, well, valve, port)</t>
  </si>
  <si>
    <t>Was this location monitored in the previous quarterly/annual Landfill Methane Regulation (LMR) surface emissions or quarterly component leak monitoring?</t>
  </si>
  <si>
    <t>Unique names (helpful for finding special characters)</t>
  </si>
  <si>
    <t xml:space="preserve">This plume was part of on-going corrective measures previously identified.  </t>
  </si>
  <si>
    <t>This plume was located on intermediate cover</t>
  </si>
  <si>
    <t>GCCS expansion</t>
  </si>
  <si>
    <t>Hacks Inc.</t>
  </si>
  <si>
    <t>Robert Tables</t>
  </si>
  <si>
    <t>(555) 123-1337</t>
  </si>
  <si>
    <t>bobby.tables@dropdb.com</t>
  </si>
  <si>
    <t>123</t>
  </si>
  <si>
    <t>Pizza</t>
  </si>
  <si>
    <t>456</t>
  </si>
  <si>
    <t>-123.45678,39.12345</t>
  </si>
  <si>
    <t>I'm drop down 01!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</si>
</sst>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8"/>
      <color theme="8" tint="-0.249977111117893"/>
      <name val="Arial"/>
      <family val="2"/>
    </font>
    <font>
      <i/>
      <sz val="11"/>
      <color theme="1"/>
      <name val="Arial"/>
      <family val="2"/>
    </font>
    <font>
      <sz val="12"/>
      <color rgb="FF00B050"/>
      <name val="Arial"/>
      <family val="2"/>
    </font>
    <font>
      <sz val="12"/>
      <color theme="4"/>
      <name val="Arial"/>
      <family val="2"/>
    </font>
    <font>
      <b/>
      <sz val="12"/>
      <color theme="4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b/>
      <i/>
      <sz val="12"/>
      <color theme="1"/>
      <name val="Arial"/>
      <family val="2"/>
    </font>
    <font>
      <strike/>
      <sz val="11"/>
      <color rgb="FFFF0000"/>
      <name val="Calibri"/>
      <family val="2"/>
      <scheme val="minor"/>
    </font>
    <font>
      <sz val="12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rgb="FF000000"/>
      </right>
      <top style="dotted">
        <color indexed="64"/>
      </top>
      <bottom style="dotted">
        <color indexed="64"/>
      </bottom>
      <diagonal/>
    </border>
    <border>
      <left/>
      <right style="thin">
        <color rgb="FF000000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rgb="FF000000"/>
      </right>
      <top/>
      <bottom style="dotted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top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vertical="top"/>
    </xf>
    <xf numFmtId="0" fontId="11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wrapText="1"/>
    </xf>
    <xf numFmtId="0" fontId="12" fillId="0" borderId="0" xfId="0" applyFont="1" applyAlignment="1">
      <alignment vertical="center"/>
    </xf>
    <xf numFmtId="0" fontId="17" fillId="0" borderId="0" xfId="0" applyFont="1" applyAlignment="1">
      <alignment horizontal="right" vertical="top"/>
    </xf>
    <xf numFmtId="0" fontId="17" fillId="3" borderId="0" xfId="0" applyFont="1" applyFill="1" applyAlignment="1">
      <alignment horizontal="left" vertical="top"/>
    </xf>
    <xf numFmtId="0" fontId="18" fillId="0" borderId="0" xfId="0" applyFont="1" applyAlignment="1">
      <alignment horizontal="left"/>
    </xf>
    <xf numFmtId="0" fontId="17" fillId="0" borderId="0" xfId="0" applyFont="1"/>
    <xf numFmtId="0" fontId="17" fillId="0" borderId="0" xfId="0" applyFont="1" applyAlignment="1">
      <alignment vertical="top"/>
    </xf>
    <xf numFmtId="0" fontId="17" fillId="0" borderId="0" xfId="0" applyFont="1" applyAlignment="1">
      <alignment vertical="center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vertical="top" wrapText="1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vertical="top" wrapText="1"/>
    </xf>
    <xf numFmtId="0" fontId="15" fillId="0" borderId="0" xfId="0" applyFont="1"/>
    <xf numFmtId="0" fontId="20" fillId="0" borderId="0" xfId="0" applyFont="1" applyAlignment="1">
      <alignment vertical="top" wrapText="1"/>
    </xf>
    <xf numFmtId="0" fontId="20" fillId="4" borderId="8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0" fillId="6" borderId="8" xfId="0" applyFont="1" applyFill="1" applyBorder="1" applyAlignment="1">
      <alignment vertical="top" wrapText="1"/>
    </xf>
    <xf numFmtId="0" fontId="19" fillId="7" borderId="0" xfId="0" applyFont="1" applyFill="1" applyAlignment="1">
      <alignment vertical="top" wrapText="1"/>
    </xf>
    <xf numFmtId="0" fontId="19" fillId="7" borderId="0" xfId="0" applyFont="1" applyFill="1" applyAlignment="1">
      <alignment vertical="top"/>
    </xf>
    <xf numFmtId="0" fontId="10" fillId="0" borderId="4" xfId="0" applyFont="1" applyBorder="1"/>
    <xf numFmtId="0" fontId="10" fillId="3" borderId="0" xfId="0" applyFont="1" applyFill="1" applyAlignment="1">
      <alignment vertical="top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5" fillId="0" borderId="4" xfId="0" applyFont="1" applyBorder="1"/>
    <xf numFmtId="0" fontId="10" fillId="0" borderId="0" xfId="0" applyFont="1" applyAlignment="1">
      <alignment vertical="center"/>
    </xf>
    <xf numFmtId="0" fontId="17" fillId="0" borderId="10" xfId="0" applyFont="1" applyBorder="1" applyAlignment="1">
      <alignment horizontal="left" vertical="top"/>
    </xf>
    <xf numFmtId="0" fontId="17" fillId="0" borderId="11" xfId="0" applyFont="1" applyBorder="1" applyAlignment="1">
      <alignment horizontal="left" vertical="top"/>
    </xf>
    <xf numFmtId="0" fontId="10" fillId="0" borderId="9" xfId="0" applyFont="1" applyBorder="1"/>
    <xf numFmtId="0" fontId="10" fillId="0" borderId="12" xfId="0" applyFont="1" applyBorder="1" applyAlignment="1">
      <alignment horizontal="left" vertical="top"/>
    </xf>
    <xf numFmtId="0" fontId="10" fillId="0" borderId="12" xfId="0" applyFont="1" applyBorder="1"/>
    <xf numFmtId="0" fontId="13" fillId="2" borderId="11" xfId="0" applyFont="1" applyFill="1" applyBorder="1" applyAlignment="1">
      <alignment vertical="center" wrapText="1"/>
    </xf>
    <xf numFmtId="0" fontId="23" fillId="2" borderId="11" xfId="0" applyFont="1" applyFill="1" applyBorder="1" applyAlignment="1">
      <alignment vertical="center" wrapText="1"/>
    </xf>
    <xf numFmtId="0" fontId="23" fillId="2" borderId="13" xfId="0" applyFont="1" applyFill="1" applyBorder="1" applyAlignment="1">
      <alignment vertical="center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5" fillId="3" borderId="0" xfId="0" applyFont="1" applyFill="1" applyAlignment="1">
      <alignment wrapText="1"/>
    </xf>
    <xf numFmtId="0" fontId="27" fillId="0" borderId="0" xfId="0" applyFont="1"/>
    <xf numFmtId="0" fontId="25" fillId="0" borderId="0" xfId="0" applyFont="1"/>
    <xf numFmtId="0" fontId="9" fillId="3" borderId="0" xfId="0" applyFont="1" applyFill="1" applyAlignment="1">
      <alignment wrapText="1"/>
    </xf>
    <xf numFmtId="0" fontId="25" fillId="0" borderId="0" xfId="0" applyFont="1" applyAlignment="1">
      <alignment horizontal="right" vertical="top"/>
    </xf>
    <xf numFmtId="0" fontId="20" fillId="3" borderId="0" xfId="0" applyFont="1" applyFill="1"/>
    <xf numFmtId="0" fontId="20" fillId="3" borderId="0" xfId="0" applyFont="1" applyFill="1" applyAlignment="1">
      <alignment vertical="top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29" fillId="9" borderId="0" xfId="0" applyFont="1" applyFill="1"/>
    <xf numFmtId="0" fontId="29" fillId="10" borderId="0" xfId="0" applyFont="1" applyFill="1"/>
    <xf numFmtId="0" fontId="19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11" borderId="0" xfId="0" applyFill="1"/>
    <xf numFmtId="0" fontId="19" fillId="0" borderId="14" xfId="0" applyFont="1" applyBorder="1"/>
    <xf numFmtId="0" fontId="0" fillId="5" borderId="0" xfId="0" applyFill="1"/>
    <xf numFmtId="14" fontId="10" fillId="2" borderId="11" xfId="0" applyNumberFormat="1" applyFont="1" applyFill="1" applyBorder="1" applyAlignment="1">
      <alignment horizontal="left"/>
    </xf>
    <xf numFmtId="0" fontId="6" fillId="8" borderId="11" xfId="0" applyFont="1" applyFill="1" applyBorder="1" applyAlignment="1">
      <alignment horizontal="left"/>
    </xf>
    <xf numFmtId="0" fontId="5" fillId="0" borderId="0" xfId="0" applyFont="1" applyAlignment="1">
      <alignment vertical="top" wrapText="1"/>
    </xf>
    <xf numFmtId="14" fontId="10" fillId="8" borderId="13" xfId="0" applyNumberFormat="1" applyFont="1" applyFill="1" applyBorder="1" applyAlignment="1">
      <alignment horizontal="left"/>
    </xf>
    <xf numFmtId="0" fontId="23" fillId="2" borderId="11" xfId="0" applyFont="1" applyFill="1" applyBorder="1" applyAlignment="1">
      <alignment horizontal="left" vertical="center" wrapText="1"/>
    </xf>
    <xf numFmtId="0" fontId="4" fillId="0" borderId="0" xfId="0" applyFont="1"/>
    <xf numFmtId="0" fontId="3" fillId="2" borderId="13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/>
    </xf>
    <xf numFmtId="0" fontId="3" fillId="8" borderId="11" xfId="0" applyFont="1" applyFill="1" applyBorder="1" applyAlignment="1">
      <alignment horizontal="left"/>
    </xf>
    <xf numFmtId="14" fontId="6" fillId="0" borderId="0" xfId="0" applyNumberFormat="1" applyFont="1"/>
    <xf numFmtId="0" fontId="2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3" fillId="8" borderId="6" xfId="0" applyFont="1" applyFill="1" applyBorder="1" applyAlignment="1">
      <alignment horizontal="left" vertical="top" wrapText="1"/>
    </xf>
    <xf numFmtId="0" fontId="10" fillId="8" borderId="12" xfId="0" applyFont="1" applyFill="1" applyBorder="1" applyAlignment="1">
      <alignment horizontal="left" vertical="top" wrapText="1"/>
    </xf>
    <xf numFmtId="0" fontId="3" fillId="8" borderId="7" xfId="0" applyFont="1" applyFill="1" applyBorder="1" applyAlignment="1">
      <alignment horizontal="left" vertical="top"/>
    </xf>
    <xf numFmtId="0" fontId="10" fillId="8" borderId="11" xfId="0" applyFont="1" applyFill="1" applyBorder="1" applyAlignment="1">
      <alignment horizontal="left" vertical="top"/>
    </xf>
    <xf numFmtId="0" fontId="6" fillId="8" borderId="6" xfId="0" applyFont="1" applyFill="1" applyBorder="1" applyAlignment="1">
      <alignment horizontal="left" vertical="top" wrapText="1"/>
    </xf>
    <xf numFmtId="0" fontId="16" fillId="8" borderId="7" xfId="0" applyFont="1" applyFill="1" applyBorder="1" applyAlignment="1">
      <alignment horizontal="left" vertical="top" wrapText="1"/>
    </xf>
    <xf numFmtId="0" fontId="16" fillId="8" borderId="1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8" borderId="0" xfId="0" applyFont="1" applyFill="1"/>
    <xf numFmtId="166" fontId="17" fillId="0" borderId="11" xfId="0" applyNumberFormat="1" applyFont="1" applyBorder="1" applyAlignment="1">
      <alignment horizontal="left" vertical="top"/>
    </xf>
  </cellXfs>
  <cellStyles count="1">
    <cellStyle name="Normal" xfId="0" builtinId="0"/>
  </cellStyles>
  <dxfs count="7">
    <dxf>
      <fill>
        <patternFill>
          <bgColor rgb="FFFF474C"/>
        </patternFill>
      </fill>
    </dxf>
    <dxf>
      <fill>
        <patternFill>
          <bgColor rgb="FFFF474C"/>
        </patternFill>
      </fill>
    </dxf>
    <dxf>
      <fill>
        <patternFill>
          <bgColor rgb="FFFF474C"/>
        </patternFill>
      </fill>
    </dxf>
    <dxf>
      <fill>
        <patternFill>
          <bgColor rgb="FFFF474C"/>
        </patternFill>
      </fill>
    </dxf>
    <dxf>
      <fill>
        <patternFill>
          <bgColor rgb="FFFF474C"/>
        </patternFill>
      </fill>
    </dxf>
    <dxf>
      <fill>
        <patternFill>
          <bgColor rgb="FFFF474C"/>
        </patternFill>
      </fill>
    </dxf>
    <dxf>
      <fill>
        <patternFill>
          <bgColor rgb="FFFF474C"/>
        </patternFill>
      </fill>
    </dxf>
  </dxfs>
  <tableStyles count="0" defaultTableStyle="TableStyleMedium2" defaultPivotStyle="PivotStyleLight16"/>
  <colors>
    <mruColors>
      <color rgb="FFFFF2CC"/>
      <color rgb="FFFF474C"/>
      <color rgb="FFC4450C"/>
      <color rgb="FF00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4467225</xdr:colOff>
      <xdr:row>0</xdr:row>
      <xdr:rowOff>19685</xdr:rowOff>
    </xdr:from>
    <xdr:to>
      <xdr:col>2</xdr:col>
      <xdr:colOff>5236209</xdr:colOff>
      <xdr:row>0</xdr:row>
      <xdr:rowOff>664984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14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0150" y="19685"/>
          <a:ext cx="761364" cy="6548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eld, Tony@ARB" id="{D956CDC1-BEF9-413F-B009-2054B1F166E4}" userId="S::Tony.Held@arb.ca.gov::942e073f-ce08-4723-9eef-cfd08c820af3" providerId="AD"/>
  <person displayName="Zhou, Xiaochi (Joe)@ARB" id="{B991B8DF-2F04-46DB-908D-5E8F468EDDC1}" userId="S::xiaochi.zhou@arb.ca.gov::ccc05141-cdd2-471f-9f3f-9aaeb5a3f870" providerId="AD"/>
  <person displayName="Alexiades, Anthy@ARB" id="{A909098D-FBFA-4C1E-8C5B-DF0421CEE77B}" userId="S::anthy.alexiades@arb.ca.gov::65139a12-67f9-4860-86b5-9df96257c108" providerId="AD"/>
  <person displayName="Frausto-Vicencio, Isis@ARB" id="{D7B0E5C6-E784-4046-AA0A-BFD4AEF967EF}" userId="S::Isis.Frausto-Vicencio@arb.ca.gov::fc33dd55-3878-4eaa-9895-e57f7895aff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0E526-F747-4E0D-85BC-BFBB5FEED4B1}" name="Table2" displayName="Table2" ref="B26:C33" totalsRowShown="0">
  <autoFilter ref="B26:C33" xr:uid="{9880E526-F747-4E0D-85BC-BFBB5FEED4B1}"/>
  <tableColumns count="2">
    <tableColumn id="1" xr3:uid="{05F1A10D-23B8-4722-AC84-E910A5ED1419}" name="Please Select"/>
    <tableColumn id="2" xr3:uid="{0E9648BD-254A-4431-B47D-9EC46546CE68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7BDA69-C89B-4381-ABB2-9131BBCB8805}" name="Table3" displayName="Table3" ref="B12:B14" totalsRowShown="0">
  <autoFilter ref="B12:B14" xr:uid="{8E7BDA69-C89B-4381-ABB2-9131BBCB8805}"/>
  <tableColumns count="1">
    <tableColumn id="1" xr3:uid="{9F9773EF-4A8E-493A-94D1-E6DA97B24D04}" name="Please Sele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34581-BC95-4D0F-9AF0-175A16ED9191}" name="Table1" displayName="Table1" ref="B18:B22" totalsRowShown="0">
  <autoFilter ref="B18:B22" xr:uid="{16A34581-BC95-4D0F-9AF0-175A16ED9191}"/>
  <tableColumns count="1">
    <tableColumn id="1" xr3:uid="{71A1706F-E936-42A7-8A10-D6A3E160D5B9}" name="Please Sel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" dT="2024-10-29T20:55:31.43" personId="{D956CDC1-BEF9-413F-B009-2054B1F166E4}" id="{5B38CEAE-B70B-4B81-8879-7157D2A2F602}">
    <text>Not sure if we want “not found” as an option as Question 10 already asks yes/no if a source was identified and having not found here opens up the possibility that a user would say an emission source was detected and later say it was not found.</text>
  </threadedComment>
  <threadedComment ref="B37" dT="2024-07-17T20:53:18.71" personId="{B991B8DF-2F04-46DB-908D-5E8F468EDDC1}" id="{613A6A36-6FF8-4A08-8E73-C9D7C5B308D9}" done="1">
    <text>Shall we be more specific here and break into two cases: 1. gas control device (e.g., flare) down but gas collection system is running. 3. entire gas collection and control system down.</text>
  </threadedComment>
  <threadedComment ref="B37" dT="2024-07-30T19:28:20.78" personId="{A909098D-FBFA-4C1E-8C5B-DF0421CEE77B}" id="{49E14DCA-A1A3-4D42-8061-BEAE3C5BD53B}" parentId="{613A6A36-6FF8-4A08-8E73-C9D7C5B308D9}">
    <text xml:space="preserve">The collection system must be shut down if the flare is not running, so your case #1 should never happen. </text>
  </threadedComment>
  <threadedComment ref="B37" dT="2024-10-17T14:15:52.45" personId="{D7B0E5C6-E784-4046-AA0A-BFD4AEF967EF}" id="{DD898849-F2C6-45D5-92EF-24E8AABBAA44}" parentId="{613A6A36-6FF8-4A08-8E73-C9D7C5B308D9}">
    <text>No action needed</text>
  </threadedComment>
  <threadedComment ref="B38" dT="2024-07-17T20:38:59.95" personId="{B991B8DF-2F04-46DB-908D-5E8F468EDDC1}" id="{70C5D22F-790C-4375-8089-F22F6DF0BBFF}" done="1">
    <text>collection well offline is mostly due to construction, expansion of the existing GCCS, or damaged parts. Delete or make it more specific (e.g., other reasons that take well offline)?</text>
  </threadedComment>
  <threadedComment ref="B38" dT="2024-07-30T19:31:41.01" personId="{A909098D-FBFA-4C1E-8C5B-DF0421CEE77B}" id="{D542520A-0E15-4A69-A177-08F9B7B122AD}" parentId="{70C5D22F-790C-4375-8089-F22F6DF0BBFF}">
    <text>THey can choose multiple, and we REALLY want to know when a well was offline for any reason</text>
  </threadedComment>
  <threadedComment ref="B38" dT="2024-10-17T14:17:50.42" personId="{D7B0E5C6-E784-4046-AA0A-BFD4AEF967EF}" id="{BBE3F548-A412-44D6-B4EA-F2E9F4CDFB3F}" parentId="{70C5D22F-790C-4375-8089-F22F6DF0BBFF}">
    <text>No action needed</text>
  </threadedComment>
  <threadedComment ref="C52" dT="2024-10-28T18:08:30.58" personId="{D956CDC1-BEF9-413F-B009-2054B1F166E4}" id="{47683952-30AE-4BFF-A805-87C57EE77260}">
    <text xml:space="preserve">Slight editing made to each cell for uniformity
</text>
  </threadedComment>
  <threadedComment ref="B53" dT="2024-10-28T18:09:08.03" personId="{D956CDC1-BEF9-413F-B009-2054B1F166E4}" id="{6D15B4FA-7BCB-41E6-9B81-B94803741F93}">
    <text xml:space="preserve">Reference to aircraft removed
</text>
  </threadedComment>
  <threadedComment ref="F56" dT="2024-07-17T23:19:18.78" personId="{B991B8DF-2F04-46DB-908D-5E8F468EDDC1}" id="{0AC0BB21-CFFC-414D-A702-EBA2194999DF}">
    <text>Add this one - rare but we see Kiefer deposit more waste on top of final cover, and well raising is needed</text>
  </threadedComment>
  <threadedComment ref="F56" dT="2024-07-30T19:29:34.47" personId="{A909098D-FBFA-4C1E-8C5B-DF0421CEE77B}" id="{6383A50C-9A43-4FB1-B684-B385573C62F3}" parentId="{0AC0BB21-CFFC-414D-A702-EBA2194999DF}">
    <text xml:space="preserve">I don't think this applies - Final cover is only installed when it's reached final grade, meaning you cannot add more waste. </text>
  </threadedComment>
  <threadedComment ref="F56" dT="2024-10-17T14:19:39.08" personId="{D7B0E5C6-E784-4046-AA0A-BFD4AEF967EF}" id="{8490A4E0-2ADE-49B8-AC3A-A2C0529F3D72}" parentId="{0AC0BB21-CFFC-414D-A702-EBA2194999DF}">
    <text>deleted</text>
  </threadedComment>
  <threadedComment ref="H56" dT="2024-07-17T23:28:43.80" personId="{B991B8DF-2F04-46DB-908D-5E8F468EDDC1}" id="{7460704C-96E9-4CBF-8290-705355FF773C}" done="1">
    <text>Added - Thinking about Las Pulgas, where the lack of collection wells on final cover is the problem for SEM exceedance.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3306-CEDA-425D-A738-6B531C56D135}">
  <dimension ref="A1:XFC66"/>
  <sheetViews>
    <sheetView showGridLines="0" tabSelected="1" topLeftCell="A4" zoomScaleNormal="100" workbookViewId="0">
      <selection activeCell="C14" sqref="C14"/>
    </sheetView>
  </sheetViews>
  <sheetFormatPr defaultColWidth="8.87890625" defaultRowHeight="15" zeroHeight="1" x14ac:dyDescent="0.45"/>
  <cols>
    <col min="1" max="1" width="3.87890625" style="4" bestFit="1" customWidth="1"/>
    <col min="2" max="2" width="63.29296875" style="5" customWidth="1"/>
    <col min="3" max="3" width="78.87890625" style="3" customWidth="1"/>
    <col min="4" max="16379" width="0" style="3" hidden="1" customWidth="1"/>
    <col min="16380" max="16380" width="3.1171875" style="3" hidden="1" customWidth="1"/>
    <col min="16381" max="16382" width="0" style="3" hidden="1" customWidth="1"/>
    <col min="16383" max="16383" width="3.1171875" style="3" hidden="1" customWidth="1"/>
    <col min="16384" max="16384" width="3.87890625" style="3" hidden="1" customWidth="1"/>
  </cols>
  <sheetData>
    <row r="1" spans="1:9" ht="56.45" customHeight="1" thickBot="1" x14ac:dyDescent="0.5">
      <c r="A1" s="84" t="s">
        <v>0</v>
      </c>
      <c r="B1" s="85"/>
      <c r="C1" s="86"/>
      <c r="D1" s="2"/>
      <c r="E1" s="2"/>
      <c r="F1" s="2"/>
      <c r="G1" s="2"/>
      <c r="H1" s="2"/>
      <c r="I1" s="2"/>
    </row>
    <row r="2" spans="1:9" ht="30" customHeight="1" x14ac:dyDescent="0.45">
      <c r="B2" s="14" t="s">
        <v>1</v>
      </c>
      <c r="C2" s="14"/>
    </row>
    <row r="3" spans="1:9" ht="24.75" customHeight="1" x14ac:dyDescent="0.45">
      <c r="B3" s="38" t="s">
        <v>2</v>
      </c>
      <c r="C3" s="36"/>
    </row>
    <row r="4" spans="1:9" ht="14.45" customHeight="1" x14ac:dyDescent="0.45">
      <c r="A4" s="6">
        <v>1</v>
      </c>
      <c r="B4" s="65" t="s">
        <v>69</v>
      </c>
      <c r="C4" s="94" t="s">
        <v>122</v>
      </c>
      <c r="D4" s="95"/>
      <c r="E4" s="95"/>
    </row>
    <row r="5" spans="1:9" ht="14.45" customHeight="1" x14ac:dyDescent="0.45">
      <c r="A5" s="6">
        <v>2</v>
      </c>
      <c r="B5" s="65" t="s">
        <v>3</v>
      </c>
      <c r="C5" s="94" t="s">
        <v>123</v>
      </c>
      <c r="D5" s="95"/>
      <c r="E5" s="95"/>
    </row>
    <row r="6" spans="1:9" ht="14.45" customHeight="1" x14ac:dyDescent="0.45">
      <c r="A6" s="6">
        <v>3</v>
      </c>
      <c r="B6" s="65" t="s">
        <v>4</v>
      </c>
      <c r="C6" s="94" t="s">
        <v>124</v>
      </c>
      <c r="D6" s="95"/>
      <c r="E6" s="95"/>
    </row>
    <row r="7" spans="1:9" ht="14.45" customHeight="1" x14ac:dyDescent="0.45">
      <c r="A7" s="6">
        <v>4</v>
      </c>
      <c r="B7" s="65" t="s">
        <v>5</v>
      </c>
      <c r="C7" s="96" t="s">
        <v>125</v>
      </c>
      <c r="D7" s="96"/>
      <c r="E7" s="96"/>
    </row>
    <row r="8" spans="1:9" ht="14.45" customHeight="1" x14ac:dyDescent="0.45">
      <c r="A8" s="6"/>
      <c r="B8" s="13"/>
      <c r="C8" s="37"/>
    </row>
    <row r="9" spans="1:9" ht="14.45" customHeight="1" x14ac:dyDescent="0.5">
      <c r="A9" s="15"/>
      <c r="B9" s="17" t="s">
        <v>6</v>
      </c>
      <c r="C9" s="16"/>
    </row>
    <row r="10" spans="1:9" ht="14.45" customHeight="1" x14ac:dyDescent="0.45">
      <c r="A10" s="15" t="s">
        <v>7</v>
      </c>
      <c r="B10" s="18" t="s">
        <v>8</v>
      </c>
      <c r="C10" s="43" t="s">
        <v>126</v>
      </c>
    </row>
    <row r="11" spans="1:9" ht="15" customHeight="1" x14ac:dyDescent="0.45">
      <c r="A11" s="15" t="s">
        <v>9</v>
      </c>
      <c r="B11" s="19" t="s">
        <v>10</v>
      </c>
      <c r="C11" s="44" t="s">
        <v>128</v>
      </c>
    </row>
    <row r="12" spans="1:9" ht="15" customHeight="1" x14ac:dyDescent="0.45">
      <c r="A12" s="15">
        <v>6</v>
      </c>
      <c r="B12" s="18" t="s">
        <v>11</v>
      </c>
      <c r="C12" s="44" t="s">
        <v>129</v>
      </c>
    </row>
    <row r="13" spans="1:9" ht="15" customHeight="1" x14ac:dyDescent="0.45">
      <c r="A13" s="15">
        <v>7</v>
      </c>
      <c r="B13" s="20" t="s">
        <v>12</v>
      </c>
      <c r="C13" s="44" t="s">
        <v>127</v>
      </c>
    </row>
    <row r="14" spans="1:9" ht="15" customHeight="1" x14ac:dyDescent="0.45">
      <c r="A14" s="15">
        <v>7</v>
      </c>
      <c r="B14" s="20" t="s">
        <v>12</v>
      </c>
      <c r="C14" s="97">
        <v>45638.523611111108</v>
      </c>
    </row>
    <row r="15" spans="1:9" x14ac:dyDescent="0.45">
      <c r="A15" s="6"/>
      <c r="B15" s="83" t="s">
        <v>130</v>
      </c>
    </row>
    <row r="16" spans="1:9" ht="14.45" customHeight="1" x14ac:dyDescent="0.5">
      <c r="A16" s="6"/>
      <c r="B16" s="39" t="s">
        <v>13</v>
      </c>
    </row>
    <row r="17" spans="1:5" ht="15" customHeight="1" x14ac:dyDescent="0.45">
      <c r="A17" s="6">
        <v>8</v>
      </c>
      <c r="B17" s="66" t="s">
        <v>14</v>
      </c>
      <c r="C17" s="73"/>
      <c r="D17" s="45"/>
    </row>
    <row r="18" spans="1:5" ht="43.5" customHeight="1" x14ac:dyDescent="0.45">
      <c r="A18" s="6">
        <v>9</v>
      </c>
      <c r="B18" s="52" t="s">
        <v>70</v>
      </c>
      <c r="C18" s="79"/>
      <c r="D18" s="47"/>
    </row>
    <row r="19" spans="1:5" ht="36" customHeight="1" x14ac:dyDescent="0.45">
      <c r="A19" s="6">
        <v>10</v>
      </c>
      <c r="B19" s="66" t="s">
        <v>73</v>
      </c>
      <c r="C19" s="49"/>
      <c r="D19" s="49"/>
    </row>
    <row r="20" spans="1:5" ht="14.45" customHeight="1" x14ac:dyDescent="0.45">
      <c r="A20" s="6"/>
      <c r="B20" s="53" t="str">
        <f>IF(C19="Yes","a. Concentration of methane leak (ppmv):","")</f>
        <v/>
      </c>
      <c r="C20" s="80"/>
      <c r="D20" s="47"/>
    </row>
    <row r="21" spans="1:5" s="8" customFormat="1" x14ac:dyDescent="0.45">
      <c r="B21" s="23" t="str">
        <f>IF(C19="Yes","b. Operator revised coordinates (lat,lon), if applicable:","")</f>
        <v/>
      </c>
      <c r="C21" s="74"/>
      <c r="D21" s="46"/>
    </row>
    <row r="22" spans="1:5" ht="34.5" customHeight="1" x14ac:dyDescent="0.45">
      <c r="A22" s="6">
        <v>11</v>
      </c>
      <c r="B22" s="52" t="s">
        <v>40</v>
      </c>
      <c r="C22" s="48" t="s">
        <v>130</v>
      </c>
      <c r="D22" s="45"/>
    </row>
    <row r="23" spans="1:5" x14ac:dyDescent="0.45">
      <c r="A23" s="6"/>
      <c r="B23" s="40" t="s">
        <v>17</v>
      </c>
      <c r="C23" s="9"/>
    </row>
    <row r="24" spans="1:5" ht="51" customHeight="1" x14ac:dyDescent="0.45">
      <c r="A24" s="6"/>
      <c r="B24" s="87" t="s">
        <v>119</v>
      </c>
      <c r="C24" s="88"/>
    </row>
    <row r="25" spans="1:5" ht="33.75" customHeight="1" x14ac:dyDescent="0.45">
      <c r="A25" s="6">
        <v>12</v>
      </c>
      <c r="B25" s="52" t="s">
        <v>74</v>
      </c>
      <c r="C25" s="49" t="s">
        <v>108</v>
      </c>
      <c r="D25" s="49"/>
    </row>
    <row r="26" spans="1:5" ht="32.25" customHeight="1" x14ac:dyDescent="0.45">
      <c r="A26" s="6"/>
      <c r="B26" s="54" t="s">
        <v>41</v>
      </c>
      <c r="C26" s="12"/>
      <c r="D26" s="10"/>
    </row>
    <row r="27" spans="1:5" ht="58.5" customHeight="1" x14ac:dyDescent="0.45">
      <c r="A27" s="6"/>
      <c r="B27" s="87" t="s">
        <v>120</v>
      </c>
      <c r="C27" s="88"/>
      <c r="D27" s="10"/>
      <c r="E27" s="10"/>
    </row>
    <row r="28" spans="1:5" ht="15.75" customHeight="1" x14ac:dyDescent="0.45">
      <c r="A28" s="6">
        <v>13</v>
      </c>
      <c r="B28" s="67" t="s">
        <v>71</v>
      </c>
      <c r="C28" s="61" t="s">
        <v>93</v>
      </c>
    </row>
    <row r="29" spans="1:5" ht="15.75" customHeight="1" x14ac:dyDescent="0.45">
      <c r="A29" s="6"/>
      <c r="B29" s="11"/>
      <c r="C29" s="61"/>
    </row>
    <row r="30" spans="1:5" x14ac:dyDescent="0.45">
      <c r="A30" s="6"/>
      <c r="B30" s="68" t="s">
        <v>44</v>
      </c>
      <c r="C30" s="60" t="s">
        <v>93</v>
      </c>
    </row>
    <row r="31" spans="1:5" x14ac:dyDescent="0.45">
      <c r="A31" s="6"/>
      <c r="B31" s="7"/>
      <c r="C31" s="60"/>
    </row>
    <row r="32" spans="1:5" x14ac:dyDescent="0.45">
      <c r="A32" s="6"/>
      <c r="B32" s="69" t="s">
        <v>75</v>
      </c>
      <c r="C32" s="60" t="s">
        <v>104</v>
      </c>
    </row>
    <row r="33" spans="1:4" ht="22.5" customHeight="1" x14ac:dyDescent="0.45">
      <c r="A33" s="6"/>
      <c r="B33" s="54" t="s">
        <v>45</v>
      </c>
      <c r="C33" s="9"/>
    </row>
    <row r="34" spans="1:4" ht="65.25" customHeight="1" x14ac:dyDescent="0.45">
      <c r="A34" s="6"/>
      <c r="B34" s="92"/>
      <c r="C34" s="93"/>
    </row>
    <row r="35" spans="1:4" ht="29.25" customHeight="1" x14ac:dyDescent="0.5">
      <c r="A35" s="6"/>
      <c r="B35" s="56" t="s">
        <v>24</v>
      </c>
    </row>
    <row r="36" spans="1:4" x14ac:dyDescent="0.45">
      <c r="A36" s="57">
        <v>14</v>
      </c>
      <c r="B36" s="67" t="s">
        <v>42</v>
      </c>
    </row>
    <row r="37" spans="1:4" ht="32.450000000000003" customHeight="1" x14ac:dyDescent="0.45">
      <c r="A37" s="6"/>
      <c r="B37" s="87" t="s">
        <v>121</v>
      </c>
      <c r="C37" s="88"/>
    </row>
    <row r="38" spans="1:4" ht="15.75" customHeight="1" x14ac:dyDescent="0.45">
      <c r="A38" s="11"/>
      <c r="B38" s="78" t="s">
        <v>76</v>
      </c>
      <c r="C38" s="76"/>
    </row>
    <row r="39" spans="1:4" ht="15.75" customHeight="1" x14ac:dyDescent="0.45">
      <c r="B39" s="55" t="s">
        <v>43</v>
      </c>
      <c r="C39" s="81"/>
    </row>
    <row r="40" spans="1:4" ht="26.25" customHeight="1" x14ac:dyDescent="0.45">
      <c r="A40" s="3"/>
      <c r="B40" s="55" t="s">
        <v>77</v>
      </c>
      <c r="C40" s="82"/>
    </row>
    <row r="41" spans="1:4" x14ac:dyDescent="0.45">
      <c r="A41" s="22">
        <v>15</v>
      </c>
      <c r="B41" s="78" t="s">
        <v>22</v>
      </c>
      <c r="C41" s="73"/>
      <c r="D41" s="45"/>
    </row>
    <row r="42" spans="1:4" x14ac:dyDescent="0.45">
      <c r="A42" s="6"/>
      <c r="B42" s="69" t="s">
        <v>23</v>
      </c>
      <c r="C42" s="73"/>
      <c r="D42" s="45"/>
    </row>
    <row r="43" spans="1:4" ht="66.75" customHeight="1" x14ac:dyDescent="0.45">
      <c r="A43" s="21">
        <v>16</v>
      </c>
      <c r="B43" s="75" t="s">
        <v>117</v>
      </c>
      <c r="C43" s="77"/>
      <c r="D43" s="49"/>
    </row>
    <row r="44" spans="1:4" ht="14.45" customHeight="1" x14ac:dyDescent="0.45">
      <c r="A44" s="6"/>
      <c r="B44" s="27" t="str">
        <f>IF(C43="Yes","","If not, please state why the area was excluded from monitoring (construction, active working face, steep slope, etc.):")</f>
        <v>If not, please state why the area was excluded from monitoring (construction, active working face, steep slope, etc.):</v>
      </c>
      <c r="C44" s="27"/>
    </row>
    <row r="45" spans="1:4" ht="35.450000000000003" customHeight="1" x14ac:dyDescent="0.45">
      <c r="A45" s="6"/>
      <c r="B45" s="91"/>
      <c r="C45" s="88"/>
    </row>
    <row r="46" spans="1:4" ht="35.450000000000003" customHeight="1" x14ac:dyDescent="0.45">
      <c r="A46" s="6">
        <v>17</v>
      </c>
      <c r="B46" s="75" t="s">
        <v>72</v>
      </c>
      <c r="C46" s="50"/>
      <c r="D46" s="49"/>
    </row>
    <row r="47" spans="1:4" s="7" customFormat="1" x14ac:dyDescent="0.45">
      <c r="A47" s="8"/>
      <c r="B47" s="41" t="str">
        <f>IF(C46="Yes","","Please state why the area will not be monitored (e.g., construction, active working face, steep slope, etc.):")</f>
        <v>Please state why the area will not be monitored (e.g., construction, active working face, steep slope, etc.):</v>
      </c>
      <c r="C47" s="41"/>
    </row>
    <row r="48" spans="1:4" ht="33.950000000000003" customHeight="1" x14ac:dyDescent="0.45">
      <c r="A48" s="6"/>
      <c r="B48" s="89"/>
      <c r="C48" s="90"/>
    </row>
    <row r="49" spans="1:3" ht="15.75" customHeight="1" x14ac:dyDescent="0.45">
      <c r="A49" s="6"/>
      <c r="B49" s="42"/>
      <c r="C49" s="42"/>
    </row>
    <row r="50" spans="1:3" x14ac:dyDescent="0.45"/>
    <row r="51" spans="1:3" x14ac:dyDescent="0.45"/>
    <row r="52" spans="1:3" x14ac:dyDescent="0.45"/>
    <row r="53" spans="1:3" x14ac:dyDescent="0.45"/>
    <row r="54" spans="1:3" x14ac:dyDescent="0.45"/>
    <row r="55" spans="1:3" x14ac:dyDescent="0.45"/>
    <row r="56" spans="1:3" x14ac:dyDescent="0.45"/>
    <row r="57" spans="1:3" x14ac:dyDescent="0.45"/>
    <row r="58" spans="1:3" x14ac:dyDescent="0.45"/>
    <row r="59" spans="1:3" x14ac:dyDescent="0.45"/>
    <row r="60" spans="1:3" x14ac:dyDescent="0.45"/>
    <row r="61" spans="1:3" x14ac:dyDescent="0.45"/>
    <row r="62" spans="1:3" x14ac:dyDescent="0.45"/>
    <row r="63" spans="1:3" x14ac:dyDescent="0.45"/>
    <row r="64" spans="1:3" x14ac:dyDescent="0.45"/>
    <row r="65" x14ac:dyDescent="0.45"/>
    <row r="66" x14ac:dyDescent="0.45"/>
  </sheetData>
  <mergeCells count="11">
    <mergeCell ref="A1:C1"/>
    <mergeCell ref="B37:C37"/>
    <mergeCell ref="B24:C24"/>
    <mergeCell ref="B27:C27"/>
    <mergeCell ref="B48:C48"/>
    <mergeCell ref="B45:C45"/>
    <mergeCell ref="B34:C34"/>
    <mergeCell ref="C4:E4"/>
    <mergeCell ref="C5:E5"/>
    <mergeCell ref="C6:E6"/>
    <mergeCell ref="C7:E7"/>
  </mergeCells>
  <conditionalFormatting sqref="C19">
    <cfRule type="expression" dxfId="6" priority="3">
      <formula xml:space="preserve"> IF($C$19="Please Select", TRUE)</formula>
    </cfRule>
  </conditionalFormatting>
  <conditionalFormatting sqref="C25">
    <cfRule type="expression" dxfId="4" priority="4">
      <formula xml:space="preserve"> IF($C$25="Please Select (Since Yes to #10)", TRUE)</formula>
    </cfRule>
  </conditionalFormatting>
  <conditionalFormatting sqref="C28">
    <cfRule type="expression" dxfId="3" priority="1">
      <formula xml:space="preserve"> IF($C$28="Please Select (Since Yes to #10)", TRUE)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6623159-DE56-43B2-A7FE-713DA0CB615F}">
            <xm:f>AND(NOT(ISBLANK($C$25)), COUNTIF(_xlfn.ANCHORARRAY(_carb_only!$C$126),$C$25)=0)</xm:f>
            <x14:dxf>
              <fill>
                <patternFill>
                  <bgColor rgb="FFFF474C"/>
                </patternFill>
              </fill>
            </x14:dxf>
          </x14:cfRule>
          <xm:sqref>C25</xm:sqref>
        </x14:conditionalFormatting>
        <x14:conditionalFormatting xmlns:xm="http://schemas.microsoft.com/office/excel/2006/main">
          <x14:cfRule type="expression" priority="7" id="{F410A592-A195-4143-9088-D65359D4E77E}">
            <xm:f>AND(NOT(ISBLANK($C$28)), COUNTIF(_xlfn.ANCHORARRAY(_carb_only!$C$148), $C$28)=0)</xm:f>
            <x14:dxf>
              <fill>
                <patternFill>
                  <bgColor rgb="FFFF474C"/>
                </patternFill>
              </fill>
            </x14:dxf>
          </x14:cfRule>
          <xm:sqref>C28</xm:sqref>
        </x14:conditionalFormatting>
        <x14:conditionalFormatting xmlns:xm="http://schemas.microsoft.com/office/excel/2006/main">
          <x14:cfRule type="expression" priority="6" id="{360D95EB-51A6-425D-BFC1-153D77D489D7}">
            <xm:f>AND(NOT(ISBLANK($C$30)), COUNTIF(_xlfn.ANCHORARRAY(_carb_only!$C$166), $C$30)=0)</xm:f>
            <x14:dxf>
              <fill>
                <patternFill>
                  <bgColor rgb="FFFF474C"/>
                </patternFill>
              </fill>
            </x14:dxf>
          </x14:cfRule>
          <xm:sqref>C30</xm:sqref>
        </x14:conditionalFormatting>
        <x14:conditionalFormatting xmlns:xm="http://schemas.microsoft.com/office/excel/2006/main">
          <x14:cfRule type="expression" priority="5" id="{3EDB044E-1518-4505-B851-6C5EA8147BF1}">
            <xm:f>AND(NOT(ISBLANK($C$32)), COUNTIF(_xlfn.ANCHORARRAY(_carb_only!$C$166), $C$32)=0)</xm:f>
            <x14:dxf>
              <fill>
                <patternFill>
                  <bgColor rgb="FFFF474C"/>
                </patternFill>
              </fill>
            </x14:dxf>
          </x14:cfRule>
          <xm:sqref>C32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24768A5-AFA4-4DB4-8D5F-3DDCD558C889}">
          <x14:formula1>
            <xm:f>_carb_only!$B$12:$B$14</xm:f>
          </x14:formula1>
          <xm:sqref>C19 C43 C46</xm:sqref>
        </x14:dataValidation>
        <x14:dataValidation type="list" allowBlank="1" showInputMessage="1" showErrorMessage="1" xr:uid="{F96DD429-5337-4323-AE41-B5A114E85A04}">
          <x14:formula1>
            <xm:f>_carb_only!$B$18:$B$22</xm:f>
          </x14:formula1>
          <xm:sqref>C22</xm:sqref>
        </x14:dataValidation>
        <x14:dataValidation type="list" allowBlank="1" showInputMessage="1" showErrorMessage="1" xr:uid="{422AFC9A-7618-4BD3-9167-2CAD1B96171E}">
          <x14:formula1>
            <xm:f>_xlfn.ANCHORARRAY(_carb_only!$C$166)</xm:f>
          </x14:formula1>
          <xm:sqref>C32 C30</xm:sqref>
        </x14:dataValidation>
        <x14:dataValidation type="list" allowBlank="1" showInputMessage="1" showErrorMessage="1" xr:uid="{46B7A1F5-60C6-40C1-BBBC-8F5CB6EE28D8}">
          <x14:formula1>
            <xm:f>_carb_only!$B$26:$B$33</xm:f>
          </x14:formula1>
          <xm:sqref>D27 C26</xm:sqref>
        </x14:dataValidation>
        <x14:dataValidation type="list" allowBlank="1" showInputMessage="1" showErrorMessage="1" xr:uid="{2CCE4653-F635-4649-9351-298082D7F0DD}">
          <x14:formula1>
            <xm:f>_xlfn.ANCHORARRAY(_carb_only!$C$126)</xm:f>
          </x14:formula1>
          <xm:sqref>C25</xm:sqref>
        </x14:dataValidation>
        <x14:dataValidation type="list" allowBlank="1" showInputMessage="1" showErrorMessage="1" xr:uid="{E67FAFEE-37D4-4182-923A-F29B9931282F}">
          <x14:formula1>
            <xm:f>_xlfn.ANCHORARRAY(_carb_only!$C$148)</xm:f>
          </x14:formula1>
          <xm:sqref>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FEB7-B2CF-40A1-B17B-C16D27097E6B}">
  <dimension ref="A2:Q177"/>
  <sheetViews>
    <sheetView topLeftCell="A18" zoomScale="88" zoomScaleNormal="80" workbookViewId="0">
      <selection activeCell="B47" sqref="B47"/>
    </sheetView>
  </sheetViews>
  <sheetFormatPr defaultRowHeight="14.35" x14ac:dyDescent="0.5"/>
  <cols>
    <col min="1" max="1" width="3.703125" customWidth="1"/>
    <col min="2" max="2" width="92.29296875" bestFit="1" customWidth="1"/>
    <col min="3" max="3" width="22.703125" customWidth="1"/>
    <col min="4" max="5" width="16.703125" customWidth="1"/>
    <col min="6" max="17" width="16.703125" style="30" customWidth="1"/>
  </cols>
  <sheetData>
    <row r="2" spans="1:17" s="62" customFormat="1" ht="20.7" x14ac:dyDescent="0.7">
      <c r="B2" s="62" t="s">
        <v>80</v>
      </c>
    </row>
    <row r="4" spans="1:17" x14ac:dyDescent="0.5">
      <c r="A4" t="s">
        <v>51</v>
      </c>
      <c r="B4" t="s">
        <v>105</v>
      </c>
      <c r="F4"/>
      <c r="G4"/>
      <c r="H4"/>
      <c r="I4"/>
      <c r="J4"/>
      <c r="K4"/>
      <c r="L4"/>
      <c r="M4"/>
      <c r="N4"/>
      <c r="O4"/>
      <c r="P4"/>
      <c r="Q4"/>
    </row>
    <row r="5" spans="1:17" x14ac:dyDescent="0.5">
      <c r="A5" t="s">
        <v>51</v>
      </c>
      <c r="B5" t="s">
        <v>61</v>
      </c>
      <c r="F5"/>
      <c r="G5"/>
      <c r="H5"/>
      <c r="I5"/>
      <c r="J5"/>
      <c r="K5"/>
      <c r="L5"/>
      <c r="M5"/>
      <c r="N5"/>
      <c r="O5"/>
      <c r="P5"/>
      <c r="Q5"/>
    </row>
    <row r="6" spans="1:17" x14ac:dyDescent="0.5">
      <c r="A6" t="s">
        <v>51</v>
      </c>
      <c r="B6" s="72" t="s">
        <v>106</v>
      </c>
      <c r="F6"/>
      <c r="G6"/>
      <c r="H6"/>
      <c r="I6"/>
      <c r="J6"/>
      <c r="K6"/>
      <c r="L6"/>
      <c r="M6"/>
      <c r="N6"/>
      <c r="O6"/>
      <c r="P6"/>
      <c r="Q6"/>
    </row>
    <row r="7" spans="1:17" x14ac:dyDescent="0.5">
      <c r="F7"/>
      <c r="G7"/>
      <c r="H7"/>
      <c r="I7"/>
      <c r="J7"/>
      <c r="K7"/>
      <c r="L7"/>
      <c r="M7"/>
      <c r="N7"/>
      <c r="O7"/>
      <c r="P7"/>
      <c r="Q7"/>
    </row>
    <row r="10" spans="1:17" x14ac:dyDescent="0.5">
      <c r="B10" s="64" t="s">
        <v>79</v>
      </c>
    </row>
    <row r="12" spans="1:17" x14ac:dyDescent="0.5">
      <c r="B12" t="s">
        <v>16</v>
      </c>
    </row>
    <row r="13" spans="1:17" x14ac:dyDescent="0.5">
      <c r="B13" t="s">
        <v>15</v>
      </c>
    </row>
    <row r="14" spans="1:17" x14ac:dyDescent="0.5">
      <c r="B14" t="s">
        <v>26</v>
      </c>
    </row>
    <row r="16" spans="1:17" x14ac:dyDescent="0.5">
      <c r="B16" s="64" t="s">
        <v>81</v>
      </c>
    </row>
    <row r="18" spans="2:13" x14ac:dyDescent="0.5">
      <c r="B18" t="s">
        <v>16</v>
      </c>
    </row>
    <row r="19" spans="2:13" x14ac:dyDescent="0.5">
      <c r="B19" t="s">
        <v>27</v>
      </c>
    </row>
    <row r="20" spans="2:13" x14ac:dyDescent="0.5">
      <c r="B20" t="s">
        <v>28</v>
      </c>
    </row>
    <row r="21" spans="2:13" x14ac:dyDescent="0.5">
      <c r="B21" t="s">
        <v>29</v>
      </c>
    </row>
    <row r="22" spans="2:13" x14ac:dyDescent="0.5">
      <c r="B22" t="s">
        <v>30</v>
      </c>
    </row>
    <row r="24" spans="2:13" x14ac:dyDescent="0.5">
      <c r="B24" s="64" t="s">
        <v>82</v>
      </c>
    </row>
    <row r="26" spans="2:13" x14ac:dyDescent="0.5">
      <c r="B26" t="s">
        <v>16</v>
      </c>
      <c r="C26" t="s">
        <v>35</v>
      </c>
    </row>
    <row r="27" spans="2:13" x14ac:dyDescent="0.5">
      <c r="B27" t="s">
        <v>78</v>
      </c>
      <c r="H27" s="31"/>
      <c r="I27" s="31"/>
      <c r="J27" s="31"/>
      <c r="K27" s="31"/>
      <c r="L27" s="31"/>
      <c r="M27" s="31"/>
    </row>
    <row r="28" spans="2:13" x14ac:dyDescent="0.5">
      <c r="B28" s="1" t="s">
        <v>25</v>
      </c>
      <c r="H28" s="31"/>
      <c r="I28" s="31"/>
      <c r="J28" s="31"/>
      <c r="K28" s="31"/>
      <c r="L28" s="31"/>
      <c r="M28" s="31"/>
    </row>
    <row r="29" spans="2:13" x14ac:dyDescent="0.5">
      <c r="B29" s="1" t="s">
        <v>108</v>
      </c>
      <c r="H29" s="31"/>
      <c r="I29" s="31"/>
      <c r="J29" s="31"/>
      <c r="K29" s="31"/>
      <c r="L29" s="31"/>
      <c r="M29" s="31"/>
    </row>
    <row r="30" spans="2:13" x14ac:dyDescent="0.5">
      <c r="B30" t="s">
        <v>109</v>
      </c>
      <c r="H30" s="31"/>
      <c r="I30" s="31"/>
      <c r="J30" s="31"/>
      <c r="K30" s="31"/>
      <c r="L30" s="31"/>
      <c r="M30" s="31"/>
    </row>
    <row r="31" spans="2:13" x14ac:dyDescent="0.5">
      <c r="B31" t="s">
        <v>110</v>
      </c>
      <c r="H31" s="31"/>
      <c r="I31" s="31"/>
      <c r="J31" s="31"/>
      <c r="K31" s="31"/>
      <c r="L31" s="31"/>
      <c r="M31" s="31"/>
    </row>
    <row r="32" spans="2:13" x14ac:dyDescent="0.5">
      <c r="B32" t="s">
        <v>111</v>
      </c>
      <c r="H32" s="31"/>
      <c r="I32" s="31"/>
      <c r="J32" s="31"/>
      <c r="K32" s="31"/>
      <c r="L32" s="31"/>
      <c r="M32" s="31"/>
    </row>
    <row r="33" spans="2:13" x14ac:dyDescent="0.5">
      <c r="B33" t="s">
        <v>112</v>
      </c>
      <c r="H33" s="31"/>
      <c r="I33" s="31"/>
      <c r="J33" s="31"/>
      <c r="K33" s="31"/>
      <c r="L33" s="31"/>
      <c r="M33" s="31"/>
    </row>
    <row r="35" spans="2:13" x14ac:dyDescent="0.5">
      <c r="B35" s="64" t="s">
        <v>83</v>
      </c>
    </row>
    <row r="36" spans="2:13" x14ac:dyDescent="0.5">
      <c r="C36" t="s">
        <v>118</v>
      </c>
    </row>
    <row r="37" spans="2:13" ht="15" customHeight="1" x14ac:dyDescent="0.5">
      <c r="B37" t="s">
        <v>18</v>
      </c>
      <c r="C37" t="str" cm="1">
        <f t="array" ref="C37:C47">TRANSPOSE(_xlfn.UNIQUE(C54:M54))</f>
        <v>Collection system downtime</v>
      </c>
    </row>
    <row r="38" spans="2:13" ht="15" customHeight="1" x14ac:dyDescent="0.5">
      <c r="B38" t="s">
        <v>113</v>
      </c>
      <c r="C38" t="str">
        <v>Offline Gas Collection Well(s)</v>
      </c>
    </row>
    <row r="39" spans="2:13" ht="15" customHeight="1" x14ac:dyDescent="0.5">
      <c r="B39" t="s">
        <v>114</v>
      </c>
      <c r="C39" t="str">
        <v>Construction - New Well Installation</v>
      </c>
    </row>
    <row r="40" spans="2:13" ht="15" customHeight="1" x14ac:dyDescent="0.5">
      <c r="B40" s="1" t="s">
        <v>38</v>
      </c>
      <c r="C40" s="58" t="str">
        <v>Construction - Well Raising or Horizontal Extension</v>
      </c>
    </row>
    <row r="41" spans="2:13" ht="15" customHeight="1" x14ac:dyDescent="0.5">
      <c r="B41" t="s">
        <v>48</v>
      </c>
      <c r="C41" s="59" t="str">
        <v>Construction - Other</v>
      </c>
    </row>
    <row r="42" spans="2:13" ht="15" customHeight="1" x14ac:dyDescent="0.5">
      <c r="B42" s="1" t="s">
        <v>37</v>
      </c>
      <c r="C42" s="58" t="str">
        <v>Uncontrolled Area (no gas collection infrastructure)</v>
      </c>
    </row>
    <row r="43" spans="2:13" ht="15" customHeight="1" x14ac:dyDescent="0.5">
      <c r="B43" t="s">
        <v>115</v>
      </c>
      <c r="C43" t="str">
        <v>Cover integrity</v>
      </c>
    </row>
    <row r="44" spans="2:13" ht="15" customHeight="1" x14ac:dyDescent="0.5">
      <c r="B44" t="s">
        <v>47</v>
      </c>
      <c r="C44" t="str">
        <v>Damaged component</v>
      </c>
    </row>
    <row r="45" spans="2:13" ht="15" customHeight="1" x14ac:dyDescent="0.5">
      <c r="B45" t="s">
        <v>20</v>
      </c>
      <c r="C45" t="str">
        <v>Insufficient vacuum</v>
      </c>
    </row>
    <row r="46" spans="2:13" ht="15" customHeight="1" x14ac:dyDescent="0.5">
      <c r="B46" t="s">
        <v>46</v>
      </c>
      <c r="C46" t="str">
        <v>Cracked/Broken Seal</v>
      </c>
    </row>
    <row r="47" spans="2:13" ht="15" customHeight="1" x14ac:dyDescent="0.5">
      <c r="B47" t="s">
        <v>21</v>
      </c>
      <c r="C47" t="str">
        <v>Other</v>
      </c>
    </row>
    <row r="49" spans="2:13" x14ac:dyDescent="0.5">
      <c r="B49" s="64" t="s">
        <v>88</v>
      </c>
    </row>
    <row r="50" spans="2:13" x14ac:dyDescent="0.5">
      <c r="C50" s="30"/>
      <c r="D50" s="30"/>
      <c r="E50" s="35" t="s">
        <v>39</v>
      </c>
    </row>
    <row r="51" spans="2:13" ht="20.7" x14ac:dyDescent="0.7">
      <c r="B51" s="25" t="s">
        <v>33</v>
      </c>
      <c r="C51" s="30"/>
      <c r="D51" s="30"/>
      <c r="E51" s="30"/>
    </row>
    <row r="52" spans="2:13" ht="15.7" x14ac:dyDescent="0.55000000000000004">
      <c r="B52" s="24" t="s">
        <v>31</v>
      </c>
      <c r="C52" s="32" t="s">
        <v>32</v>
      </c>
      <c r="D52" s="30"/>
      <c r="E52" s="30"/>
    </row>
    <row r="53" spans="2:13" ht="59.7" customHeight="1" x14ac:dyDescent="0.5">
      <c r="B53" s="29" t="s">
        <v>84</v>
      </c>
      <c r="C53" s="26"/>
      <c r="D53" s="34" t="s">
        <v>34</v>
      </c>
      <c r="E53" s="26" t="s">
        <v>87</v>
      </c>
      <c r="F53" s="28" t="s">
        <v>85</v>
      </c>
      <c r="G53" s="26" t="s">
        <v>86</v>
      </c>
      <c r="H53" s="28" t="s">
        <v>36</v>
      </c>
      <c r="I53" s="26"/>
      <c r="J53" s="26"/>
      <c r="K53" s="26"/>
      <c r="L53" s="26"/>
      <c r="M53" s="1" t="s">
        <v>21</v>
      </c>
    </row>
    <row r="54" spans="2:13" ht="59.7" customHeight="1" x14ac:dyDescent="0.5">
      <c r="B54" s="33" t="s">
        <v>25</v>
      </c>
      <c r="C54" s="26" t="s">
        <v>18</v>
      </c>
      <c r="D54" s="26" t="s">
        <v>34</v>
      </c>
      <c r="E54" s="34" t="s">
        <v>87</v>
      </c>
      <c r="F54" s="28" t="s">
        <v>85</v>
      </c>
      <c r="G54" s="34" t="s">
        <v>86</v>
      </c>
      <c r="H54" s="28" t="s">
        <v>36</v>
      </c>
      <c r="I54" s="34" t="s">
        <v>49</v>
      </c>
      <c r="J54" s="26" t="s">
        <v>19</v>
      </c>
      <c r="K54" s="26" t="s">
        <v>20</v>
      </c>
      <c r="L54" s="26" t="s">
        <v>107</v>
      </c>
      <c r="M54" s="1" t="s">
        <v>21</v>
      </c>
    </row>
    <row r="55" spans="2:13" ht="59.7" customHeight="1" x14ac:dyDescent="0.5">
      <c r="B55" s="33" t="s">
        <v>108</v>
      </c>
      <c r="C55" s="26" t="s">
        <v>18</v>
      </c>
      <c r="D55" s="26" t="s">
        <v>34</v>
      </c>
      <c r="E55" s="34" t="s">
        <v>87</v>
      </c>
      <c r="F55" s="28" t="s">
        <v>85</v>
      </c>
      <c r="G55" s="26" t="s">
        <v>86</v>
      </c>
      <c r="H55" s="28" t="s">
        <v>36</v>
      </c>
      <c r="I55" s="34" t="s">
        <v>49</v>
      </c>
      <c r="J55" s="26" t="s">
        <v>19</v>
      </c>
      <c r="K55" s="34" t="s">
        <v>20</v>
      </c>
      <c r="L55" s="26" t="s">
        <v>107</v>
      </c>
      <c r="M55" s="1" t="s">
        <v>21</v>
      </c>
    </row>
    <row r="56" spans="2:13" ht="59.7" customHeight="1" x14ac:dyDescent="0.5">
      <c r="B56" s="29" t="s">
        <v>109</v>
      </c>
      <c r="C56" s="26" t="s">
        <v>18</v>
      </c>
      <c r="D56" s="26" t="s">
        <v>34</v>
      </c>
      <c r="E56" s="26" t="s">
        <v>87</v>
      </c>
      <c r="F56" s="51"/>
      <c r="G56" s="26" t="s">
        <v>86</v>
      </c>
      <c r="H56" s="28" t="s">
        <v>36</v>
      </c>
      <c r="I56" s="26" t="s">
        <v>49</v>
      </c>
      <c r="J56" s="26" t="s">
        <v>19</v>
      </c>
      <c r="K56" s="26" t="s">
        <v>20</v>
      </c>
      <c r="L56" s="26" t="s">
        <v>107</v>
      </c>
      <c r="M56" s="1" t="s">
        <v>21</v>
      </c>
    </row>
    <row r="57" spans="2:13" ht="59.7" customHeight="1" x14ac:dyDescent="0.5">
      <c r="B57" s="33" t="s">
        <v>110</v>
      </c>
      <c r="C57" s="26"/>
      <c r="D57" s="26" t="s">
        <v>34</v>
      </c>
      <c r="E57" s="26"/>
      <c r="F57" s="28"/>
      <c r="G57" s="34" t="s">
        <v>86</v>
      </c>
      <c r="H57" s="26"/>
      <c r="I57" s="26"/>
      <c r="J57" s="26" t="s">
        <v>19</v>
      </c>
      <c r="K57" s="26"/>
      <c r="L57" s="26"/>
      <c r="M57" s="1" t="s">
        <v>21</v>
      </c>
    </row>
    <row r="58" spans="2:13" ht="59.7" customHeight="1" x14ac:dyDescent="0.5">
      <c r="B58" s="33" t="s">
        <v>116</v>
      </c>
      <c r="C58" s="26"/>
      <c r="D58" s="26" t="s">
        <v>34</v>
      </c>
      <c r="E58" s="34" t="s">
        <v>87</v>
      </c>
      <c r="F58" s="28" t="s">
        <v>85</v>
      </c>
      <c r="G58" s="26" t="s">
        <v>86</v>
      </c>
      <c r="H58" s="26"/>
      <c r="I58" s="26"/>
      <c r="J58" s="26" t="s">
        <v>19</v>
      </c>
      <c r="K58" s="26" t="s">
        <v>20</v>
      </c>
      <c r="L58" s="26"/>
      <c r="M58" s="1" t="s">
        <v>21</v>
      </c>
    </row>
    <row r="59" spans="2:13" ht="59.7" customHeight="1" x14ac:dyDescent="0.5">
      <c r="B59" s="29" t="s">
        <v>112</v>
      </c>
      <c r="C59" s="26"/>
      <c r="D59" s="26"/>
      <c r="E59" s="26"/>
      <c r="F59" s="28"/>
      <c r="G59" s="26" t="s">
        <v>86</v>
      </c>
      <c r="H59" s="26"/>
      <c r="I59" s="26"/>
      <c r="J59" s="26" t="s">
        <v>19</v>
      </c>
      <c r="K59" s="26"/>
      <c r="L59" s="26"/>
      <c r="M59" s="1" t="s">
        <v>21</v>
      </c>
    </row>
    <row r="61" spans="2:13" x14ac:dyDescent="0.5">
      <c r="B61" s="64" t="s">
        <v>89</v>
      </c>
    </row>
    <row r="63" spans="2:13" x14ac:dyDescent="0.5">
      <c r="B63" t="str" cm="1">
        <f t="array" ref="B63:C114">_xlfn.HSTACK(_xlfn.TOCOL(_xlfn.IFS(C53:M59&lt;&gt;"",B53:B59),3),_xlfn.TOCOL(C53:M59,1))</f>
        <v>Working Face (area where active filling was being conducted at the time of detection)</v>
      </c>
      <c r="C63" t="str">
        <v>Offline Gas Collection Well(s)</v>
      </c>
      <c r="G63"/>
    </row>
    <row r="64" spans="2:13" x14ac:dyDescent="0.5">
      <c r="B64" t="str">
        <v>Working Face (area where active filling was being conducted at the time of detection)</v>
      </c>
      <c r="C64" t="str">
        <v>Construction - New Well Installation</v>
      </c>
      <c r="G64"/>
    </row>
    <row r="65" spans="2:7" x14ac:dyDescent="0.5">
      <c r="B65" t="str">
        <v>Working Face (area where active filling was being conducted at the time of detection)</v>
      </c>
      <c r="C65" t="str">
        <v>Construction - Well Raising or Horizontal Extension</v>
      </c>
      <c r="G65"/>
    </row>
    <row r="66" spans="2:7" x14ac:dyDescent="0.5">
      <c r="B66" t="str">
        <v>Working Face (area where active filling was being conducted at the time of detection)</v>
      </c>
      <c r="C66" t="str">
        <v>Construction - Other</v>
      </c>
      <c r="G66"/>
    </row>
    <row r="67" spans="2:7" x14ac:dyDescent="0.5">
      <c r="B67" t="str">
        <v>Working Face (area where active filling was being conducted at the time of detection)</v>
      </c>
      <c r="C67" t="str">
        <v>Uncontrolled Area (no gas collection infrastructure)</v>
      </c>
      <c r="G67"/>
    </row>
    <row r="68" spans="2:7" x14ac:dyDescent="0.5">
      <c r="B68" t="str">
        <v>Working Face (area where active filling was being conducted at the time of detection)</v>
      </c>
      <c r="C68" t="str">
        <v>Other</v>
      </c>
      <c r="G68"/>
    </row>
    <row r="69" spans="2:7" x14ac:dyDescent="0.5">
      <c r="B69" t="str">
        <v>Landfill Surface: Daily Cover</v>
      </c>
      <c r="C69" t="str">
        <v>Collection system downtime</v>
      </c>
      <c r="G69"/>
    </row>
    <row r="70" spans="2:7" x14ac:dyDescent="0.5">
      <c r="B70" t="str">
        <v>Landfill Surface: Daily Cover</v>
      </c>
      <c r="C70" t="str">
        <v>Offline Gas Collection Well(s)</v>
      </c>
      <c r="G70"/>
    </row>
    <row r="71" spans="2:7" x14ac:dyDescent="0.5">
      <c r="B71" t="str">
        <v>Landfill Surface: Daily Cover</v>
      </c>
      <c r="C71" t="str">
        <v>Construction - New Well Installation</v>
      </c>
      <c r="G71"/>
    </row>
    <row r="72" spans="2:7" x14ac:dyDescent="0.5">
      <c r="B72" t="str">
        <v>Landfill Surface: Daily Cover</v>
      </c>
      <c r="C72" t="str">
        <v>Construction - Well Raising or Horizontal Extension</v>
      </c>
      <c r="G72"/>
    </row>
    <row r="73" spans="2:7" x14ac:dyDescent="0.5">
      <c r="B73" t="str">
        <v>Landfill Surface: Daily Cover</v>
      </c>
      <c r="C73" t="str">
        <v>Construction - Other</v>
      </c>
      <c r="G73"/>
    </row>
    <row r="74" spans="2:7" x14ac:dyDescent="0.5">
      <c r="B74" t="str">
        <v>Landfill Surface: Daily Cover</v>
      </c>
      <c r="C74" t="str">
        <v>Uncontrolled Area (no gas collection infrastructure)</v>
      </c>
      <c r="G74"/>
    </row>
    <row r="75" spans="2:7" x14ac:dyDescent="0.5">
      <c r="B75" t="str">
        <v>Landfill Surface: Daily Cover</v>
      </c>
      <c r="C75" t="str">
        <v>Cover integrity</v>
      </c>
      <c r="G75"/>
    </row>
    <row r="76" spans="2:7" x14ac:dyDescent="0.5">
      <c r="B76" t="str">
        <v>Landfill Surface: Daily Cover</v>
      </c>
      <c r="C76" t="str">
        <v>Damaged component</v>
      </c>
      <c r="G76"/>
    </row>
    <row r="77" spans="2:7" x14ac:dyDescent="0.5">
      <c r="B77" t="str">
        <v>Landfill Surface: Daily Cover</v>
      </c>
      <c r="C77" t="str">
        <v>Insufficient vacuum</v>
      </c>
      <c r="G77"/>
    </row>
    <row r="78" spans="2:7" x14ac:dyDescent="0.5">
      <c r="B78" t="str">
        <v>Landfill Surface: Daily Cover</v>
      </c>
      <c r="C78" t="str">
        <v>Cracked/Broken Seal</v>
      </c>
      <c r="G78"/>
    </row>
    <row r="79" spans="2:7" x14ac:dyDescent="0.5">
      <c r="B79" t="str">
        <v>Landfill Surface: Daily Cover</v>
      </c>
      <c r="C79" t="str">
        <v>Other</v>
      </c>
      <c r="G79"/>
    </row>
    <row r="80" spans="2:7" x14ac:dyDescent="0.5">
      <c r="B80" t="str">
        <v>Landfill Surface: Intermediate Cover</v>
      </c>
      <c r="C80" t="str">
        <v>Collection system downtime</v>
      </c>
      <c r="G80"/>
    </row>
    <row r="81" spans="2:7" x14ac:dyDescent="0.5">
      <c r="B81" t="str">
        <v>Landfill Surface: Intermediate Cover</v>
      </c>
      <c r="C81" t="str">
        <v>Offline Gas Collection Well(s)</v>
      </c>
      <c r="G81"/>
    </row>
    <row r="82" spans="2:7" x14ac:dyDescent="0.5">
      <c r="B82" t="str">
        <v>Landfill Surface: Intermediate Cover</v>
      </c>
      <c r="C82" t="str">
        <v>Construction - New Well Installation</v>
      </c>
      <c r="G82"/>
    </row>
    <row r="83" spans="2:7" x14ac:dyDescent="0.5">
      <c r="B83" t="str">
        <v>Landfill Surface: Intermediate Cover</v>
      </c>
      <c r="C83" t="str">
        <v>Construction - Well Raising or Horizontal Extension</v>
      </c>
      <c r="G83"/>
    </row>
    <row r="84" spans="2:7" x14ac:dyDescent="0.5">
      <c r="B84" t="str">
        <v>Landfill Surface: Intermediate Cover</v>
      </c>
      <c r="C84" t="str">
        <v>Construction - Other</v>
      </c>
      <c r="G84"/>
    </row>
    <row r="85" spans="2:7" x14ac:dyDescent="0.5">
      <c r="B85" t="str">
        <v>Landfill Surface: Intermediate Cover</v>
      </c>
      <c r="C85" t="str">
        <v>Uncontrolled Area (no gas collection infrastructure)</v>
      </c>
      <c r="G85"/>
    </row>
    <row r="86" spans="2:7" x14ac:dyDescent="0.5">
      <c r="B86" t="str">
        <v>Landfill Surface: Intermediate Cover</v>
      </c>
      <c r="C86" t="str">
        <v>Cover integrity</v>
      </c>
      <c r="G86"/>
    </row>
    <row r="87" spans="2:7" x14ac:dyDescent="0.5">
      <c r="B87" t="str">
        <v>Landfill Surface: Intermediate Cover</v>
      </c>
      <c r="C87" t="str">
        <v>Damaged component</v>
      </c>
      <c r="G87"/>
    </row>
    <row r="88" spans="2:7" x14ac:dyDescent="0.5">
      <c r="B88" t="str">
        <v>Landfill Surface: Intermediate Cover</v>
      </c>
      <c r="C88" t="str">
        <v>Insufficient vacuum</v>
      </c>
      <c r="G88"/>
    </row>
    <row r="89" spans="2:7" x14ac:dyDescent="0.5">
      <c r="B89" t="str">
        <v>Landfill Surface: Intermediate Cover</v>
      </c>
      <c r="C89" t="str">
        <v>Cracked/Broken Seal</v>
      </c>
      <c r="G89"/>
    </row>
    <row r="90" spans="2:7" x14ac:dyDescent="0.5">
      <c r="B90" t="str">
        <v>Landfill Surface: Intermediate Cover</v>
      </c>
      <c r="C90" t="str">
        <v>Other</v>
      </c>
      <c r="G90"/>
    </row>
    <row r="91" spans="2:7" x14ac:dyDescent="0.5">
      <c r="B91" t="str">
        <v>Landfill Surface: Final Cover</v>
      </c>
      <c r="C91" t="str">
        <v>Collection system downtime</v>
      </c>
      <c r="G91"/>
    </row>
    <row r="92" spans="2:7" x14ac:dyDescent="0.5">
      <c r="B92" t="str">
        <v>Landfill Surface: Final Cover</v>
      </c>
      <c r="C92" t="str">
        <v>Offline Gas Collection Well(s)</v>
      </c>
      <c r="G92"/>
    </row>
    <row r="93" spans="2:7" x14ac:dyDescent="0.5">
      <c r="B93" t="str">
        <v>Landfill Surface: Final Cover</v>
      </c>
      <c r="C93" t="str">
        <v>Construction - New Well Installation</v>
      </c>
      <c r="G93"/>
    </row>
    <row r="94" spans="2:7" x14ac:dyDescent="0.5">
      <c r="B94" t="str">
        <v>Landfill Surface: Final Cover</v>
      </c>
      <c r="C94" t="str">
        <v>Construction - Other</v>
      </c>
      <c r="G94"/>
    </row>
    <row r="95" spans="2:7" x14ac:dyDescent="0.5">
      <c r="B95" t="str">
        <v>Landfill Surface: Final Cover</v>
      </c>
      <c r="C95" t="str">
        <v>Uncontrolled Area (no gas collection infrastructure)</v>
      </c>
      <c r="G95"/>
    </row>
    <row r="96" spans="2:7" x14ac:dyDescent="0.5">
      <c r="B96" t="str">
        <v>Landfill Surface: Final Cover</v>
      </c>
      <c r="C96" t="str">
        <v>Cover integrity</v>
      </c>
      <c r="G96"/>
    </row>
    <row r="97" spans="2:7" x14ac:dyDescent="0.5">
      <c r="B97" t="str">
        <v>Landfill Surface: Final Cover</v>
      </c>
      <c r="C97" t="str">
        <v>Damaged component</v>
      </c>
      <c r="G97"/>
    </row>
    <row r="98" spans="2:7" x14ac:dyDescent="0.5">
      <c r="B98" t="str">
        <v>Landfill Surface: Final Cover</v>
      </c>
      <c r="C98" t="str">
        <v>Insufficient vacuum</v>
      </c>
      <c r="G98"/>
    </row>
    <row r="99" spans="2:7" x14ac:dyDescent="0.5">
      <c r="B99" t="str">
        <v>Landfill Surface: Final Cover</v>
      </c>
      <c r="C99" t="str">
        <v>Cracked/Broken Seal</v>
      </c>
      <c r="G99"/>
    </row>
    <row r="100" spans="2:7" x14ac:dyDescent="0.5">
      <c r="B100" t="str">
        <v>Landfill Surface: Final Cover</v>
      </c>
      <c r="C100" t="str">
        <v>Other</v>
      </c>
      <c r="G100"/>
    </row>
    <row r="101" spans="2:7" x14ac:dyDescent="0.5">
      <c r="B101" t="str">
        <v>Leachate Management System</v>
      </c>
      <c r="C101" t="str">
        <v>Offline Gas Collection Well(s)</v>
      </c>
      <c r="G101"/>
    </row>
    <row r="102" spans="2:7" x14ac:dyDescent="0.5">
      <c r="B102" t="str">
        <v>Leachate Management System</v>
      </c>
      <c r="C102" t="str">
        <v>Construction - Other</v>
      </c>
      <c r="G102"/>
    </row>
    <row r="103" spans="2:7" x14ac:dyDescent="0.5">
      <c r="B103" t="str">
        <v>Leachate Management System</v>
      </c>
      <c r="C103" t="str">
        <v>Damaged component</v>
      </c>
      <c r="G103"/>
    </row>
    <row r="104" spans="2:7" x14ac:dyDescent="0.5">
      <c r="B104" t="str">
        <v>Leachate Management System</v>
      </c>
      <c r="C104" t="str">
        <v>Other</v>
      </c>
      <c r="G104"/>
    </row>
    <row r="105" spans="2:7" x14ac:dyDescent="0.5">
      <c r="B105" t="str">
        <v>Gas Collection System Component (e.g., blower, well, valve, port)</v>
      </c>
      <c r="C105" t="str">
        <v>Offline Gas Collection Well(s)</v>
      </c>
      <c r="G105"/>
    </row>
    <row r="106" spans="2:7" x14ac:dyDescent="0.5">
      <c r="B106" t="str">
        <v>Gas Collection System Component (e.g., blower, well, valve, port)</v>
      </c>
      <c r="C106" t="str">
        <v>Construction - New Well Installation</v>
      </c>
      <c r="G106"/>
    </row>
    <row r="107" spans="2:7" x14ac:dyDescent="0.5">
      <c r="B107" t="str">
        <v>Gas Collection System Component (e.g., blower, well, valve, port)</v>
      </c>
      <c r="C107" t="str">
        <v>Construction - Well Raising or Horizontal Extension</v>
      </c>
      <c r="G107"/>
    </row>
    <row r="108" spans="2:7" x14ac:dyDescent="0.5">
      <c r="B108" t="str">
        <v>Gas Collection System Component (e.g., blower, well, valve, port)</v>
      </c>
      <c r="C108" t="str">
        <v>Construction - Other</v>
      </c>
      <c r="G108"/>
    </row>
    <row r="109" spans="2:7" x14ac:dyDescent="0.5">
      <c r="B109" t="str">
        <v>Gas Collection System Component (e.g., blower, well, valve, port)</v>
      </c>
      <c r="C109" t="str">
        <v>Damaged component</v>
      </c>
      <c r="G109"/>
    </row>
    <row r="110" spans="2:7" x14ac:dyDescent="0.5">
      <c r="B110" t="str">
        <v>Gas Collection System Component (e.g., blower, well, valve, port)</v>
      </c>
      <c r="C110" t="str">
        <v>Insufficient vacuum</v>
      </c>
      <c r="G110"/>
    </row>
    <row r="111" spans="2:7" x14ac:dyDescent="0.5">
      <c r="B111" t="str">
        <v>Gas Collection System Component (e.g., blower, well, valve, port)</v>
      </c>
      <c r="C111" t="str">
        <v>Other</v>
      </c>
      <c r="G111"/>
    </row>
    <row r="112" spans="2:7" x14ac:dyDescent="0.5">
      <c r="B112" t="str">
        <v>Gas Control Device/Control System Component</v>
      </c>
      <c r="C112" t="str">
        <v>Construction - Other</v>
      </c>
      <c r="G112"/>
    </row>
    <row r="113" spans="2:7" x14ac:dyDescent="0.5">
      <c r="B113" t="str">
        <v>Gas Control Device/Control System Component</v>
      </c>
      <c r="C113" t="str">
        <v>Damaged component</v>
      </c>
      <c r="G113"/>
    </row>
    <row r="114" spans="2:7" x14ac:dyDescent="0.5">
      <c r="B114" t="str">
        <v>Gas Control Device/Control System Component</v>
      </c>
      <c r="C114" t="str">
        <v>Other</v>
      </c>
      <c r="G114"/>
    </row>
    <row r="115" spans="2:7" x14ac:dyDescent="0.5">
      <c r="G115"/>
    </row>
    <row r="116" spans="2:7" x14ac:dyDescent="0.5">
      <c r="B116" s="70" t="s">
        <v>96</v>
      </c>
    </row>
    <row r="117" spans="2:7" x14ac:dyDescent="0.5">
      <c r="B117" t="s">
        <v>90</v>
      </c>
      <c r="C117">
        <f>'Feedback Form'!C19</f>
        <v>0</v>
      </c>
      <c r="G117"/>
    </row>
    <row r="118" spans="2:7" x14ac:dyDescent="0.5">
      <c r="B118" t="s">
        <v>92</v>
      </c>
      <c r="C118" t="s">
        <v>91</v>
      </c>
      <c r="G118"/>
    </row>
    <row r="119" spans="2:7" x14ac:dyDescent="0.5">
      <c r="B119" t="s">
        <v>94</v>
      </c>
      <c r="C119" t="s">
        <v>93</v>
      </c>
      <c r="G119"/>
    </row>
    <row r="120" spans="2:7" x14ac:dyDescent="0.5">
      <c r="B120" t="s">
        <v>95</v>
      </c>
      <c r="C120" t="str">
        <f>IF(C117 = "Yes", C118, C119)</f>
        <v>No Selection Required (Since No to #10)</v>
      </c>
      <c r="G120"/>
    </row>
    <row r="121" spans="2:7" x14ac:dyDescent="0.5">
      <c r="G121"/>
    </row>
    <row r="122" spans="2:7" x14ac:dyDescent="0.5">
      <c r="B122" s="70" t="s">
        <v>99</v>
      </c>
      <c r="G122"/>
    </row>
    <row r="123" spans="2:7" x14ac:dyDescent="0.5">
      <c r="G123"/>
    </row>
    <row r="124" spans="2:7" x14ac:dyDescent="0.5">
      <c r="B124" s="71" t="s">
        <v>97</v>
      </c>
      <c r="C124" s="71" t="s">
        <v>98</v>
      </c>
      <c r="G124"/>
    </row>
    <row r="125" spans="2:7" x14ac:dyDescent="0.5">
      <c r="G125"/>
    </row>
    <row r="126" spans="2:7" x14ac:dyDescent="0.5">
      <c r="B126" t="str">
        <f>C120</f>
        <v>No Selection Required (Since No to #10)</v>
      </c>
      <c r="C126" t="str" cm="1">
        <f t="array" ref="C126">_xlfn._xlws.FILTER($B$126:$B$133,$B$126:$B$133 &lt;&gt; "")</f>
        <v>No Selection Required (Since No to #10)</v>
      </c>
      <c r="G126"/>
    </row>
    <row r="127" spans="2:7" x14ac:dyDescent="0.5">
      <c r="B127" t="str" cm="1">
        <f t="array" ref="B127">IF(C117 = "Yes", _xlfn.UNIQUE(B63:B114), "")</f>
        <v/>
      </c>
      <c r="G127"/>
    </row>
    <row r="128" spans="2:7" x14ac:dyDescent="0.5">
      <c r="G128"/>
    </row>
    <row r="129" spans="2:7" x14ac:dyDescent="0.5">
      <c r="G129"/>
    </row>
    <row r="130" spans="2:7" x14ac:dyDescent="0.5">
      <c r="G130"/>
    </row>
    <row r="131" spans="2:7" x14ac:dyDescent="0.5">
      <c r="G131"/>
    </row>
    <row r="132" spans="2:7" x14ac:dyDescent="0.5">
      <c r="G132"/>
    </row>
    <row r="133" spans="2:7" x14ac:dyDescent="0.5">
      <c r="G133"/>
    </row>
    <row r="134" spans="2:7" x14ac:dyDescent="0.5">
      <c r="G134"/>
    </row>
    <row r="135" spans="2:7" x14ac:dyDescent="0.5">
      <c r="B135" s="70" t="s">
        <v>100</v>
      </c>
      <c r="G135"/>
    </row>
    <row r="136" spans="2:7" x14ac:dyDescent="0.5">
      <c r="B136" t="s">
        <v>95</v>
      </c>
      <c r="C136" t="str">
        <f>C120</f>
        <v>No Selection Required (Since No to #10)</v>
      </c>
      <c r="G136"/>
    </row>
    <row r="137" spans="2:7" x14ac:dyDescent="0.5">
      <c r="G137"/>
    </row>
    <row r="138" spans="2:7" x14ac:dyDescent="0.5">
      <c r="B138" s="70" t="s">
        <v>101</v>
      </c>
      <c r="G138"/>
    </row>
    <row r="139" spans="2:7" x14ac:dyDescent="0.5">
      <c r="B139" t="s">
        <v>90</v>
      </c>
      <c r="C139">
        <f>'Feedback Form'!C19</f>
        <v>0</v>
      </c>
      <c r="G139"/>
    </row>
    <row r="140" spans="2:7" x14ac:dyDescent="0.5">
      <c r="B140" t="s">
        <v>92</v>
      </c>
      <c r="C140" t="s">
        <v>104</v>
      </c>
      <c r="G140"/>
    </row>
    <row r="141" spans="2:7" x14ac:dyDescent="0.5">
      <c r="B141" t="s">
        <v>94</v>
      </c>
      <c r="C141" t="s">
        <v>93</v>
      </c>
      <c r="G141"/>
    </row>
    <row r="142" spans="2:7" x14ac:dyDescent="0.5">
      <c r="B142" t="s">
        <v>95</v>
      </c>
      <c r="C142" t="str">
        <f>IF(C139 = "Yes", C140, C141)</f>
        <v>No Selection Required (Since No to #10)</v>
      </c>
      <c r="G142"/>
    </row>
    <row r="144" spans="2:7" x14ac:dyDescent="0.5">
      <c r="B144" s="70" t="s">
        <v>102</v>
      </c>
      <c r="G144"/>
    </row>
    <row r="145" spans="2:7" x14ac:dyDescent="0.5">
      <c r="G145"/>
    </row>
    <row r="146" spans="2:7" x14ac:dyDescent="0.5">
      <c r="B146" s="71" t="s">
        <v>97</v>
      </c>
      <c r="C146" s="71" t="s">
        <v>98</v>
      </c>
      <c r="G146"/>
    </row>
    <row r="148" spans="2:7" x14ac:dyDescent="0.5">
      <c r="B148" t="str">
        <f>C136</f>
        <v>No Selection Required (Since No to #10)</v>
      </c>
      <c r="C148" t="str" cm="1">
        <f t="array" ref="C148:C159">_xlfn._xlws.FILTER($B$148:$B$160,$B$148:$B$160 &lt;&gt; "")</f>
        <v>No Selection Required (Since No to #10)</v>
      </c>
    </row>
    <row r="149" spans="2:7" x14ac:dyDescent="0.5">
      <c r="B149" t="str" cm="1">
        <f t="array" ref="B149:B159">_xlfn._xlws.FILTER($C$63:$C$114,$B$63:$B$114='Feedback Form'!C25, "")</f>
        <v>Collection system downtime</v>
      </c>
      <c r="C149" t="str">
        <v>Collection system downtime</v>
      </c>
    </row>
    <row r="150" spans="2:7" x14ac:dyDescent="0.5">
      <c r="B150" t="str">
        <v>Offline Gas Collection Well(s)</v>
      </c>
      <c r="C150" t="str">
        <v>Offline Gas Collection Well(s)</v>
      </c>
    </row>
    <row r="151" spans="2:7" x14ac:dyDescent="0.5">
      <c r="B151" t="str">
        <v>Construction - New Well Installation</v>
      </c>
      <c r="C151" t="str">
        <v>Construction - New Well Installation</v>
      </c>
    </row>
    <row r="152" spans="2:7" x14ac:dyDescent="0.5">
      <c r="B152" t="str">
        <v>Construction - Well Raising or Horizontal Extension</v>
      </c>
      <c r="C152" t="str">
        <v>Construction - Well Raising or Horizontal Extension</v>
      </c>
    </row>
    <row r="153" spans="2:7" x14ac:dyDescent="0.5">
      <c r="B153" t="str">
        <v>Construction - Other</v>
      </c>
      <c r="C153" t="str">
        <v>Construction - Other</v>
      </c>
    </row>
    <row r="154" spans="2:7" x14ac:dyDescent="0.5">
      <c r="B154" t="str">
        <v>Uncontrolled Area (no gas collection infrastructure)</v>
      </c>
      <c r="C154" t="str">
        <v>Uncontrolled Area (no gas collection infrastructure)</v>
      </c>
    </row>
    <row r="155" spans="2:7" x14ac:dyDescent="0.5">
      <c r="B155" t="str">
        <v>Cover integrity</v>
      </c>
      <c r="C155" t="str">
        <v>Cover integrity</v>
      </c>
    </row>
    <row r="156" spans="2:7" x14ac:dyDescent="0.5">
      <c r="B156" t="str">
        <v>Damaged component</v>
      </c>
      <c r="C156" t="str">
        <v>Damaged component</v>
      </c>
      <c r="G156"/>
    </row>
    <row r="157" spans="2:7" x14ac:dyDescent="0.5">
      <c r="B157" t="str">
        <v>Insufficient vacuum</v>
      </c>
      <c r="C157" t="str">
        <v>Insufficient vacuum</v>
      </c>
      <c r="G157"/>
    </row>
    <row r="158" spans="2:7" x14ac:dyDescent="0.5">
      <c r="B158" t="str">
        <v>Cracked/Broken Seal</v>
      </c>
      <c r="C158" t="str">
        <v>Cracked/Broken Seal</v>
      </c>
      <c r="G158"/>
    </row>
    <row r="159" spans="2:7" x14ac:dyDescent="0.5">
      <c r="B159" t="str">
        <v>Other</v>
      </c>
      <c r="C159" t="str">
        <v>Other</v>
      </c>
      <c r="G159"/>
    </row>
    <row r="160" spans="2:7" x14ac:dyDescent="0.5">
      <c r="G160"/>
    </row>
    <row r="161" spans="2:7" x14ac:dyDescent="0.5">
      <c r="G161"/>
    </row>
    <row r="162" spans="2:7" x14ac:dyDescent="0.5">
      <c r="B162" s="70" t="s">
        <v>103</v>
      </c>
      <c r="G162"/>
    </row>
    <row r="163" spans="2:7" x14ac:dyDescent="0.5">
      <c r="G163"/>
    </row>
    <row r="164" spans="2:7" x14ac:dyDescent="0.5">
      <c r="B164" s="71" t="s">
        <v>97</v>
      </c>
      <c r="C164" s="71" t="s">
        <v>98</v>
      </c>
      <c r="G164"/>
    </row>
    <row r="166" spans="2:7" x14ac:dyDescent="0.5">
      <c r="B166" t="str">
        <f>C142</f>
        <v>No Selection Required (Since No to #10)</v>
      </c>
      <c r="C166" t="str" cm="1">
        <f t="array" ref="C166:C177">_xlfn._xlws.FILTER($B$166:$B$178,$B$166:$B$178 &lt;&gt; "")</f>
        <v>No Selection Required (Since No to #10)</v>
      </c>
    </row>
    <row r="167" spans="2:7" x14ac:dyDescent="0.5">
      <c r="B167" t="str" cm="1">
        <f t="array" ref="B167:B177">_xlfn._xlws.FILTER($C$63:$C$114,$B$63:$B$114='Feedback Form'!C25, "")</f>
        <v>Collection system downtime</v>
      </c>
      <c r="C167" t="str">
        <v>Collection system downtime</v>
      </c>
    </row>
    <row r="168" spans="2:7" x14ac:dyDescent="0.5">
      <c r="B168" t="str">
        <v>Offline Gas Collection Well(s)</v>
      </c>
      <c r="C168" t="str">
        <v>Offline Gas Collection Well(s)</v>
      </c>
    </row>
    <row r="169" spans="2:7" x14ac:dyDescent="0.5">
      <c r="B169" t="str">
        <v>Construction - New Well Installation</v>
      </c>
      <c r="C169" t="str">
        <v>Construction - New Well Installation</v>
      </c>
    </row>
    <row r="170" spans="2:7" x14ac:dyDescent="0.5">
      <c r="B170" t="str">
        <v>Construction - Well Raising or Horizontal Extension</v>
      </c>
      <c r="C170" t="str">
        <v>Construction - Well Raising or Horizontal Extension</v>
      </c>
    </row>
    <row r="171" spans="2:7" x14ac:dyDescent="0.5">
      <c r="B171" t="str">
        <v>Construction - Other</v>
      </c>
      <c r="C171" t="str">
        <v>Construction - Other</v>
      </c>
    </row>
    <row r="172" spans="2:7" x14ac:dyDescent="0.5">
      <c r="B172" t="str">
        <v>Uncontrolled Area (no gas collection infrastructure)</v>
      </c>
      <c r="C172" t="str">
        <v>Uncontrolled Area (no gas collection infrastructure)</v>
      </c>
    </row>
    <row r="173" spans="2:7" x14ac:dyDescent="0.5">
      <c r="B173" t="str">
        <v>Cover integrity</v>
      </c>
      <c r="C173" t="str">
        <v>Cover integrity</v>
      </c>
    </row>
    <row r="174" spans="2:7" x14ac:dyDescent="0.5">
      <c r="B174" t="str">
        <v>Damaged component</v>
      </c>
      <c r="C174" t="str">
        <v>Damaged component</v>
      </c>
    </row>
    <row r="175" spans="2:7" x14ac:dyDescent="0.5">
      <c r="B175" t="str">
        <v>Insufficient vacuum</v>
      </c>
      <c r="C175" t="str">
        <v>Insufficient vacuum</v>
      </c>
    </row>
    <row r="176" spans="2:7" x14ac:dyDescent="0.5">
      <c r="B176" t="str">
        <v>Cracked/Broken Seal</v>
      </c>
      <c r="C176" t="str">
        <v>Cracked/Broken Seal</v>
      </c>
    </row>
    <row r="177" spans="2:3" x14ac:dyDescent="0.5">
      <c r="B177" t="str">
        <v>Other</v>
      </c>
      <c r="C177" t="str">
        <v>Other</v>
      </c>
    </row>
  </sheetData>
  <pageMargins left="0.7" right="0.7" top="0.75" bottom="0.75" header="0.3" footer="0.3"/>
  <pageSetup orientation="portrait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5264-197C-43A4-9E55-72E4838651B8}">
  <dimension ref="A2:C15"/>
  <sheetViews>
    <sheetView zoomScale="120" zoomScaleNormal="120" workbookViewId="0">
      <selection activeCell="B15" sqref="B15"/>
    </sheetView>
  </sheetViews>
  <sheetFormatPr defaultRowHeight="14.35" x14ac:dyDescent="0.5"/>
  <cols>
    <col min="1" max="1" width="3.703125" customWidth="1"/>
    <col min="2" max="3" width="30.703125" customWidth="1"/>
    <col min="4" max="9" width="8.703125" customWidth="1"/>
  </cols>
  <sheetData>
    <row r="2" spans="1:3" s="62" customFormat="1" ht="20.7" x14ac:dyDescent="0.7">
      <c r="B2" s="62" t="s">
        <v>50</v>
      </c>
    </row>
    <row r="4" spans="1:3" x14ac:dyDescent="0.5">
      <c r="A4" t="s">
        <v>51</v>
      </c>
      <c r="B4" t="s">
        <v>52</v>
      </c>
    </row>
    <row r="5" spans="1:3" x14ac:dyDescent="0.5">
      <c r="A5" t="s">
        <v>51</v>
      </c>
      <c r="B5" t="s">
        <v>53</v>
      </c>
    </row>
    <row r="6" spans="1:3" x14ac:dyDescent="0.5">
      <c r="A6" t="s">
        <v>51</v>
      </c>
      <c r="B6" t="s">
        <v>54</v>
      </c>
    </row>
    <row r="7" spans="1:3" x14ac:dyDescent="0.5">
      <c r="A7" t="s">
        <v>51</v>
      </c>
      <c r="B7" t="s">
        <v>55</v>
      </c>
    </row>
    <row r="14" spans="1:3" s="63" customFormat="1" ht="20.7" x14ac:dyDescent="0.7">
      <c r="B14" s="63" t="s">
        <v>56</v>
      </c>
      <c r="C14" s="63" t="s">
        <v>57</v>
      </c>
    </row>
    <row r="15" spans="1:3" x14ac:dyDescent="0.5">
      <c r="B15" t="s">
        <v>58</v>
      </c>
      <c r="C1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CF2C-3C7B-4311-9270-982E05FB433E}">
  <dimension ref="A1:C15"/>
  <sheetViews>
    <sheetView zoomScale="120" zoomScaleNormal="120" workbookViewId="0">
      <selection activeCell="B8" sqref="B8"/>
    </sheetView>
  </sheetViews>
  <sheetFormatPr defaultRowHeight="14.35" x14ac:dyDescent="0.5"/>
  <cols>
    <col min="1" max="1" width="3.703125" customWidth="1"/>
    <col min="2" max="3" width="30.703125" customWidth="1"/>
  </cols>
  <sheetData>
    <row r="1" spans="1:3" x14ac:dyDescent="0.5">
      <c r="A1" t="s">
        <v>59</v>
      </c>
    </row>
    <row r="2" spans="1:3" s="62" customFormat="1" ht="20.7" x14ac:dyDescent="0.7">
      <c r="B2" s="62" t="s">
        <v>50</v>
      </c>
    </row>
    <row r="4" spans="1:3" x14ac:dyDescent="0.5">
      <c r="A4" t="s">
        <v>51</v>
      </c>
      <c r="B4" t="s">
        <v>60</v>
      </c>
    </row>
    <row r="5" spans="1:3" x14ac:dyDescent="0.5">
      <c r="A5" t="s">
        <v>51</v>
      </c>
      <c r="B5" t="s">
        <v>61</v>
      </c>
    </row>
    <row r="6" spans="1:3" x14ac:dyDescent="0.5">
      <c r="A6" t="s">
        <v>51</v>
      </c>
      <c r="B6" t="s">
        <v>62</v>
      </c>
    </row>
    <row r="7" spans="1:3" x14ac:dyDescent="0.5">
      <c r="A7" t="s">
        <v>51</v>
      </c>
      <c r="B7" t="s">
        <v>63</v>
      </c>
    </row>
    <row r="9" spans="1:3" s="64" customFormat="1" x14ac:dyDescent="0.5"/>
    <row r="10" spans="1:3" s="64" customFormat="1" x14ac:dyDescent="0.5"/>
    <row r="11" spans="1:3" s="64" customFormat="1" x14ac:dyDescent="0.5"/>
    <row r="12" spans="1:3" s="64" customFormat="1" x14ac:dyDescent="0.5"/>
    <row r="13" spans="1:3" s="64" customFormat="1" x14ac:dyDescent="0.5"/>
    <row r="14" spans="1:3" s="63" customFormat="1" ht="20.7" x14ac:dyDescent="0.7">
      <c r="B14" s="63" t="s">
        <v>64</v>
      </c>
      <c r="C14" s="63" t="s">
        <v>65</v>
      </c>
    </row>
    <row r="15" spans="1:3" x14ac:dyDescent="0.5">
      <c r="B15" t="s">
        <v>66</v>
      </c>
      <c r="C15" t="s">
        <v>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a5fbe9-a248-4c55-92b7-8f3861f8fb32">
      <Terms xmlns="http://schemas.microsoft.com/office/infopath/2007/PartnerControls"/>
    </lcf76f155ced4ddcb4097134ff3c332f>
    <TaxCatchAll xmlns="e20ceb87-0d79-402a-b4b9-75d78589c7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A34E7C7C736409D4BDE6375CCC276" ma:contentTypeVersion="15" ma:contentTypeDescription="Create a new document." ma:contentTypeScope="" ma:versionID="0cf521a6d855790dbe6a6d894ff439cd">
  <xsd:schema xmlns:xsd="http://www.w3.org/2001/XMLSchema" xmlns:xs="http://www.w3.org/2001/XMLSchema" xmlns:p="http://schemas.microsoft.com/office/2006/metadata/properties" xmlns:ns2="1aa5fbe9-a248-4c55-92b7-8f3861f8fb32" xmlns:ns3="e20ceb87-0d79-402a-b4b9-75d78589c76d" targetNamespace="http://schemas.microsoft.com/office/2006/metadata/properties" ma:root="true" ma:fieldsID="a45aa6d812898c4b0f52b4c3685679ce" ns2:_="" ns3:_="">
    <xsd:import namespace="1aa5fbe9-a248-4c55-92b7-8f3861f8fb32"/>
    <xsd:import namespace="e20ceb87-0d79-402a-b4b9-75d78589c7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5fbe9-a248-4c55-92b7-8f3861f8f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5073050-3fd1-4e92-a2b5-a3b9c705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ceb87-0d79-402a-b4b9-75d78589c7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6474ac3-634c-419d-b776-f7f039d5df38}" ma:internalName="TaxCatchAll" ma:showField="CatchAllData" ma:web="e20ceb87-0d79-402a-b4b9-75d78589c7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7EEBE1-6545-4ECC-A20C-42A5CA5522CB}">
  <ds:schemaRefs>
    <ds:schemaRef ds:uri="http://schemas.microsoft.com/office/2006/metadata/properties"/>
    <ds:schemaRef ds:uri="http://schemas.microsoft.com/office/infopath/2007/PartnerControls"/>
    <ds:schemaRef ds:uri="fe2a3529-139d-4919-a251-bca1436eb377"/>
    <ds:schemaRef ds:uri="f01af37b-b357-48b0-a576-b64b7e6d7c4b"/>
    <ds:schemaRef ds:uri="1aa5fbe9-a248-4c55-92b7-8f3861f8fb32"/>
    <ds:schemaRef ds:uri="e20ceb87-0d79-402a-b4b9-75d78589c76d"/>
  </ds:schemaRefs>
</ds:datastoreItem>
</file>

<file path=customXml/itemProps2.xml><?xml version="1.0" encoding="utf-8"?>
<ds:datastoreItem xmlns:ds="http://schemas.openxmlformats.org/officeDocument/2006/customXml" ds:itemID="{393EEAE4-A9A0-45DD-A8E7-CAAABB0BE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83B422-5B73-4269-9006-1DDE9C149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5fbe9-a248-4c55-92b7-8f3861f8fb32"/>
    <ds:schemaRef ds:uri="e20ceb87-0d79-402a-b4b9-75d78589c7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de5aaee-7788-40b1-a438-c0ccc98c87cc}" enabled="0" method="" siteId="{9de5aaee-7788-40b1-a438-c0ccc98c87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Feedback Form</vt:lpstr>
      <vt:lpstr>_carb_only</vt:lpstr>
      <vt:lpstr>_json_schema</vt:lpstr>
      <vt:lpstr>_json_metadata</vt:lpstr>
      <vt:lpstr>'Feedback Form'!_ftn2</vt:lpstr>
      <vt:lpstr>'Feedback Form'!_ftn3</vt:lpstr>
      <vt:lpstr>'Feedback Form'!_ftnref2</vt:lpstr>
      <vt:lpstr>'Feedback Form'!_ftnref3</vt:lpstr>
    </vt:vector>
  </TitlesOfParts>
  <Manager/>
  <Company>California Air Resources Board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Frausto-Vicencio, Isis@ARB</dc:creator>
  <cp:keywords/>
  <dc:description/>
  <cp:lastModifiedBy>Held, Tony@ARB</cp:lastModifiedBy>
  <cp:revision/>
  <cp:lastPrinted>2024-10-28T18:16:51Z</cp:lastPrinted>
  <dcterms:created xsi:type="dcterms:W3CDTF">2023-05-30T23:21:24Z</dcterms:created>
  <dcterms:modified xsi:type="dcterms:W3CDTF">2024-12-07T21:58:29Z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0x0101000E9A34E7C7C736409D4BDE6375CCC276</vt:lpwstr>
  </property>
</Properties>
</file>