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Reina\Downloads\"/>
    </mc:Choice>
  </mc:AlternateContent>
  <xr:revisionPtr revIDLastSave="0" documentId="8_{B5B35A20-A8BC-43F4-9390-98C7A58A0805}" xr6:coauthVersionLast="46" xr6:coauthVersionMax="46" xr10:uidLastSave="{00000000-0000-0000-0000-000000000000}"/>
  <bookViews>
    <workbookView xWindow="8235" yWindow="-15180" windowWidth="20265" windowHeight="12285" xr2:uid="{DFED30E4-14CE-49B4-887E-D31381E23090}"/>
  </bookViews>
  <sheets>
    <sheet name="pandas_play_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5" i="1"/>
  <c r="A38" i="1"/>
  <c r="A52" i="1"/>
  <c r="A48" i="1"/>
  <c r="A39" i="1"/>
  <c r="F51" i="1"/>
  <c r="A51" i="1"/>
  <c r="F50" i="1"/>
  <c r="A50" i="1"/>
  <c r="F49" i="1"/>
  <c r="F48" i="1"/>
  <c r="F47" i="1"/>
  <c r="A47" i="1"/>
  <c r="A46" i="1"/>
  <c r="F45" i="1"/>
  <c r="A44" i="1"/>
  <c r="A43" i="1"/>
  <c r="F42" i="1"/>
  <c r="A42" i="1"/>
  <c r="F41" i="1"/>
  <c r="A41" i="1"/>
  <c r="A40" i="1"/>
  <c r="F39" i="1"/>
  <c r="F38" i="1"/>
  <c r="F37" i="1"/>
  <c r="A37" i="1"/>
  <c r="F36" i="1"/>
  <c r="A36" i="1"/>
  <c r="F35" i="1"/>
  <c r="A35" i="1"/>
  <c r="F34" i="1"/>
  <c r="A34" i="1"/>
  <c r="A33" i="1"/>
  <c r="A32" i="1"/>
  <c r="A31" i="1"/>
  <c r="F28" i="1"/>
  <c r="F22" i="1"/>
  <c r="F8" i="1"/>
  <c r="F4" i="1"/>
  <c r="F30" i="1"/>
  <c r="F29" i="1"/>
  <c r="F27" i="1"/>
  <c r="F26" i="1"/>
  <c r="F25" i="1"/>
  <c r="F24" i="1"/>
  <c r="F23" i="1"/>
  <c r="F21" i="1"/>
  <c r="F20" i="1"/>
  <c r="F19" i="1"/>
  <c r="F18" i="1"/>
  <c r="F17" i="1"/>
  <c r="F16" i="1"/>
  <c r="F13" i="1"/>
  <c r="F12" i="1"/>
  <c r="F11" i="1"/>
  <c r="F10" i="1"/>
  <c r="F9" i="1"/>
  <c r="F7" i="1"/>
  <c r="F6" i="1"/>
  <c r="F5" i="1"/>
  <c r="F3" i="1"/>
  <c r="F2" i="1"/>
  <c r="A24" i="1"/>
  <c r="A12" i="1"/>
  <c r="A17" i="1"/>
  <c r="A23" i="1"/>
  <c r="A19" i="1"/>
  <c r="A28" i="1"/>
  <c r="A25" i="1"/>
  <c r="A10" i="1"/>
  <c r="A7" i="1"/>
  <c r="A21" i="1"/>
  <c r="A16" i="1"/>
  <c r="A6" i="1"/>
  <c r="A9" i="1"/>
  <c r="A4" i="1"/>
  <c r="A30" i="1"/>
  <c r="A14" i="1"/>
  <c r="A29" i="1"/>
  <c r="A27" i="1"/>
  <c r="A26" i="1"/>
  <c r="A22" i="1"/>
  <c r="A20" i="1"/>
  <c r="A18" i="1"/>
  <c r="A15" i="1"/>
  <c r="A13" i="1"/>
  <c r="A11" i="1"/>
  <c r="A8" i="1"/>
  <c r="A5" i="1"/>
  <c r="A3" i="1"/>
  <c r="A2" i="1"/>
</calcChain>
</file>

<file path=xl/sharedStrings.xml><?xml version="1.0" encoding="utf-8"?>
<sst xmlns="http://schemas.openxmlformats.org/spreadsheetml/2006/main" count="58" uniqueCount="17">
  <si>
    <t>Date</t>
  </si>
  <si>
    <t>Experiment</t>
  </si>
  <si>
    <t>mPlum + sonic</t>
  </si>
  <si>
    <t>GFP+</t>
  </si>
  <si>
    <t>GFP CRISPR</t>
  </si>
  <si>
    <t>sgRNA A816</t>
  </si>
  <si>
    <t>Sleeping beauty</t>
  </si>
  <si>
    <t>mPlum + KI U6</t>
  </si>
  <si>
    <t>Dox 10 + GFP + SWIFT</t>
  </si>
  <si>
    <t>Secret sauce 816</t>
  </si>
  <si>
    <t>RMS 2304b</t>
  </si>
  <si>
    <t>Texas Red + KO</t>
  </si>
  <si>
    <t>Initial Count</t>
  </si>
  <si>
    <t>Final Count</t>
  </si>
  <si>
    <t>RFP</t>
  </si>
  <si>
    <t>Concentration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</si>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</sst>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159C-F41A-45F7-9778-77BAF518788D}">
  <dimension ref="A1:G52"/>
  <sheetViews>
    <sheetView tabSelected="1" workbookViewId="0">
      <selection activeCell="F41" sqref="F41"/>
    </sheetView>
  </sheetViews>
  <sheetFormatPr defaultRowHeight="14.5" x14ac:dyDescent="0.35"/>
  <cols>
    <col min="1" max="1" width="10.453125" bestFit="1" customWidth="1"/>
    <col min="2" max="2" width="13" customWidth="1"/>
  </cols>
  <sheetData>
    <row r="1" spans="1:7" x14ac:dyDescent="0.3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5">
      <c r="A2" s="1">
        <f>DATE(2010,3,21)</f>
        <v>40258</v>
      </c>
      <c r="B2" t="s">
        <v>2</v>
      </c>
      <c r="C2">
        <v>3</v>
      </c>
      <c r="D2">
        <v>12</v>
      </c>
      <c r="E2">
        <v>1000.35</v>
      </c>
      <c r="F2">
        <f>D2*C2/E2</f>
        <v>3.598740440845704E-2</v>
      </c>
      <c r="G2" t="b">
        <v>1</v>
      </c>
    </row>
    <row r="3" spans="1:7" x14ac:dyDescent="0.35">
      <c r="A3" s="1">
        <f t="shared" ref="A3:A45" si="0">DATE(2010,3,21)</f>
        <v>40258</v>
      </c>
      <c r="B3" t="s">
        <v>3</v>
      </c>
      <c r="C3">
        <v>2</v>
      </c>
      <c r="D3">
        <v>21</v>
      </c>
      <c r="E3">
        <v>235.12299999999999</v>
      </c>
      <c r="F3">
        <f t="shared" ref="F3:F30" si="1">D3*C3/E3</f>
        <v>0.17862990860103012</v>
      </c>
      <c r="G3" t="b">
        <v>0</v>
      </c>
    </row>
    <row r="4" spans="1:7" x14ac:dyDescent="0.35">
      <c r="A4" s="1">
        <f>DATE(2008,1,1)</f>
        <v>39448</v>
      </c>
      <c r="B4" t="s">
        <v>4</v>
      </c>
      <c r="C4">
        <v>1</v>
      </c>
      <c r="D4">
        <v>34</v>
      </c>
      <c r="E4">
        <v>76.344999999999999</v>
      </c>
      <c r="F4">
        <f>D4*C4/E4+2</f>
        <v>2.4453467810596634</v>
      </c>
      <c r="G4" t="b">
        <v>1</v>
      </c>
    </row>
    <row r="5" spans="1:7" x14ac:dyDescent="0.35">
      <c r="A5" s="1">
        <f t="shared" si="0"/>
        <v>40258</v>
      </c>
      <c r="B5" t="s">
        <v>5</v>
      </c>
      <c r="C5">
        <v>1</v>
      </c>
      <c r="D5">
        <v>78</v>
      </c>
      <c r="E5">
        <v>23.981000000000002</v>
      </c>
      <c r="F5">
        <f t="shared" si="1"/>
        <v>3.2525749551728449</v>
      </c>
      <c r="G5" t="b">
        <v>1</v>
      </c>
    </row>
    <row r="6" spans="1:7" x14ac:dyDescent="0.35">
      <c r="A6" s="1">
        <f>DATE(2011,3,21)</f>
        <v>40623</v>
      </c>
      <c r="B6" t="s">
        <v>6</v>
      </c>
      <c r="C6">
        <v>1</v>
      </c>
      <c r="D6">
        <v>56</v>
      </c>
      <c r="E6">
        <v>27</v>
      </c>
      <c r="F6">
        <f t="shared" si="1"/>
        <v>2.074074074074074</v>
      </c>
      <c r="G6" t="b">
        <v>1</v>
      </c>
    </row>
    <row r="7" spans="1:7" x14ac:dyDescent="0.35">
      <c r="A7" s="1">
        <f>DATE(2010,7,4)</f>
        <v>40363</v>
      </c>
      <c r="B7" t="s">
        <v>7</v>
      </c>
      <c r="C7">
        <v>4</v>
      </c>
      <c r="D7">
        <v>23</v>
      </c>
      <c r="E7">
        <v>10003.5</v>
      </c>
      <c r="F7">
        <f t="shared" si="1"/>
        <v>9.1967811266056888E-3</v>
      </c>
      <c r="G7" t="b">
        <v>0</v>
      </c>
    </row>
    <row r="8" spans="1:7" x14ac:dyDescent="0.35">
      <c r="A8" s="1">
        <f t="shared" si="0"/>
        <v>40258</v>
      </c>
      <c r="B8" t="s">
        <v>8</v>
      </c>
      <c r="C8">
        <v>6</v>
      </c>
      <c r="D8">
        <v>3</v>
      </c>
      <c r="E8">
        <v>22897.345000000001</v>
      </c>
      <c r="F8">
        <f>D8*C8/E8+1.3</f>
        <v>1.3007861173424256</v>
      </c>
      <c r="G8" t="b">
        <v>0</v>
      </c>
    </row>
    <row r="9" spans="1:7" x14ac:dyDescent="0.35">
      <c r="A9" s="1">
        <f>DATE(1998,11,25)</f>
        <v>36124</v>
      </c>
      <c r="B9" t="s">
        <v>9</v>
      </c>
      <c r="C9">
        <v>1</v>
      </c>
      <c r="D9">
        <v>9</v>
      </c>
      <c r="E9">
        <v>8.4499999999999993</v>
      </c>
      <c r="F9">
        <f t="shared" si="1"/>
        <v>1.0650887573964498</v>
      </c>
      <c r="G9" t="b">
        <v>1</v>
      </c>
    </row>
    <row r="10" spans="1:7" x14ac:dyDescent="0.35">
      <c r="A10" s="1">
        <f>DATE(2014,8,16)</f>
        <v>41867</v>
      </c>
      <c r="B10" t="s">
        <v>10</v>
      </c>
      <c r="C10">
        <v>2</v>
      </c>
      <c r="D10">
        <v>10</v>
      </c>
      <c r="E10">
        <v>11.816000000000001</v>
      </c>
      <c r="F10">
        <f t="shared" si="1"/>
        <v>1.6926201760324981</v>
      </c>
      <c r="G10" t="b">
        <v>0</v>
      </c>
    </row>
    <row r="11" spans="1:7" x14ac:dyDescent="0.35">
      <c r="A11" s="1">
        <f t="shared" si="0"/>
        <v>40258</v>
      </c>
      <c r="B11" t="s">
        <v>11</v>
      </c>
      <c r="C11">
        <v>2</v>
      </c>
      <c r="D11">
        <v>98</v>
      </c>
      <c r="E11">
        <v>816.81600000000003</v>
      </c>
      <c r="F11">
        <f t="shared" si="1"/>
        <v>0.23995612230906346</v>
      </c>
      <c r="G11" t="b">
        <v>0</v>
      </c>
    </row>
    <row r="12" spans="1:7" x14ac:dyDescent="0.35">
      <c r="A12" s="1">
        <f>DATE(2006,12,4)</f>
        <v>39055</v>
      </c>
      <c r="B12" t="s">
        <v>2</v>
      </c>
      <c r="C12">
        <v>1</v>
      </c>
      <c r="D12">
        <v>22</v>
      </c>
      <c r="E12">
        <v>2245.23</v>
      </c>
      <c r="F12">
        <f t="shared" si="1"/>
        <v>9.798550705272956E-3</v>
      </c>
      <c r="G12" t="b">
        <v>1</v>
      </c>
    </row>
    <row r="13" spans="1:7" x14ac:dyDescent="0.35">
      <c r="A13" s="1">
        <f t="shared" si="0"/>
        <v>40258</v>
      </c>
      <c r="B13" t="s">
        <v>3</v>
      </c>
      <c r="C13">
        <v>1</v>
      </c>
      <c r="D13">
        <v>37</v>
      </c>
      <c r="E13">
        <v>8</v>
      </c>
      <c r="F13">
        <f t="shared" si="1"/>
        <v>4.625</v>
      </c>
      <c r="G13" t="b">
        <v>1</v>
      </c>
    </row>
    <row r="14" spans="1:7" x14ac:dyDescent="0.35">
      <c r="A14" s="1">
        <f>DATE(2013,6,6)</f>
        <v>41431</v>
      </c>
      <c r="B14" t="s">
        <v>4</v>
      </c>
      <c r="C14">
        <v>1</v>
      </c>
      <c r="D14">
        <v>4</v>
      </c>
      <c r="E14">
        <v>1</v>
      </c>
      <c r="F14">
        <v>4.4999999999999998E-2</v>
      </c>
      <c r="G14" t="b">
        <v>1</v>
      </c>
    </row>
    <row r="15" spans="1:7" x14ac:dyDescent="0.35">
      <c r="A15" s="1">
        <f t="shared" si="0"/>
        <v>40258</v>
      </c>
      <c r="B15" t="s">
        <v>5</v>
      </c>
      <c r="C15">
        <v>2</v>
      </c>
      <c r="D15">
        <v>3</v>
      </c>
      <c r="E15">
        <v>6</v>
      </c>
      <c r="F15">
        <v>1.2</v>
      </c>
      <c r="G15" t="b">
        <v>1</v>
      </c>
    </row>
    <row r="16" spans="1:7" x14ac:dyDescent="0.35">
      <c r="A16" s="1">
        <f>DATE(2016,12,21)</f>
        <v>42725</v>
      </c>
      <c r="B16" t="s">
        <v>6</v>
      </c>
      <c r="C16">
        <v>3</v>
      </c>
      <c r="D16">
        <v>3</v>
      </c>
      <c r="E16">
        <v>17327.400000000001</v>
      </c>
      <c r="F16">
        <f t="shared" si="1"/>
        <v>5.19408566778628E-4</v>
      </c>
      <c r="G16" t="b">
        <v>0</v>
      </c>
    </row>
    <row r="17" spans="1:7" x14ac:dyDescent="0.35">
      <c r="A17" s="1">
        <f>DATE(2004,10,14)</f>
        <v>38274</v>
      </c>
      <c r="B17" t="s">
        <v>7</v>
      </c>
      <c r="C17">
        <v>2</v>
      </c>
      <c r="D17">
        <v>23</v>
      </c>
      <c r="E17">
        <v>8888</v>
      </c>
      <c r="F17">
        <f t="shared" si="1"/>
        <v>5.1755175517551755E-3</v>
      </c>
      <c r="G17" t="b">
        <v>1</v>
      </c>
    </row>
    <row r="18" spans="1:7" x14ac:dyDescent="0.35">
      <c r="A18" s="1">
        <f t="shared" si="0"/>
        <v>40258</v>
      </c>
      <c r="B18" t="s">
        <v>2</v>
      </c>
      <c r="C18">
        <v>2</v>
      </c>
      <c r="D18">
        <v>42</v>
      </c>
      <c r="E18">
        <v>1212</v>
      </c>
      <c r="F18">
        <f t="shared" si="1"/>
        <v>6.9306930693069313E-2</v>
      </c>
      <c r="G18" t="b">
        <v>1</v>
      </c>
    </row>
    <row r="19" spans="1:7" x14ac:dyDescent="0.35">
      <c r="A19" s="1">
        <f>DATE(2010,9,9)</f>
        <v>40430</v>
      </c>
      <c r="B19" t="s">
        <v>3</v>
      </c>
      <c r="C19">
        <v>1</v>
      </c>
      <c r="D19">
        <v>18</v>
      </c>
      <c r="E19">
        <v>1212.1233999999999</v>
      </c>
      <c r="F19">
        <f t="shared" si="1"/>
        <v>1.4849973195798382E-2</v>
      </c>
      <c r="G19" t="b">
        <v>1</v>
      </c>
    </row>
    <row r="20" spans="1:7" x14ac:dyDescent="0.35">
      <c r="A20" s="1">
        <f t="shared" si="0"/>
        <v>40258</v>
      </c>
      <c r="B20" t="s">
        <v>4</v>
      </c>
      <c r="C20">
        <v>1</v>
      </c>
      <c r="D20">
        <v>28</v>
      </c>
      <c r="E20">
        <v>9034.2999999999993</v>
      </c>
      <c r="F20">
        <f t="shared" si="1"/>
        <v>3.0992993369713209E-3</v>
      </c>
      <c r="G20" t="b">
        <v>0</v>
      </c>
    </row>
    <row r="21" spans="1:7" x14ac:dyDescent="0.35">
      <c r="A21" s="1">
        <f>DATE(2001,2,3)</f>
        <v>36925</v>
      </c>
      <c r="B21" t="s">
        <v>5</v>
      </c>
      <c r="C21">
        <v>1</v>
      </c>
      <c r="D21">
        <v>2</v>
      </c>
      <c r="E21">
        <v>30010.5</v>
      </c>
      <c r="F21">
        <f t="shared" si="1"/>
        <v>6.6643341497142663E-5</v>
      </c>
      <c r="G21" t="b">
        <v>0</v>
      </c>
    </row>
    <row r="22" spans="1:7" x14ac:dyDescent="0.35">
      <c r="A22" s="1">
        <f t="shared" si="0"/>
        <v>40258</v>
      </c>
      <c r="B22" t="s">
        <v>6</v>
      </c>
      <c r="C22">
        <v>5</v>
      </c>
      <c r="D22">
        <v>7</v>
      </c>
      <c r="E22">
        <v>68692.035000000003</v>
      </c>
      <c r="F22">
        <f>D22*C22/E22+1.8</f>
        <v>1.8005095204997204</v>
      </c>
      <c r="G22" t="b">
        <v>1</v>
      </c>
    </row>
    <row r="23" spans="1:7" x14ac:dyDescent="0.35">
      <c r="A23" s="1">
        <f>DATE(2005,11,24)</f>
        <v>38680</v>
      </c>
      <c r="B23" t="s">
        <v>2</v>
      </c>
      <c r="C23">
        <v>1</v>
      </c>
      <c r="D23">
        <v>8</v>
      </c>
      <c r="E23">
        <v>25.349999999999998</v>
      </c>
      <c r="F23">
        <f t="shared" si="1"/>
        <v>0.31558185404339251</v>
      </c>
      <c r="G23" t="b">
        <v>0</v>
      </c>
    </row>
    <row r="24" spans="1:7" x14ac:dyDescent="0.35">
      <c r="A24" s="1">
        <f>DATE(2009,12,6)</f>
        <v>40153</v>
      </c>
      <c r="B24" t="s">
        <v>3</v>
      </c>
      <c r="C24">
        <v>1</v>
      </c>
      <c r="D24">
        <v>8</v>
      </c>
      <c r="E24">
        <v>35.448</v>
      </c>
      <c r="F24">
        <f t="shared" si="1"/>
        <v>0.22568269013766643</v>
      </c>
      <c r="G24" t="b">
        <v>0</v>
      </c>
    </row>
    <row r="25" spans="1:7" x14ac:dyDescent="0.35">
      <c r="A25" s="1">
        <f>DATE(2010,8,16)</f>
        <v>40406</v>
      </c>
      <c r="B25" t="s">
        <v>4</v>
      </c>
      <c r="C25">
        <v>2</v>
      </c>
      <c r="D25">
        <v>8</v>
      </c>
      <c r="E25">
        <v>2450.4480000000003</v>
      </c>
      <c r="F25">
        <f t="shared" si="1"/>
        <v>6.5294182941241759E-3</v>
      </c>
      <c r="G25" t="b">
        <v>1</v>
      </c>
    </row>
    <row r="26" spans="1:7" x14ac:dyDescent="0.35">
      <c r="A26" s="1">
        <f t="shared" si="0"/>
        <v>40258</v>
      </c>
      <c r="B26" t="s">
        <v>5</v>
      </c>
      <c r="C26">
        <v>2</v>
      </c>
      <c r="D26">
        <v>79</v>
      </c>
      <c r="E26">
        <v>6735.6900000000005</v>
      </c>
      <c r="F26">
        <f t="shared" si="1"/>
        <v>2.3457136536865559E-2</v>
      </c>
      <c r="G26" t="b">
        <v>0</v>
      </c>
    </row>
    <row r="27" spans="1:7" x14ac:dyDescent="0.35">
      <c r="A27" s="1">
        <f t="shared" si="0"/>
        <v>40258</v>
      </c>
      <c r="B27" t="s">
        <v>6</v>
      </c>
      <c r="C27">
        <v>2</v>
      </c>
      <c r="D27">
        <v>6</v>
      </c>
      <c r="E27">
        <v>24</v>
      </c>
      <c r="F27">
        <f t="shared" si="1"/>
        <v>0.5</v>
      </c>
      <c r="G27" t="b">
        <v>0</v>
      </c>
    </row>
    <row r="28" spans="1:7" x14ac:dyDescent="0.35">
      <c r="A28" s="1">
        <f>DATE(2007,8,16)</f>
        <v>39310</v>
      </c>
      <c r="B28" t="s">
        <v>7</v>
      </c>
      <c r="C28">
        <v>2</v>
      </c>
      <c r="D28">
        <v>10</v>
      </c>
      <c r="E28">
        <v>3</v>
      </c>
      <c r="F28">
        <f>D28*C28/E28-3</f>
        <v>3.666666666666667</v>
      </c>
      <c r="G28" t="b">
        <v>0</v>
      </c>
    </row>
    <row r="29" spans="1:7" x14ac:dyDescent="0.35">
      <c r="A29" s="1">
        <f t="shared" si="0"/>
        <v>40258</v>
      </c>
      <c r="B29" t="s">
        <v>8</v>
      </c>
      <c r="C29">
        <v>3</v>
      </c>
      <c r="D29">
        <v>10</v>
      </c>
      <c r="E29">
        <v>18</v>
      </c>
      <c r="F29">
        <f t="shared" si="1"/>
        <v>1.6666666666666667</v>
      </c>
      <c r="G29" t="b">
        <v>0</v>
      </c>
    </row>
    <row r="30" spans="1:7" x14ac:dyDescent="0.35">
      <c r="A30" s="1">
        <f>DATE(2021,4,12)</f>
        <v>44298</v>
      </c>
      <c r="B30" t="s">
        <v>9</v>
      </c>
      <c r="C30">
        <v>1</v>
      </c>
      <c r="D30">
        <v>55</v>
      </c>
      <c r="E30">
        <v>8731.11</v>
      </c>
      <c r="F30">
        <f t="shared" si="1"/>
        <v>6.2993136038831258E-3</v>
      </c>
      <c r="G30" t="b">
        <v>1</v>
      </c>
    </row>
    <row r="31" spans="1:7" x14ac:dyDescent="0.35">
      <c r="A31" s="1">
        <f t="shared" si="0"/>
        <v>40258</v>
      </c>
      <c r="B31" t="s">
        <v>5</v>
      </c>
      <c r="C31">
        <v>2</v>
      </c>
      <c r="D31">
        <v>3</v>
      </c>
      <c r="E31">
        <v>6</v>
      </c>
      <c r="F31">
        <v>1.2</v>
      </c>
      <c r="G31" t="b">
        <v>1</v>
      </c>
    </row>
    <row r="32" spans="1:7" x14ac:dyDescent="0.35">
      <c r="A32" s="1">
        <f>DATE(2016,12,21)</f>
        <v>42725</v>
      </c>
      <c r="B32" t="s">
        <v>6</v>
      </c>
      <c r="C32">
        <v>3</v>
      </c>
      <c r="D32">
        <v>3</v>
      </c>
      <c r="E32">
        <v>17327.400000000001</v>
      </c>
      <c r="F32">
        <v>1</v>
      </c>
      <c r="G32" t="b">
        <v>0</v>
      </c>
    </row>
    <row r="33" spans="1:7" x14ac:dyDescent="0.35">
      <c r="A33" s="1">
        <f>DATE(2004,10,14)</f>
        <v>38274</v>
      </c>
      <c r="B33" t="s">
        <v>7</v>
      </c>
      <c r="C33">
        <v>2</v>
      </c>
      <c r="D33">
        <v>23</v>
      </c>
      <c r="E33">
        <v>8888</v>
      </c>
      <c r="F33">
        <v>0.34</v>
      </c>
      <c r="G33" t="b">
        <v>1</v>
      </c>
    </row>
    <row r="34" spans="1:7" x14ac:dyDescent="0.35">
      <c r="A34" s="1">
        <f t="shared" si="0"/>
        <v>40258</v>
      </c>
      <c r="B34" t="s">
        <v>2</v>
      </c>
      <c r="C34">
        <v>2</v>
      </c>
      <c r="D34">
        <v>42</v>
      </c>
      <c r="E34">
        <v>1212</v>
      </c>
      <c r="F34">
        <f t="shared" ref="F32:F37" si="2">D34*C34/E34</f>
        <v>6.9306930693069313E-2</v>
      </c>
      <c r="G34" t="b">
        <v>1</v>
      </c>
    </row>
    <row r="35" spans="1:7" x14ac:dyDescent="0.35">
      <c r="A35" s="1">
        <f>DATE(2010,9,9)</f>
        <v>40430</v>
      </c>
      <c r="B35" t="s">
        <v>3</v>
      </c>
      <c r="C35">
        <v>3</v>
      </c>
      <c r="D35">
        <v>18</v>
      </c>
      <c r="E35">
        <v>1212.1233999999999</v>
      </c>
      <c r="F35">
        <f t="shared" si="2"/>
        <v>4.4549919587395147E-2</v>
      </c>
      <c r="G35" t="b">
        <v>1</v>
      </c>
    </row>
    <row r="36" spans="1:7" x14ac:dyDescent="0.35">
      <c r="A36" s="1">
        <f t="shared" si="0"/>
        <v>40258</v>
      </c>
      <c r="B36" t="s">
        <v>4</v>
      </c>
      <c r="C36">
        <v>1</v>
      </c>
      <c r="D36">
        <v>28</v>
      </c>
      <c r="E36">
        <v>9034.2999999999993</v>
      </c>
      <c r="F36">
        <f t="shared" si="2"/>
        <v>3.0992993369713209E-3</v>
      </c>
      <c r="G36" t="b">
        <v>0</v>
      </c>
    </row>
    <row r="37" spans="1:7" x14ac:dyDescent="0.35">
      <c r="A37" s="1">
        <f>DATE(2001,2,3)</f>
        <v>36925</v>
      </c>
      <c r="B37" t="s">
        <v>5</v>
      </c>
      <c r="C37">
        <v>1</v>
      </c>
      <c r="D37">
        <v>2</v>
      </c>
      <c r="E37">
        <v>30010.5</v>
      </c>
      <c r="F37">
        <f t="shared" si="2"/>
        <v>6.6643341497142663E-5</v>
      </c>
      <c r="G37" t="b">
        <v>0</v>
      </c>
    </row>
    <row r="38" spans="1:7" x14ac:dyDescent="0.35">
      <c r="A38" s="1">
        <f>DATE(2021,4,7)</f>
        <v>44293</v>
      </c>
      <c r="B38" t="s">
        <v>6</v>
      </c>
      <c r="C38">
        <v>1</v>
      </c>
      <c r="D38">
        <v>7</v>
      </c>
      <c r="E38">
        <v>68692.035000000003</v>
      </c>
      <c r="F38">
        <f>D38*C38/E38+1.8</f>
        <v>1.8001019040999442</v>
      </c>
      <c r="G38" t="b">
        <v>1</v>
      </c>
    </row>
    <row r="39" spans="1:7" x14ac:dyDescent="0.35">
      <c r="A39" s="1">
        <f>DATE(2015,11,24)</f>
        <v>42332</v>
      </c>
      <c r="B39" t="s">
        <v>2</v>
      </c>
      <c r="C39">
        <v>1</v>
      </c>
      <c r="D39">
        <v>8</v>
      </c>
      <c r="E39">
        <v>25.349999999999998</v>
      </c>
      <c r="F39">
        <f t="shared" ref="F39:F43" si="3">D39*C39/E39</f>
        <v>0.31558185404339251</v>
      </c>
      <c r="G39" t="b">
        <v>0</v>
      </c>
    </row>
    <row r="40" spans="1:7" x14ac:dyDescent="0.35">
      <c r="A40" s="1">
        <f>DATE(2009,12,6)</f>
        <v>40153</v>
      </c>
      <c r="B40" t="s">
        <v>3</v>
      </c>
      <c r="C40">
        <v>2</v>
      </c>
      <c r="D40">
        <v>12</v>
      </c>
      <c r="E40">
        <v>123.45</v>
      </c>
      <c r="F40">
        <v>0.4209</v>
      </c>
      <c r="G40" t="b">
        <v>1</v>
      </c>
    </row>
    <row r="41" spans="1:7" x14ac:dyDescent="0.35">
      <c r="A41" s="1">
        <f>DATE(2010,8,16)</f>
        <v>40406</v>
      </c>
      <c r="B41" t="s">
        <v>4</v>
      </c>
      <c r="C41">
        <v>2</v>
      </c>
      <c r="D41">
        <v>16</v>
      </c>
      <c r="E41">
        <v>2450.4480000000003</v>
      </c>
      <c r="F41">
        <f t="shared" si="3"/>
        <v>1.3058836588248352E-2</v>
      </c>
      <c r="G41" t="b">
        <v>1</v>
      </c>
    </row>
    <row r="42" spans="1:7" x14ac:dyDescent="0.35">
      <c r="A42" s="1">
        <f t="shared" si="0"/>
        <v>40258</v>
      </c>
      <c r="B42" t="s">
        <v>5</v>
      </c>
      <c r="C42">
        <v>2</v>
      </c>
      <c r="D42">
        <v>79</v>
      </c>
      <c r="E42">
        <v>6735.6900000000005</v>
      </c>
      <c r="F42">
        <f t="shared" si="3"/>
        <v>2.3457136536865559E-2</v>
      </c>
      <c r="G42" t="b">
        <v>0</v>
      </c>
    </row>
    <row r="43" spans="1:7" x14ac:dyDescent="0.35">
      <c r="A43" s="1">
        <f t="shared" si="0"/>
        <v>40258</v>
      </c>
      <c r="B43" t="s">
        <v>6</v>
      </c>
      <c r="C43">
        <v>1</v>
      </c>
      <c r="D43">
        <v>6</v>
      </c>
      <c r="E43">
        <v>24</v>
      </c>
      <c r="F43">
        <v>3.81</v>
      </c>
      <c r="G43" t="b">
        <v>0</v>
      </c>
    </row>
    <row r="44" spans="1:7" x14ac:dyDescent="0.35">
      <c r="A44" s="1">
        <f>DATE(2007,8,16)</f>
        <v>39310</v>
      </c>
      <c r="B44" t="s">
        <v>7</v>
      </c>
      <c r="C44">
        <v>2</v>
      </c>
      <c r="D44">
        <v>10</v>
      </c>
      <c r="E44">
        <v>213.3</v>
      </c>
      <c r="F44">
        <v>2.87</v>
      </c>
      <c r="G44" t="b">
        <v>0</v>
      </c>
    </row>
    <row r="45" spans="1:7" x14ac:dyDescent="0.35">
      <c r="A45" s="1">
        <f>DATE(2010,4,6)</f>
        <v>40274</v>
      </c>
      <c r="B45" t="s">
        <v>8</v>
      </c>
      <c r="C45">
        <v>3</v>
      </c>
      <c r="D45">
        <v>9.89</v>
      </c>
      <c r="E45">
        <v>18</v>
      </c>
      <c r="F45">
        <f t="shared" ref="F45:F46" si="4">D45*C45/E45</f>
        <v>1.6483333333333334</v>
      </c>
      <c r="G45" t="b">
        <v>1</v>
      </c>
    </row>
    <row r="46" spans="1:7" x14ac:dyDescent="0.35">
      <c r="A46" s="1">
        <f>DATE(2021,4,12)</f>
        <v>44298</v>
      </c>
      <c r="B46" t="s">
        <v>9</v>
      </c>
      <c r="C46">
        <v>2</v>
      </c>
      <c r="D46">
        <v>55.3</v>
      </c>
      <c r="E46">
        <v>8731.11</v>
      </c>
      <c r="F46">
        <v>4.2</v>
      </c>
      <c r="G46" t="b">
        <v>1</v>
      </c>
    </row>
    <row r="47" spans="1:7" x14ac:dyDescent="0.35">
      <c r="A47" s="1">
        <f>DATE(2004,10,14)</f>
        <v>38274</v>
      </c>
      <c r="B47" t="s">
        <v>7</v>
      </c>
      <c r="C47">
        <v>2</v>
      </c>
      <c r="D47">
        <v>23</v>
      </c>
      <c r="E47">
        <v>8888</v>
      </c>
      <c r="F47">
        <f t="shared" ref="F47:F51" si="5">D47*C47/E47</f>
        <v>5.1755175517551755E-3</v>
      </c>
      <c r="G47" t="b">
        <v>0</v>
      </c>
    </row>
    <row r="48" spans="1:7" x14ac:dyDescent="0.35">
      <c r="A48" s="1">
        <f>DATE(2010,7,4)</f>
        <v>40363</v>
      </c>
      <c r="B48" t="s">
        <v>2</v>
      </c>
      <c r="C48">
        <v>2</v>
      </c>
      <c r="D48">
        <v>42</v>
      </c>
      <c r="E48">
        <v>1212</v>
      </c>
      <c r="F48">
        <f t="shared" si="5"/>
        <v>6.9306930693069313E-2</v>
      </c>
      <c r="G48" t="b">
        <v>1</v>
      </c>
    </row>
    <row r="49" spans="1:7" x14ac:dyDescent="0.35">
      <c r="A49" s="1">
        <f>DATE(2010,12,6)</f>
        <v>40518</v>
      </c>
      <c r="B49" t="s">
        <v>3</v>
      </c>
      <c r="C49">
        <v>1</v>
      </c>
      <c r="D49">
        <v>18</v>
      </c>
      <c r="E49">
        <v>1212.1233999999999</v>
      </c>
      <c r="F49">
        <f t="shared" si="5"/>
        <v>1.4849973195798382E-2</v>
      </c>
      <c r="G49" t="b">
        <v>0</v>
      </c>
    </row>
    <row r="50" spans="1:7" x14ac:dyDescent="0.35">
      <c r="A50" s="1">
        <f t="shared" ref="A48:A52" si="6">DATE(2010,3,21)</f>
        <v>40258</v>
      </c>
      <c r="B50" t="s">
        <v>4</v>
      </c>
      <c r="C50">
        <v>1</v>
      </c>
      <c r="D50">
        <v>28</v>
      </c>
      <c r="E50">
        <v>9034.2999999999993</v>
      </c>
      <c r="F50">
        <f t="shared" si="5"/>
        <v>3.0992993369713209E-3</v>
      </c>
      <c r="G50" t="b">
        <v>0</v>
      </c>
    </row>
    <row r="51" spans="1:7" x14ac:dyDescent="0.35">
      <c r="A51" s="1">
        <f>DATE(2001,2,3)</f>
        <v>36925</v>
      </c>
      <c r="B51" t="s">
        <v>5</v>
      </c>
      <c r="C51">
        <v>1</v>
      </c>
      <c r="D51">
        <v>2</v>
      </c>
      <c r="E51">
        <v>30010.5</v>
      </c>
      <c r="F51">
        <f t="shared" si="5"/>
        <v>6.6643341497142663E-5</v>
      </c>
      <c r="G51" t="b">
        <v>0</v>
      </c>
    </row>
    <row r="52" spans="1:7" x14ac:dyDescent="0.35">
      <c r="A52" s="1">
        <f>DATE(2010,8,16)</f>
        <v>40406</v>
      </c>
      <c r="B52" t="s">
        <v>6</v>
      </c>
      <c r="C52">
        <v>5</v>
      </c>
      <c r="D52">
        <v>7</v>
      </c>
      <c r="E52">
        <v>68692.035000000003</v>
      </c>
      <c r="F52">
        <v>1.5672999999999999</v>
      </c>
      <c r="G5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pandas_play_dataset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Reina</dc:creator>
  <cp:lastModifiedBy>Tony Reina</cp:lastModifiedBy>
  <dcterms:created xsi:type="dcterms:W3CDTF">2021-10-08T18:26:53Z</dcterms:created>
  <dcterms:modified xsi:type="dcterms:W3CDTF">2021-10-08T18:50:27Z</dcterms:modified>
</cp:coreProperties>
</file>