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onyb/Personal/my_coding/Projects/SQL_Portfolio_Project/"/>
    </mc:Choice>
  </mc:AlternateContent>
  <xr:revisionPtr revIDLastSave="0" documentId="13_ncr:9_{AC0BE197-EBE6-324F-80EB-62AAC48A4E87}" xr6:coauthVersionLast="47" xr6:coauthVersionMax="47" xr10:uidLastSave="{00000000-0000-0000-0000-000000000000}"/>
  <bookViews>
    <workbookView xWindow="0" yWindow="500" windowWidth="27800" windowHeight="19960" xr2:uid="{2A791DDE-7F1B-0446-A7D8-E5A3658B3D12}"/>
  </bookViews>
  <sheets>
    <sheet name="Regional Performance" sheetId="4" r:id="rId1"/>
    <sheet name="Returns" sheetId="1" r:id="rId2"/>
  </sheets>
  <definedNames>
    <definedName name="_xlchart.v5.0" hidden="1">'Regional Performance'!$N$4</definedName>
    <definedName name="_xlchart.v5.1" hidden="1">'Regional Performance'!$N$5</definedName>
    <definedName name="_xlchart.v5.2" hidden="1">'Regional Performance'!$O$4:$U$4</definedName>
    <definedName name="_xlchart.v5.3" hidden="1">'Regional Performance'!$O$5:$U$5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T9" i="4" l="1"/>
  <c r="Q9" i="4"/>
  <c r="P9" i="4"/>
  <c r="O9" i="4"/>
  <c r="G20" i="4"/>
  <c r="G16" i="4"/>
  <c r="G12" i="4"/>
  <c r="G8" i="4"/>
  <c r="E20" i="4"/>
  <c r="E16" i="4"/>
  <c r="E12" i="4"/>
  <c r="E8" i="4"/>
  <c r="D20" i="4"/>
  <c r="D16" i="4"/>
  <c r="D12" i="4"/>
  <c r="D8" i="4"/>
  <c r="I40" i="4"/>
  <c r="G40" i="4"/>
  <c r="E40" i="4"/>
  <c r="D40" i="4"/>
  <c r="I28" i="4"/>
  <c r="G28" i="4"/>
  <c r="E28" i="4"/>
  <c r="D28" i="4"/>
  <c r="I36" i="4"/>
  <c r="I32" i="4"/>
  <c r="G36" i="4"/>
  <c r="G32" i="4"/>
  <c r="E36" i="4"/>
  <c r="E32" i="4"/>
  <c r="D36" i="4"/>
  <c r="D32" i="4"/>
  <c r="I170" i="1"/>
  <c r="I37" i="1"/>
  <c r="H37" i="1"/>
  <c r="G37" i="1"/>
  <c r="F37" i="1"/>
  <c r="I36" i="1"/>
  <c r="G36" i="1"/>
  <c r="G39" i="1" s="1"/>
  <c r="F36" i="1"/>
  <c r="J35" i="1"/>
  <c r="J34" i="1"/>
  <c r="J33" i="1"/>
  <c r="J32" i="1"/>
  <c r="J31" i="1"/>
  <c r="J30" i="1"/>
  <c r="J29" i="1"/>
  <c r="J28" i="1"/>
  <c r="J27" i="1"/>
  <c r="J26" i="1"/>
  <c r="J25" i="1"/>
  <c r="J24" i="1"/>
  <c r="J5" i="1"/>
  <c r="J6" i="1"/>
  <c r="J7" i="1"/>
  <c r="J8" i="1"/>
  <c r="J9" i="1"/>
  <c r="J10" i="1"/>
  <c r="J11" i="1"/>
  <c r="J12" i="1"/>
  <c r="J13" i="1"/>
  <c r="J14" i="1"/>
  <c r="J15" i="1"/>
  <c r="J4" i="1"/>
  <c r="I16" i="1"/>
  <c r="G16" i="1"/>
  <c r="G19" i="1" s="1"/>
  <c r="F17" i="1"/>
  <c r="F16" i="1"/>
  <c r="H17" i="1"/>
  <c r="G17" i="1"/>
  <c r="I17" i="1"/>
  <c r="J37" i="1" l="1"/>
  <c r="J17" i="1"/>
  <c r="M8" i="1" s="1"/>
  <c r="M15" i="1" l="1"/>
  <c r="M5" i="1"/>
  <c r="M6" i="1"/>
  <c r="M33" i="1"/>
  <c r="L33" i="1" s="1"/>
  <c r="K15" i="1"/>
  <c r="L15" i="1"/>
  <c r="L8" i="1"/>
  <c r="K8" i="1"/>
  <c r="K33" i="1"/>
  <c r="K6" i="1"/>
  <c r="L6" i="1"/>
  <c r="M28" i="1"/>
  <c r="M9" i="1"/>
  <c r="M27" i="1"/>
  <c r="M10" i="1"/>
  <c r="M12" i="1"/>
  <c r="M14" i="1"/>
  <c r="M7" i="1"/>
  <c r="M11" i="1"/>
  <c r="M13" i="1"/>
  <c r="M30" i="1"/>
  <c r="L5" i="1"/>
  <c r="K5" i="1"/>
  <c r="M35" i="1"/>
  <c r="M24" i="1"/>
  <c r="M31" i="1"/>
  <c r="M34" i="1"/>
  <c r="M25" i="1"/>
  <c r="M26" i="1"/>
  <c r="L26" i="1" s="1"/>
  <c r="M32" i="1"/>
  <c r="M4" i="1"/>
  <c r="M29" i="1"/>
  <c r="K9" i="1" l="1"/>
  <c r="L9" i="1"/>
  <c r="L4" i="1"/>
  <c r="K4" i="1"/>
  <c r="L7" i="1"/>
  <c r="K7" i="1"/>
  <c r="L32" i="1"/>
  <c r="K32" i="1"/>
  <c r="L10" i="1"/>
  <c r="K10" i="1"/>
  <c r="L27" i="1"/>
  <c r="K27" i="1"/>
  <c r="L31" i="1"/>
  <c r="K31" i="1"/>
  <c r="L24" i="1"/>
  <c r="K24" i="1"/>
  <c r="L35" i="1"/>
  <c r="K35" i="1"/>
  <c r="L29" i="1"/>
  <c r="K29" i="1"/>
  <c r="L14" i="1"/>
  <c r="K14" i="1"/>
  <c r="L12" i="1"/>
  <c r="K12" i="1"/>
  <c r="L25" i="1"/>
  <c r="K25" i="1"/>
  <c r="K34" i="1"/>
  <c r="L34" i="1"/>
  <c r="K28" i="1"/>
  <c r="L28" i="1"/>
  <c r="L30" i="1"/>
  <c r="K30" i="1"/>
  <c r="K26" i="1"/>
  <c r="K13" i="1"/>
  <c r="L13" i="1"/>
  <c r="L11" i="1"/>
  <c r="K11" i="1"/>
  <c r="K16" i="1" l="1"/>
  <c r="F18" i="1" s="1"/>
  <c r="F19" i="1" s="1"/>
  <c r="L36" i="1"/>
  <c r="G38" i="1" s="1"/>
  <c r="K36" i="1"/>
  <c r="F38" i="1" s="1"/>
  <c r="L16" i="1"/>
  <c r="G18" i="1" s="1"/>
  <c r="M19" i="1"/>
  <c r="M39" i="1" l="1"/>
  <c r="F39" i="1"/>
</calcChain>
</file>

<file path=xl/sharedStrings.xml><?xml version="1.0" encoding="utf-8"?>
<sst xmlns="http://purl.oclc.org/ooxml/spreadsheetml/main" count="157" uniqueCount="58">
  <si>
    <t>Technology</t>
  </si>
  <si>
    <t>Standard Class</t>
  </si>
  <si>
    <t>Office Supplies</t>
  </si>
  <si>
    <t>First Class</t>
  </si>
  <si>
    <t>Second Class</t>
  </si>
  <si>
    <t>Furniture</t>
  </si>
  <si>
    <t>Same Day</t>
  </si>
  <si>
    <t>Column Averages</t>
  </si>
  <si>
    <t>Superstore Return Analysis: 2014-2017</t>
  </si>
  <si>
    <t>Category</t>
  </si>
  <si>
    <t>Ship Mode</t>
  </si>
  <si>
    <t>Product Quantity</t>
  </si>
  <si>
    <t>Gross Sales</t>
  </si>
  <si>
    <t>Gross Profit</t>
  </si>
  <si>
    <t>Profit Margin</t>
  </si>
  <si>
    <t>Return Quantity</t>
  </si>
  <si>
    <t>Return Rate</t>
  </si>
  <si>
    <t xml:space="preserve">Orders   </t>
  </si>
  <si>
    <t>Column Sums</t>
  </si>
  <si>
    <t>Sales Rev Impact Impact</t>
  </si>
  <si>
    <t xml:space="preserve"> Profit Impact</t>
  </si>
  <si>
    <t>Net Potential Impact</t>
  </si>
  <si>
    <t>Gross Potential Impact</t>
  </si>
  <si>
    <t>Revenue Increase Percentage:</t>
  </si>
  <si>
    <t>Mean Improvement Potential</t>
  </si>
  <si>
    <t>Return Rate Difference</t>
  </si>
  <si>
    <t>Superstore Profitability Analysis: 2014-2017</t>
  </si>
  <si>
    <t>* Red = Above average return rate, Green = Above average profit margin</t>
  </si>
  <si>
    <t>West</t>
  </si>
  <si>
    <t>East</t>
  </si>
  <si>
    <t>South</t>
  </si>
  <si>
    <t>Central</t>
  </si>
  <si>
    <t>Region</t>
  </si>
  <si>
    <t>Total Revenue</t>
  </si>
  <si>
    <t>Total Orders</t>
  </si>
  <si>
    <t>Total Discount</t>
  </si>
  <si>
    <t>Category Revenue</t>
  </si>
  <si>
    <t>Pct of Rgn Rev</t>
  </si>
  <si>
    <t>Category Profit</t>
  </si>
  <si>
    <t>Pct of Rgn Profit</t>
  </si>
  <si>
    <t>Weighted Discount</t>
  </si>
  <si>
    <t>Prod Avg Disc Pct</t>
  </si>
  <si>
    <t>Wtd Avg Disc Pct</t>
  </si>
  <si>
    <t>Corporate</t>
  </si>
  <si>
    <t>Home Office</t>
  </si>
  <si>
    <t>Consumer</t>
  </si>
  <si>
    <t>Segment</t>
  </si>
  <si>
    <t>Customer Count</t>
  </si>
  <si>
    <t>Orders per Customer</t>
  </si>
  <si>
    <t>Segment Revenue</t>
  </si>
  <si>
    <t>Segment Profit</t>
  </si>
  <si>
    <t>Regional Segment Analysis</t>
  </si>
  <si>
    <t>Regional Category Analysis</t>
  </si>
  <si>
    <t>Regional KPIs</t>
  </si>
  <si>
    <t>Pct Region Revenue</t>
  </si>
  <si>
    <t>Pct Region Profit</t>
  </si>
  <si>
    <t>TOTALS</t>
  </si>
  <si>
    <t>AVERAGES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</si>
</sst>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&quot;$&quot;#,##0"/>
    <numFmt numFmtId="166" formatCode="&quot;$&quot;#,##0.00"/>
    <numFmt numFmtId="167" formatCode="0.000%"/>
    <numFmt numFmtId="173" formatCode="_(* #,##0_);_(* \(#,##0\);_(* &quot;-&quot;??_);_(@_)"/>
    <numFmt numFmtId="175" formatCode="_(&quot;$&quot;* #,##0_);_(&quot;$&quot;* \(#,##0\);_(&quot;$&quot;* &quot;-&quot;??_);_(@_)"/>
    <numFmt numFmtId="180" formatCode="0.0"/>
  </numFmts>
  <fonts count="42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  <scheme val="minor"/>
    </font>
    <font>
      <sz val="12"/>
      <color theme="1"/>
      <name val="Aptos Narrow"/>
      <scheme val="minor"/>
    </font>
    <font>
      <b/>
      <sz val="14"/>
      <color theme="1"/>
      <name val="Aptos Narrow (Body)"/>
    </font>
    <font>
      <b/>
      <sz val="12"/>
      <color rgb="FFC00000"/>
      <name val="Aptos Narrow"/>
      <scheme val="minor"/>
    </font>
    <font>
      <sz val="12"/>
      <color rgb="FFC00000"/>
      <name val="Aptos Narrow"/>
      <scheme val="minor"/>
    </font>
    <font>
      <sz val="12"/>
      <color rgb="FFC00000"/>
      <name val="Aptos Narrow"/>
      <family val="2"/>
      <scheme val="minor"/>
    </font>
    <font>
      <sz val="12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0"/>
      <color theme="1"/>
      <name val="Aptos Narrow"/>
      <scheme val="minor"/>
    </font>
    <font>
      <i/>
      <sz val="10"/>
      <color theme="0" tint="-0.499984740745262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6"/>
      <name val="Aptos Narrow"/>
      <scheme val="minor"/>
    </font>
    <font>
      <sz val="12"/>
      <color theme="0" tint="-0.499984740745262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b/>
      <sz val="11"/>
      <color theme="6"/>
      <name val="Aptos Narrow"/>
      <scheme val="minor"/>
    </font>
    <font>
      <b/>
      <sz val="12"/>
      <color theme="0" tint="-0.499984740745262"/>
      <name val="Aptos Narrow"/>
      <scheme val="minor"/>
    </font>
    <font>
      <b/>
      <sz val="11"/>
      <color rgb="FFC00000"/>
      <name val="Aptos Narrow"/>
      <scheme val="minor"/>
    </font>
    <font>
      <sz val="12"/>
      <color theme="0" tint="-0.499984740745262"/>
      <name val="Aptos Narrow"/>
      <scheme val="minor"/>
    </font>
    <font>
      <sz val="10"/>
      <color theme="1"/>
      <name val="Aptos Narrow"/>
      <family val="2"/>
      <scheme val="minor"/>
    </font>
    <font>
      <sz val="11"/>
      <color theme="0" tint="-0.499984740745262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2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 style="thin">
        <color indexed="64"/>
      </top>
      <bottom style="double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5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0" fillId="0" borderId="10" xfId="0" applyBorder="1"/>
    <xf numFmtId="0" fontId="0" fillId="33" borderId="10" xfId="0" applyFill="1" applyBorder="1"/>
    <xf numFmtId="0" fontId="22" fillId="33" borderId="10" xfId="0" applyFont="1" applyFill="1" applyBorder="1"/>
    <xf numFmtId="0" fontId="22" fillId="0" borderId="10" xfId="0" applyFont="1" applyBorder="1"/>
    <xf numFmtId="0" fontId="25" fillId="33" borderId="10" xfId="0" applyFont="1" applyFill="1" applyBorder="1"/>
    <xf numFmtId="0" fontId="25" fillId="0" borderId="10" xfId="0" applyFont="1" applyBorder="1"/>
    <xf numFmtId="0" fontId="22" fillId="0" borderId="10" xfId="0" applyFont="1" applyBorder="1" applyAlignment="1">
      <alignment vertical="top"/>
    </xf>
    <xf numFmtId="166" fontId="0" fillId="0" borderId="0" xfId="0" applyNumberFormat="1"/>
    <xf numFmtId="164" fontId="0" fillId="0" borderId="10" xfId="1" applyNumberFormat="1" applyFont="1" applyBorder="1"/>
    <xf numFmtId="0" fontId="27" fillId="34" borderId="10" xfId="0" applyFont="1" applyFill="1" applyBorder="1"/>
    <xf numFmtId="164" fontId="27" fillId="33" borderId="10" xfId="1" applyNumberFormat="1" applyFont="1" applyFill="1" applyBorder="1"/>
    <xf numFmtId="0" fontId="18" fillId="34" borderId="14" xfId="0" applyFont="1" applyFill="1" applyBorder="1" applyAlignment="1">
      <alignment horizontal="left" wrapText="1"/>
    </xf>
    <xf numFmtId="0" fontId="18" fillId="34" borderId="15" xfId="0" applyFont="1" applyFill="1" applyBorder="1" applyAlignment="1">
      <alignment horizontal="left" wrapText="1"/>
    </xf>
    <xf numFmtId="0" fontId="18" fillId="34" borderId="16" xfId="0" applyFont="1" applyFill="1" applyBorder="1" applyAlignment="1">
      <alignment horizontal="right" wrapText="1"/>
    </xf>
    <xf numFmtId="0" fontId="18" fillId="34" borderId="15" xfId="0" applyFont="1" applyFill="1" applyBorder="1" applyAlignment="1">
      <alignment horizontal="right" wrapText="1"/>
    </xf>
    <xf numFmtId="0" fontId="0" fillId="0" borderId="17" xfId="0" applyBorder="1"/>
    <xf numFmtId="3" fontId="0" fillId="0" borderId="0" xfId="0" applyNumberFormat="1"/>
    <xf numFmtId="164" fontId="0" fillId="0" borderId="0" xfId="1" applyNumberFormat="1" applyFont="1" applyBorder="1"/>
    <xf numFmtId="165" fontId="0" fillId="0" borderId="0" xfId="0" applyNumberFormat="1" applyAlignment="1">
      <alignment horizontal="right"/>
    </xf>
    <xf numFmtId="0" fontId="0" fillId="33" borderId="17" xfId="0" applyFill="1" applyBorder="1"/>
    <xf numFmtId="3" fontId="0" fillId="33" borderId="0" xfId="0" applyNumberFormat="1" applyFill="1"/>
    <xf numFmtId="165" fontId="0" fillId="33" borderId="0" xfId="0" applyNumberFormat="1" applyFill="1"/>
    <xf numFmtId="164" fontId="0" fillId="33" borderId="0" xfId="1" applyNumberFormat="1" applyFont="1" applyFill="1" applyBorder="1"/>
    <xf numFmtId="0" fontId="0" fillId="33" borderId="0" xfId="0" applyFill="1"/>
    <xf numFmtId="0" fontId="22" fillId="0" borderId="17" xfId="0" applyFont="1" applyBorder="1"/>
    <xf numFmtId="3" fontId="18" fillId="0" borderId="0" xfId="0" applyNumberFormat="1" applyFont="1"/>
    <xf numFmtId="165" fontId="18" fillId="0" borderId="0" xfId="0" applyNumberFormat="1" applyFont="1"/>
    <xf numFmtId="164" fontId="18" fillId="0" borderId="0" xfId="1" applyNumberFormat="1" applyFont="1" applyBorder="1"/>
    <xf numFmtId="0" fontId="18" fillId="0" borderId="0" xfId="0" applyFont="1"/>
    <xf numFmtId="0" fontId="22" fillId="33" borderId="17" xfId="0" applyFont="1" applyFill="1" applyBorder="1"/>
    <xf numFmtId="3" fontId="18" fillId="33" borderId="0" xfId="0" applyNumberFormat="1" applyFont="1" applyFill="1"/>
    <xf numFmtId="165" fontId="18" fillId="33" borderId="0" xfId="0" applyNumberFormat="1" applyFont="1" applyFill="1"/>
    <xf numFmtId="164" fontId="18" fillId="33" borderId="0" xfId="1" applyNumberFormat="1" applyFont="1" applyFill="1" applyBorder="1"/>
    <xf numFmtId="0" fontId="18" fillId="33" borderId="0" xfId="0" applyFont="1" applyFill="1"/>
    <xf numFmtId="0" fontId="25" fillId="0" borderId="17" xfId="0" applyFont="1" applyBorder="1"/>
    <xf numFmtId="164" fontId="20" fillId="0" borderId="0" xfId="1" applyNumberFormat="1" applyFont="1" applyBorder="1"/>
    <xf numFmtId="0" fontId="24" fillId="33" borderId="17" xfId="0" applyFont="1" applyFill="1" applyBorder="1"/>
    <xf numFmtId="0" fontId="23" fillId="0" borderId="17" xfId="0" applyFont="1" applyBorder="1"/>
    <xf numFmtId="0" fontId="25" fillId="33" borderId="17" xfId="0" applyFont="1" applyFill="1" applyBorder="1"/>
    <xf numFmtId="3" fontId="25" fillId="33" borderId="0" xfId="0" applyNumberFormat="1" applyFont="1" applyFill="1"/>
    <xf numFmtId="165" fontId="25" fillId="33" borderId="0" xfId="0" applyNumberFormat="1" applyFont="1" applyFill="1"/>
    <xf numFmtId="164" fontId="25" fillId="33" borderId="0" xfId="1" applyNumberFormat="1" applyFont="1" applyFill="1" applyBorder="1"/>
    <xf numFmtId="0" fontId="25" fillId="33" borderId="0" xfId="0" applyFont="1" applyFill="1"/>
    <xf numFmtId="3" fontId="25" fillId="0" borderId="0" xfId="0" applyNumberFormat="1" applyFont="1"/>
    <xf numFmtId="165" fontId="25" fillId="0" borderId="0" xfId="0" applyNumberFormat="1" applyFont="1"/>
    <xf numFmtId="164" fontId="25" fillId="0" borderId="0" xfId="1" applyNumberFormat="1" applyFont="1" applyBorder="1"/>
    <xf numFmtId="0" fontId="19" fillId="0" borderId="0" xfId="0" applyFont="1"/>
    <xf numFmtId="0" fontId="26" fillId="34" borderId="18" xfId="0" applyFont="1" applyFill="1" applyBorder="1"/>
    <xf numFmtId="0" fontId="27" fillId="34" borderId="0" xfId="0" applyFont="1" applyFill="1"/>
    <xf numFmtId="165" fontId="27" fillId="34" borderId="0" xfId="0" applyNumberFormat="1" applyFont="1" applyFill="1"/>
    <xf numFmtId="3" fontId="27" fillId="34" borderId="0" xfId="0" applyNumberFormat="1" applyFont="1" applyFill="1"/>
    <xf numFmtId="167" fontId="27" fillId="34" borderId="10" xfId="1" applyNumberFormat="1" applyFont="1" applyFill="1" applyBorder="1"/>
    <xf numFmtId="0" fontId="26" fillId="33" borderId="18" xfId="0" applyFont="1" applyFill="1" applyBorder="1"/>
    <xf numFmtId="0" fontId="27" fillId="33" borderId="0" xfId="0" applyFont="1" applyFill="1"/>
    <xf numFmtId="3" fontId="26" fillId="33" borderId="0" xfId="0" applyNumberFormat="1" applyFont="1" applyFill="1"/>
    <xf numFmtId="165" fontId="27" fillId="33" borderId="0" xfId="0" applyNumberFormat="1" applyFont="1" applyFill="1"/>
    <xf numFmtId="164" fontId="27" fillId="33" borderId="0" xfId="1" applyNumberFormat="1" applyFont="1" applyFill="1" applyBorder="1"/>
    <xf numFmtId="1" fontId="27" fillId="33" borderId="0" xfId="0" applyNumberFormat="1" applyFont="1" applyFill="1"/>
    <xf numFmtId="0" fontId="27" fillId="33" borderId="10" xfId="0" applyFont="1" applyFill="1" applyBorder="1"/>
    <xf numFmtId="0" fontId="26" fillId="34" borderId="19" xfId="0" applyFont="1" applyFill="1" applyBorder="1"/>
    <xf numFmtId="0" fontId="27" fillId="34" borderId="20" xfId="0" applyFont="1" applyFill="1" applyBorder="1"/>
    <xf numFmtId="165" fontId="27" fillId="34" borderId="20" xfId="0" applyNumberFormat="1" applyFont="1" applyFill="1" applyBorder="1"/>
    <xf numFmtId="167" fontId="27" fillId="34" borderId="21" xfId="1" applyNumberFormat="1" applyFont="1" applyFill="1" applyBorder="1" applyAlignment="1">
      <alignment horizontal="left"/>
    </xf>
    <xf numFmtId="164" fontId="0" fillId="0" borderId="10" xfId="1" applyNumberFormat="1" applyFont="1" applyBorder="1" applyAlignment="1">
      <alignment horizontal="right"/>
    </xf>
    <xf numFmtId="164" fontId="18" fillId="0" borderId="10" xfId="1" applyNumberFormat="1" applyFont="1" applyBorder="1" applyAlignment="1">
      <alignment horizontal="right"/>
    </xf>
    <xf numFmtId="165" fontId="25" fillId="33" borderId="20" xfId="0" applyNumberFormat="1" applyFont="1" applyFill="1" applyBorder="1"/>
    <xf numFmtId="165" fontId="0" fillId="33" borderId="20" xfId="0" applyNumberFormat="1" applyFill="1" applyBorder="1"/>
    <xf numFmtId="165" fontId="27" fillId="34" borderId="22" xfId="0" applyNumberFormat="1" applyFont="1" applyFill="1" applyBorder="1"/>
    <xf numFmtId="0" fontId="25" fillId="33" borderId="20" xfId="0" applyFont="1" applyFill="1" applyBorder="1"/>
    <xf numFmtId="3" fontId="20" fillId="33" borderId="0" xfId="0" applyNumberFormat="1" applyFont="1" applyFill="1"/>
    <xf numFmtId="165" fontId="20" fillId="33" borderId="0" xfId="0" applyNumberFormat="1" applyFont="1" applyFill="1"/>
    <xf numFmtId="164" fontId="20" fillId="33" borderId="0" xfId="1" applyNumberFormat="1" applyFont="1" applyFill="1" applyBorder="1"/>
    <xf numFmtId="0" fontId="20" fillId="33" borderId="0" xfId="0" applyFont="1" applyFill="1"/>
    <xf numFmtId="164" fontId="20" fillId="0" borderId="10" xfId="1" applyNumberFormat="1" applyFont="1" applyBorder="1"/>
    <xf numFmtId="165" fontId="20" fillId="0" borderId="0" xfId="0" applyNumberFormat="1" applyFont="1" applyAlignment="1">
      <alignment horizontal="right"/>
    </xf>
    <xf numFmtId="164" fontId="20" fillId="0" borderId="10" xfId="1" applyNumberFormat="1" applyFont="1" applyBorder="1" applyAlignment="1">
      <alignment horizontal="right"/>
    </xf>
    <xf numFmtId="3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0" fontId="25" fillId="0" borderId="10" xfId="0" applyFont="1" applyBorder="1" applyAlignment="1">
      <alignment vertical="top"/>
    </xf>
    <xf numFmtId="0" fontId="25" fillId="0" borderId="0" xfId="0" applyFont="1"/>
    <xf numFmtId="164" fontId="19" fillId="33" borderId="0" xfId="1" applyNumberFormat="1" applyFont="1" applyFill="1" applyBorder="1"/>
    <xf numFmtId="164" fontId="19" fillId="0" borderId="0" xfId="1" applyNumberFormat="1" applyFont="1" applyBorder="1"/>
    <xf numFmtId="0" fontId="29" fillId="0" borderId="0" xfId="0" applyFont="1" applyAlignment="1">
      <alignment vertical="top"/>
    </xf>
    <xf numFmtId="0" fontId="28" fillId="34" borderId="20" xfId="0" applyFont="1" applyFill="1" applyBorder="1" applyAlignment="1">
      <alignment horizontal="right"/>
    </xf>
    <xf numFmtId="0" fontId="21" fillId="0" borderId="11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18" fillId="0" borderId="13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173" fontId="32" fillId="0" borderId="20" xfId="43" applyNumberFormat="1" applyFont="1" applyBorder="1"/>
    <xf numFmtId="164" fontId="32" fillId="0" borderId="20" xfId="1" applyNumberFormat="1" applyFont="1" applyBorder="1" applyAlignment="1">
      <alignment horizontal="center"/>
    </xf>
    <xf numFmtId="164" fontId="32" fillId="0" borderId="20" xfId="1" applyNumberFormat="1" applyFont="1" applyBorder="1"/>
    <xf numFmtId="164" fontId="31" fillId="0" borderId="20" xfId="1" applyNumberFormat="1" applyFont="1" applyBorder="1"/>
    <xf numFmtId="0" fontId="0" fillId="0" borderId="0" xfId="0" applyBorder="1"/>
    <xf numFmtId="164" fontId="33" fillId="0" borderId="0" xfId="0" applyNumberFormat="1" applyFont="1" applyFill="1" applyAlignment="1">
      <alignment horizontal="center"/>
    </xf>
    <xf numFmtId="175" fontId="33" fillId="0" borderId="0" xfId="0" applyNumberFormat="1" applyFont="1" applyFill="1"/>
    <xf numFmtId="175" fontId="35" fillId="0" borderId="20" xfId="44" applyNumberFormat="1" applyFont="1" applyBorder="1"/>
    <xf numFmtId="164" fontId="31" fillId="0" borderId="0" xfId="1" applyNumberFormat="1" applyFont="1" applyBorder="1"/>
    <xf numFmtId="0" fontId="32" fillId="0" borderId="0" xfId="0" applyFont="1" applyBorder="1"/>
    <xf numFmtId="175" fontId="35" fillId="0" borderId="0" xfId="44" applyNumberFormat="1" applyFont="1" applyBorder="1"/>
    <xf numFmtId="164" fontId="32" fillId="0" borderId="0" xfId="1" applyNumberFormat="1" applyFont="1" applyBorder="1" applyAlignment="1">
      <alignment horizontal="center"/>
    </xf>
    <xf numFmtId="164" fontId="32" fillId="0" borderId="0" xfId="1" applyNumberFormat="1" applyFont="1" applyBorder="1"/>
    <xf numFmtId="175" fontId="36" fillId="0" borderId="0" xfId="44" applyNumberFormat="1" applyFont="1" applyBorder="1"/>
    <xf numFmtId="175" fontId="36" fillId="0" borderId="20" xfId="44" applyNumberFormat="1" applyFont="1" applyBorder="1"/>
    <xf numFmtId="0" fontId="0" fillId="0" borderId="23" xfId="0" applyBorder="1"/>
    <xf numFmtId="180" fontId="32" fillId="0" borderId="23" xfId="0" applyNumberFormat="1" applyFont="1" applyBorder="1" applyAlignment="1">
      <alignment horizontal="center"/>
    </xf>
    <xf numFmtId="175" fontId="35" fillId="0" borderId="23" xfId="44" applyNumberFormat="1" applyFont="1" applyBorder="1"/>
    <xf numFmtId="164" fontId="32" fillId="0" borderId="23" xfId="1" applyNumberFormat="1" applyFont="1" applyBorder="1" applyAlignment="1">
      <alignment horizontal="center"/>
    </xf>
    <xf numFmtId="175" fontId="36" fillId="0" borderId="23" xfId="44" applyNumberFormat="1" applyFont="1" applyBorder="1"/>
    <xf numFmtId="164" fontId="32" fillId="0" borderId="23" xfId="1" applyNumberFormat="1" applyFont="1" applyBorder="1"/>
    <xf numFmtId="164" fontId="31" fillId="0" borderId="23" xfId="1" applyNumberFormat="1" applyFont="1" applyBorder="1"/>
    <xf numFmtId="0" fontId="31" fillId="0" borderId="0" xfId="0" applyFont="1" applyBorder="1"/>
    <xf numFmtId="0" fontId="31" fillId="0" borderId="20" xfId="0" applyFont="1" applyBorder="1"/>
    <xf numFmtId="0" fontId="31" fillId="0" borderId="23" xfId="0" applyFont="1" applyBorder="1"/>
    <xf numFmtId="0" fontId="35" fillId="0" borderId="0" xfId="0" applyFont="1" applyBorder="1"/>
    <xf numFmtId="180" fontId="35" fillId="0" borderId="0" xfId="0" applyNumberFormat="1" applyFont="1" applyBorder="1" applyAlignment="1">
      <alignment horizontal="center"/>
    </xf>
    <xf numFmtId="164" fontId="35" fillId="0" borderId="0" xfId="1" applyNumberFormat="1" applyFont="1" applyBorder="1" applyAlignment="1">
      <alignment horizontal="center"/>
    </xf>
    <xf numFmtId="0" fontId="35" fillId="0" borderId="20" xfId="0" applyFont="1" applyBorder="1"/>
    <xf numFmtId="180" fontId="35" fillId="0" borderId="20" xfId="0" applyNumberFormat="1" applyFont="1" applyBorder="1" applyAlignment="1">
      <alignment horizontal="center"/>
    </xf>
    <xf numFmtId="164" fontId="35" fillId="0" borderId="20" xfId="1" applyNumberFormat="1" applyFont="1" applyBorder="1" applyAlignment="1">
      <alignment horizontal="center"/>
    </xf>
    <xf numFmtId="0" fontId="34" fillId="0" borderId="23" xfId="0" applyFont="1" applyBorder="1"/>
    <xf numFmtId="0" fontId="35" fillId="0" borderId="23" xfId="0" applyFont="1" applyBorder="1"/>
    <xf numFmtId="180" fontId="35" fillId="0" borderId="23" xfId="0" applyNumberFormat="1" applyFont="1" applyBorder="1" applyAlignment="1">
      <alignment horizontal="center"/>
    </xf>
    <xf numFmtId="164" fontId="35" fillId="0" borderId="23" xfId="1" applyNumberFormat="1" applyFont="1" applyBorder="1" applyAlignment="1">
      <alignment horizontal="center"/>
    </xf>
    <xf numFmtId="175" fontId="35" fillId="0" borderId="23" xfId="0" applyNumberFormat="1" applyFont="1" applyBorder="1"/>
    <xf numFmtId="180" fontId="31" fillId="0" borderId="0" xfId="0" applyNumberFormat="1" applyFont="1" applyBorder="1" applyAlignment="1">
      <alignment horizontal="center"/>
    </xf>
    <xf numFmtId="180" fontId="31" fillId="0" borderId="20" xfId="0" applyNumberFormat="1" applyFont="1" applyBorder="1" applyAlignment="1">
      <alignment horizontal="center"/>
    </xf>
    <xf numFmtId="0" fontId="36" fillId="0" borderId="0" xfId="0" applyFont="1" applyBorder="1"/>
    <xf numFmtId="0" fontId="36" fillId="0" borderId="20" xfId="0" applyFont="1" applyBorder="1"/>
    <xf numFmtId="175" fontId="38" fillId="0" borderId="20" xfId="44" applyNumberFormat="1" applyFont="1" applyBorder="1"/>
    <xf numFmtId="175" fontId="38" fillId="0" borderId="0" xfId="44" applyNumberFormat="1" applyFont="1" applyBorder="1"/>
    <xf numFmtId="164" fontId="22" fillId="0" borderId="0" xfId="1" applyNumberFormat="1" applyFont="1" applyBorder="1"/>
    <xf numFmtId="164" fontId="22" fillId="0" borderId="20" xfId="1" applyNumberFormat="1" applyFont="1" applyBorder="1"/>
    <xf numFmtId="0" fontId="0" fillId="0" borderId="24" xfId="0" applyBorder="1"/>
    <xf numFmtId="0" fontId="0" fillId="34" borderId="18" xfId="0" applyFill="1" applyBorder="1" applyAlignment="1">
      <alignment horizontal="center" wrapText="1"/>
    </xf>
    <xf numFmtId="0" fontId="0" fillId="34" borderId="0" xfId="0" applyFill="1" applyBorder="1" applyAlignment="1">
      <alignment wrapText="1"/>
    </xf>
    <xf numFmtId="0" fontId="0" fillId="34" borderId="0" xfId="0" applyFill="1" applyBorder="1" applyAlignment="1">
      <alignment horizontal="center" wrapText="1"/>
    </xf>
    <xf numFmtId="0" fontId="0" fillId="34" borderId="0" xfId="0" applyFill="1" applyBorder="1" applyAlignment="1">
      <alignment horizontal="right" wrapText="1"/>
    </xf>
    <xf numFmtId="0" fontId="0" fillId="34" borderId="10" xfId="0" applyFill="1" applyBorder="1" applyAlignment="1">
      <alignment horizontal="right" wrapText="1"/>
    </xf>
    <xf numFmtId="0" fontId="18" fillId="0" borderId="18" xfId="0" applyFont="1" applyBorder="1" applyAlignment="1">
      <alignment horizontal="center" vertical="center"/>
    </xf>
    <xf numFmtId="164" fontId="31" fillId="0" borderId="10" xfId="1" applyNumberFormat="1" applyFont="1" applyBorder="1"/>
    <xf numFmtId="164" fontId="32" fillId="0" borderId="10" xfId="1" applyNumberFormat="1" applyFont="1" applyBorder="1"/>
    <xf numFmtId="164" fontId="32" fillId="0" borderId="21" xfId="1" applyNumberFormat="1" applyFont="1" applyBorder="1"/>
    <xf numFmtId="0" fontId="18" fillId="0" borderId="26" xfId="0" applyFont="1" applyBorder="1"/>
    <xf numFmtId="164" fontId="32" fillId="0" borderId="27" xfId="1" applyNumberFormat="1" applyFont="1" applyBorder="1"/>
    <xf numFmtId="164" fontId="22" fillId="0" borderId="21" xfId="1" applyNumberFormat="1" applyFont="1" applyBorder="1"/>
    <xf numFmtId="0" fontId="0" fillId="0" borderId="27" xfId="0" applyBorder="1"/>
    <xf numFmtId="164" fontId="31" fillId="0" borderId="21" xfId="1" applyNumberFormat="1" applyFont="1" applyBorder="1"/>
    <xf numFmtId="164" fontId="22" fillId="0" borderId="10" xfId="1" applyNumberFormat="1" applyFont="1" applyBorder="1"/>
    <xf numFmtId="0" fontId="0" fillId="0" borderId="26" xfId="0" applyBorder="1"/>
    <xf numFmtId="0" fontId="0" fillId="34" borderId="19" xfId="0" applyFill="1" applyBorder="1"/>
    <xf numFmtId="0" fontId="0" fillId="34" borderId="20" xfId="0" applyFill="1" applyBorder="1"/>
    <xf numFmtId="173" fontId="0" fillId="34" borderId="20" xfId="43" applyNumberFormat="1" applyFont="1" applyFill="1" applyBorder="1"/>
    <xf numFmtId="175" fontId="0" fillId="34" borderId="20" xfId="44" applyNumberFormat="1" applyFont="1" applyFill="1" applyBorder="1"/>
    <xf numFmtId="164" fontId="0" fillId="34" borderId="20" xfId="1" applyNumberFormat="1" applyFont="1" applyFill="1" applyBorder="1"/>
    <xf numFmtId="164" fontId="0" fillId="34" borderId="20" xfId="1" applyNumberFormat="1" applyFont="1" applyFill="1" applyBorder="1" applyAlignment="1">
      <alignment horizontal="center"/>
    </xf>
    <xf numFmtId="164" fontId="0" fillId="34" borderId="21" xfId="1" applyNumberFormat="1" applyFont="1" applyFill="1" applyBorder="1" applyAlignment="1">
      <alignment horizontal="center"/>
    </xf>
    <xf numFmtId="0" fontId="38" fillId="0" borderId="0" xfId="0" applyFont="1" applyBorder="1"/>
    <xf numFmtId="180" fontId="38" fillId="0" borderId="0" xfId="0" applyNumberFormat="1" applyFont="1" applyBorder="1" applyAlignment="1">
      <alignment horizontal="center"/>
    </xf>
    <xf numFmtId="0" fontId="38" fillId="0" borderId="20" xfId="0" applyFont="1" applyBorder="1"/>
    <xf numFmtId="180" fontId="38" fillId="0" borderId="20" xfId="0" applyNumberFormat="1" applyFont="1" applyBorder="1" applyAlignment="1">
      <alignment horizontal="center"/>
    </xf>
    <xf numFmtId="0" fontId="38" fillId="0" borderId="23" xfId="0" applyFont="1" applyBorder="1"/>
    <xf numFmtId="175" fontId="38" fillId="0" borderId="23" xfId="0" applyNumberFormat="1" applyFont="1" applyBorder="1"/>
    <xf numFmtId="175" fontId="38" fillId="0" borderId="23" xfId="44" applyNumberFormat="1" applyFont="1" applyBorder="1"/>
    <xf numFmtId="173" fontId="32" fillId="0" borderId="0" xfId="43" applyNumberFormat="1" applyFont="1" applyBorder="1"/>
    <xf numFmtId="0" fontId="0" fillId="34" borderId="18" xfId="0" applyFill="1" applyBorder="1" applyAlignment="1">
      <alignment wrapText="1"/>
    </xf>
    <xf numFmtId="0" fontId="0" fillId="0" borderId="18" xfId="0" applyBorder="1" applyAlignment="1">
      <alignment horizontal="center" vertical="center"/>
    </xf>
    <xf numFmtId="0" fontId="0" fillId="0" borderId="18" xfId="0" applyBorder="1"/>
    <xf numFmtId="173" fontId="32" fillId="0" borderId="24" xfId="43" applyNumberFormat="1" applyFont="1" applyBorder="1"/>
    <xf numFmtId="175" fontId="35" fillId="0" borderId="24" xfId="44" applyNumberFormat="1" applyFont="1" applyBorder="1"/>
    <xf numFmtId="164" fontId="32" fillId="0" borderId="24" xfId="1" applyNumberFormat="1" applyFont="1" applyBorder="1" applyAlignment="1">
      <alignment horizontal="center"/>
    </xf>
    <xf numFmtId="164" fontId="24" fillId="0" borderId="24" xfId="1" applyNumberFormat="1" applyFont="1" applyBorder="1"/>
    <xf numFmtId="164" fontId="24" fillId="0" borderId="28" xfId="1" applyNumberFormat="1" applyFont="1" applyBorder="1"/>
    <xf numFmtId="164" fontId="32" fillId="0" borderId="24" xfId="1" applyNumberFormat="1" applyFont="1" applyBorder="1"/>
    <xf numFmtId="164" fontId="31" fillId="0" borderId="24" xfId="1" applyNumberFormat="1" applyFont="1" applyBorder="1"/>
    <xf numFmtId="164" fontId="31" fillId="0" borderId="28" xfId="1" applyNumberFormat="1" applyFont="1" applyBorder="1"/>
    <xf numFmtId="164" fontId="32" fillId="0" borderId="28" xfId="1" applyNumberFormat="1" applyFont="1" applyBorder="1"/>
    <xf numFmtId="175" fontId="38" fillId="0" borderId="24" xfId="44" applyNumberFormat="1" applyFont="1" applyBorder="1"/>
    <xf numFmtId="0" fontId="22" fillId="0" borderId="0" xfId="0" applyFont="1"/>
    <xf numFmtId="173" fontId="22" fillId="0" borderId="0" xfId="43" applyNumberFormat="1" applyFont="1" applyBorder="1"/>
    <xf numFmtId="173" fontId="22" fillId="0" borderId="20" xfId="43" applyNumberFormat="1" applyFont="1" applyBorder="1"/>
    <xf numFmtId="173" fontId="22" fillId="0" borderId="24" xfId="43" applyNumberFormat="1" applyFont="1" applyBorder="1"/>
    <xf numFmtId="175" fontId="36" fillId="0" borderId="24" xfId="44" applyNumberFormat="1" applyFont="1" applyBorder="1"/>
    <xf numFmtId="0" fontId="39" fillId="0" borderId="23" xfId="0" applyFont="1" applyBorder="1"/>
    <xf numFmtId="164" fontId="39" fillId="0" borderId="0" xfId="1" applyNumberFormat="1" applyFont="1" applyBorder="1"/>
    <xf numFmtId="164" fontId="39" fillId="0" borderId="20" xfId="1" applyNumberFormat="1" applyFont="1" applyBorder="1"/>
    <xf numFmtId="164" fontId="39" fillId="0" borderId="24" xfId="1" applyNumberFormat="1" applyFont="1" applyBorder="1"/>
    <xf numFmtId="173" fontId="31" fillId="0" borderId="0" xfId="43" applyNumberFormat="1" applyFont="1" applyBorder="1"/>
    <xf numFmtId="173" fontId="31" fillId="0" borderId="20" xfId="43" applyNumberFormat="1" applyFont="1" applyBorder="1"/>
    <xf numFmtId="173" fontId="31" fillId="0" borderId="24" xfId="43" applyNumberFormat="1" applyFont="1" applyBorder="1"/>
    <xf numFmtId="175" fontId="40" fillId="34" borderId="20" xfId="44" applyNumberFormat="1" applyFont="1" applyFill="1" applyBorder="1"/>
    <xf numFmtId="175" fontId="34" fillId="34" borderId="20" xfId="44" applyNumberFormat="1" applyFont="1" applyFill="1" applyBorder="1"/>
    <xf numFmtId="0" fontId="0" fillId="0" borderId="18" xfId="0" applyFill="1" applyBorder="1"/>
    <xf numFmtId="164" fontId="0" fillId="0" borderId="0" xfId="1" applyNumberFormat="1" applyFont="1" applyFill="1" applyBorder="1" applyAlignment="1">
      <alignment horizontal="center"/>
    </xf>
    <xf numFmtId="0" fontId="0" fillId="34" borderId="18" xfId="0" applyFill="1" applyBorder="1"/>
    <xf numFmtId="173" fontId="31" fillId="0" borderId="0" xfId="43" applyNumberFormat="1" applyFont="1" applyFill="1" applyBorder="1"/>
    <xf numFmtId="175" fontId="36" fillId="0" borderId="0" xfId="44" applyNumberFormat="1" applyFont="1" applyFill="1" applyBorder="1"/>
    <xf numFmtId="164" fontId="39" fillId="0" borderId="0" xfId="1" applyNumberFormat="1" applyFont="1" applyBorder="1" applyAlignment="1">
      <alignment horizontal="center"/>
    </xf>
    <xf numFmtId="175" fontId="41" fillId="0" borderId="0" xfId="44" applyNumberFormat="1" applyFont="1" applyFill="1" applyBorder="1"/>
    <xf numFmtId="175" fontId="41" fillId="0" borderId="0" xfId="44" applyNumberFormat="1" applyFont="1" applyBorder="1"/>
    <xf numFmtId="173" fontId="39" fillId="0" borderId="24" xfId="43" applyNumberFormat="1" applyFont="1" applyBorder="1"/>
    <xf numFmtId="175" fontId="41" fillId="0" borderId="24" xfId="44" applyNumberFormat="1" applyFont="1" applyBorder="1"/>
    <xf numFmtId="164" fontId="37" fillId="0" borderId="0" xfId="1" applyNumberFormat="1" applyFont="1" applyBorder="1" applyAlignment="1">
      <alignment horizontal="center"/>
    </xf>
    <xf numFmtId="164" fontId="31" fillId="0" borderId="0" xfId="1" applyNumberFormat="1" applyFont="1" applyFill="1" applyBorder="1"/>
    <xf numFmtId="164" fontId="31" fillId="0" borderId="0" xfId="1" applyNumberFormat="1" applyFont="1" applyFill="1" applyBorder="1" applyAlignment="1">
      <alignment horizontal="center"/>
    </xf>
    <xf numFmtId="173" fontId="39" fillId="0" borderId="0" xfId="43" applyNumberFormat="1" applyFont="1" applyBorder="1"/>
    <xf numFmtId="0" fontId="18" fillId="34" borderId="25" xfId="0" applyFont="1" applyFill="1" applyBorder="1" applyAlignment="1">
      <alignment horizontal="left"/>
    </xf>
    <xf numFmtId="0" fontId="18" fillId="34" borderId="16" xfId="0" applyFont="1" applyFill="1" applyBorder="1" applyAlignment="1">
      <alignment horizontal="left"/>
    </xf>
    <xf numFmtId="0" fontId="18" fillId="34" borderId="15" xfId="0" applyFont="1" applyFill="1" applyBorder="1" applyAlignment="1">
      <alignment horizontal="left"/>
    </xf>
    <xf numFmtId="0" fontId="30" fillId="35" borderId="25" xfId="0" applyFont="1" applyFill="1" applyBorder="1" applyAlignment="1">
      <alignment horizontal="left"/>
    </xf>
    <xf numFmtId="0" fontId="30" fillId="35" borderId="16" xfId="0" applyFont="1" applyFill="1" applyBorder="1" applyAlignment="1">
      <alignment horizontal="left"/>
    </xf>
    <xf numFmtId="0" fontId="30" fillId="35" borderId="15" xfId="0" applyFont="1" applyFill="1" applyBorder="1" applyAlignment="1">
      <alignment horizontal="left"/>
    </xf>
    <xf numFmtId="164" fontId="31" fillId="0" borderId="10" xfId="1" applyNumberFormat="1" applyFont="1" applyFill="1" applyBorder="1" applyAlignment="1">
      <alignment horizontal="right"/>
    </xf>
    <xf numFmtId="164" fontId="39" fillId="0" borderId="10" xfId="1" applyNumberFormat="1" applyFont="1" applyBorder="1" applyAlignment="1">
      <alignment horizontal="right"/>
    </xf>
    <xf numFmtId="164" fontId="22" fillId="0" borderId="10" xfId="1" applyNumberFormat="1" applyFont="1" applyBorder="1" applyAlignment="1">
      <alignment horizontal="right"/>
    </xf>
    <xf numFmtId="164" fontId="0" fillId="34" borderId="21" xfId="1" applyNumberFormat="1" applyFont="1" applyFill="1" applyBorder="1" applyAlignment="1">
      <alignment horizontal="right"/>
    </xf>
    <xf numFmtId="0" fontId="1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right" wrapText="1"/>
    </xf>
    <xf numFmtId="164" fontId="32" fillId="0" borderId="0" xfId="1" applyNumberFormat="1" applyFont="1" applyFill="1" applyBorder="1"/>
    <xf numFmtId="164" fontId="22" fillId="0" borderId="0" xfId="1" applyNumberFormat="1" applyFont="1" applyFill="1" applyBorder="1"/>
    <xf numFmtId="0" fontId="0" fillId="0" borderId="0" xfId="0" applyFill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Currency" xfId="44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FD78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1816-7CDE-8340-9543-EEAED673F76E}">
  <dimension ref="B2:U49"/>
  <sheetViews>
    <sheetView showGridLines="0" tabSelected="1" workbookViewId="0"/>
  </sheetViews>
  <sheetFormatPr baseColWidth="10" defaultRowHeight="16"/>
  <cols>
    <col min="1" max="1" width="2.1640625" customWidth="1"/>
    <col min="2" max="2" width="7.33203125" bestFit="1" customWidth="1"/>
    <col min="3" max="3" width="13.1640625" bestFit="1" customWidth="1"/>
    <col min="4" max="4" width="7.5" customWidth="1"/>
    <col min="5" max="5" width="9.6640625" customWidth="1"/>
    <col min="6" max="6" width="9.5" customWidth="1"/>
    <col min="7" max="7" width="9.6640625" bestFit="1" customWidth="1"/>
    <col min="8" max="9" width="9.33203125" customWidth="1"/>
    <col min="10" max="10" width="8.6640625" customWidth="1"/>
    <col min="11" max="11" width="7.1640625" customWidth="1"/>
    <col min="12" max="12" width="8.83203125" customWidth="1"/>
    <col min="13" max="13" width="2.33203125" customWidth="1"/>
    <col min="14" max="14" width="9.6640625" bestFit="1" customWidth="1"/>
    <col min="15" max="15" width="8.33203125" customWidth="1"/>
    <col min="16" max="17" width="9.83203125" customWidth="1"/>
    <col min="18" max="18" width="7.33203125" customWidth="1"/>
    <col min="19" max="19" width="7.6640625" customWidth="1"/>
    <col min="20" max="20" width="9.6640625" customWidth="1"/>
    <col min="21" max="21" width="7.5" customWidth="1"/>
    <col min="22" max="22" width="9" customWidth="1"/>
  </cols>
  <sheetData>
    <row r="2" spans="2:21">
      <c r="L2" s="98"/>
      <c r="M2" s="98"/>
      <c r="N2" s="99"/>
    </row>
    <row r="3" spans="2:21">
      <c r="B3" s="210" t="s">
        <v>52</v>
      </c>
      <c r="C3" s="211"/>
      <c r="D3" s="211"/>
      <c r="E3" s="211"/>
      <c r="F3" s="211"/>
      <c r="G3" s="211"/>
      <c r="H3" s="211"/>
      <c r="I3" s="211"/>
      <c r="J3" s="212"/>
      <c r="N3" s="213" t="s">
        <v>53</v>
      </c>
      <c r="O3" s="214"/>
      <c r="P3" s="214"/>
      <c r="Q3" s="214"/>
      <c r="R3" s="214"/>
      <c r="S3" s="214"/>
      <c r="T3" s="214"/>
      <c r="U3" s="215"/>
    </row>
    <row r="4" spans="2:21" ht="33" customHeight="1">
      <c r="B4" s="169" t="s">
        <v>32</v>
      </c>
      <c r="C4" s="139" t="s">
        <v>9</v>
      </c>
      <c r="D4" s="140" t="s">
        <v>34</v>
      </c>
      <c r="E4" s="140" t="s">
        <v>36</v>
      </c>
      <c r="F4" s="140" t="s">
        <v>37</v>
      </c>
      <c r="G4" s="140" t="s">
        <v>38</v>
      </c>
      <c r="H4" s="141" t="s">
        <v>39</v>
      </c>
      <c r="I4" s="141" t="s">
        <v>14</v>
      </c>
      <c r="J4" s="142" t="s">
        <v>40</v>
      </c>
      <c r="N4" s="169" t="s">
        <v>32</v>
      </c>
      <c r="O4" s="140" t="s">
        <v>34</v>
      </c>
      <c r="P4" s="140" t="s">
        <v>33</v>
      </c>
      <c r="Q4" s="140" t="s">
        <v>13</v>
      </c>
      <c r="R4" s="141" t="s">
        <v>14</v>
      </c>
      <c r="S4" s="140" t="s">
        <v>41</v>
      </c>
      <c r="T4" s="140" t="s">
        <v>35</v>
      </c>
      <c r="U4" s="142" t="s">
        <v>42</v>
      </c>
    </row>
    <row r="5" spans="2:21">
      <c r="B5" s="170" t="s">
        <v>28</v>
      </c>
      <c r="C5" s="97" t="s">
        <v>2</v>
      </c>
      <c r="D5" s="191">
        <v>1169</v>
      </c>
      <c r="E5" s="106">
        <v>220853</v>
      </c>
      <c r="F5" s="104">
        <v>0.30399999999999999</v>
      </c>
      <c r="G5" s="106">
        <v>52610</v>
      </c>
      <c r="H5" s="188">
        <v>0.48499999999999999</v>
      </c>
      <c r="I5" s="101">
        <v>0.23799999999999999</v>
      </c>
      <c r="J5" s="144">
        <v>7.5999999999999998E-2</v>
      </c>
      <c r="N5" s="196" t="s">
        <v>28</v>
      </c>
      <c r="O5" s="199">
        <v>1611</v>
      </c>
      <c r="P5" s="200">
        <v>725458</v>
      </c>
      <c r="Q5" s="200">
        <v>108418</v>
      </c>
      <c r="R5" s="207">
        <v>0.14799999999999999</v>
      </c>
      <c r="S5" s="208">
        <v>0.109</v>
      </c>
      <c r="T5" s="202">
        <v>93407</v>
      </c>
      <c r="U5" s="216">
        <v>0.129</v>
      </c>
    </row>
    <row r="6" spans="2:21">
      <c r="B6" s="170"/>
      <c r="C6" s="97" t="s">
        <v>0</v>
      </c>
      <c r="D6" s="191">
        <v>490</v>
      </c>
      <c r="E6" s="103">
        <v>251992</v>
      </c>
      <c r="F6" s="104">
        <v>0.34699999999999998</v>
      </c>
      <c r="G6" s="103">
        <v>44304</v>
      </c>
      <c r="H6" s="188">
        <v>0.40899999999999997</v>
      </c>
      <c r="I6" s="105">
        <v>0.17599999999999999</v>
      </c>
      <c r="J6" s="145">
        <v>0.14599999999999999</v>
      </c>
      <c r="N6" s="171" t="s">
        <v>29</v>
      </c>
      <c r="O6" s="209">
        <v>1401</v>
      </c>
      <c r="P6" s="203">
        <v>678781</v>
      </c>
      <c r="Q6" s="203">
        <v>91523</v>
      </c>
      <c r="R6" s="188">
        <v>0.13500000000000001</v>
      </c>
      <c r="S6" s="201">
        <v>0.14499999999999999</v>
      </c>
      <c r="T6" s="203">
        <v>94609</v>
      </c>
      <c r="U6" s="217">
        <v>0.13900000000000001</v>
      </c>
    </row>
    <row r="7" spans="2:21">
      <c r="B7" s="170"/>
      <c r="C7" s="97" t="s">
        <v>5</v>
      </c>
      <c r="D7" s="192">
        <v>595</v>
      </c>
      <c r="E7" s="107">
        <v>252613</v>
      </c>
      <c r="F7" s="94">
        <v>0.34799999999999998</v>
      </c>
      <c r="G7" s="107">
        <v>11505</v>
      </c>
      <c r="H7" s="189">
        <v>0.106</v>
      </c>
      <c r="I7" s="95">
        <v>4.5999999999999999E-2</v>
      </c>
      <c r="J7" s="146">
        <v>0.158</v>
      </c>
      <c r="N7" s="171" t="s">
        <v>30</v>
      </c>
      <c r="O7" s="183">
        <v>822</v>
      </c>
      <c r="P7" s="134">
        <v>391722</v>
      </c>
      <c r="Q7" s="203">
        <v>46749</v>
      </c>
      <c r="R7" s="188">
        <v>0.11899999999999999</v>
      </c>
      <c r="S7" s="201">
        <v>0.14699999999999999</v>
      </c>
      <c r="T7" s="203">
        <v>56779</v>
      </c>
      <c r="U7" s="217">
        <v>0.14499999999999999</v>
      </c>
    </row>
    <row r="8" spans="2:21" ht="17" thickBot="1">
      <c r="B8" s="153"/>
      <c r="C8" s="137"/>
      <c r="D8" s="193">
        <f>SUM(D5:D7)</f>
        <v>2254</v>
      </c>
      <c r="E8" s="186">
        <f>SUM(E5:E7)</f>
        <v>725458</v>
      </c>
      <c r="F8" s="174"/>
      <c r="G8" s="186">
        <f>SUM(G5:G7)</f>
        <v>108419</v>
      </c>
      <c r="H8" s="190"/>
      <c r="I8" s="177"/>
      <c r="J8" s="180"/>
      <c r="N8" s="171" t="s">
        <v>31</v>
      </c>
      <c r="O8" s="204">
        <v>1175</v>
      </c>
      <c r="P8" s="205">
        <v>501240</v>
      </c>
      <c r="Q8" s="181">
        <v>39706</v>
      </c>
      <c r="R8" s="135">
        <v>7.9000000000000001E-2</v>
      </c>
      <c r="S8" s="206">
        <v>0.24</v>
      </c>
      <c r="T8" s="205">
        <v>77788</v>
      </c>
      <c r="U8" s="218">
        <v>0.155</v>
      </c>
    </row>
    <row r="9" spans="2:21">
      <c r="B9" s="170" t="s">
        <v>30</v>
      </c>
      <c r="C9" s="97" t="s">
        <v>2</v>
      </c>
      <c r="D9" s="183">
        <v>619</v>
      </c>
      <c r="E9" s="134">
        <v>125651</v>
      </c>
      <c r="F9" s="104">
        <v>0.32100000000000001</v>
      </c>
      <c r="G9" s="103">
        <v>19986</v>
      </c>
      <c r="H9" s="188">
        <v>0.42799999999999999</v>
      </c>
      <c r="I9" s="105">
        <v>0.159</v>
      </c>
      <c r="J9" s="145">
        <v>0.11899999999999999</v>
      </c>
      <c r="N9" s="198" t="s">
        <v>56</v>
      </c>
      <c r="O9" s="156">
        <f>SUM(O5:O8)</f>
        <v>5009</v>
      </c>
      <c r="P9" s="194">
        <f>SUM(P5:P8)</f>
        <v>2297201</v>
      </c>
      <c r="Q9" s="195">
        <f>SUM(Q5:Q8)</f>
        <v>286396</v>
      </c>
      <c r="R9" s="158"/>
      <c r="S9" s="159"/>
      <c r="T9" s="195">
        <f>SUM(T5:T8)</f>
        <v>322583</v>
      </c>
      <c r="U9" s="219"/>
    </row>
    <row r="10" spans="2:21">
      <c r="B10" s="170"/>
      <c r="C10" s="97" t="s">
        <v>0</v>
      </c>
      <c r="D10" s="183">
        <v>255</v>
      </c>
      <c r="E10" s="134">
        <v>148772</v>
      </c>
      <c r="F10" s="104">
        <v>0.38</v>
      </c>
      <c r="G10" s="134">
        <v>19992</v>
      </c>
      <c r="H10" s="188">
        <v>0.42799999999999999</v>
      </c>
      <c r="I10" s="135">
        <v>0.13400000000000001</v>
      </c>
      <c r="J10" s="152">
        <v>0.18099999999999999</v>
      </c>
      <c r="N10" s="154" t="s">
        <v>57</v>
      </c>
      <c r="O10" s="156">
        <v>1252</v>
      </c>
      <c r="P10" s="195">
        <v>574300</v>
      </c>
      <c r="Q10" s="195">
        <v>71599</v>
      </c>
      <c r="R10" s="158">
        <v>0.121</v>
      </c>
      <c r="S10" s="159">
        <v>0.16</v>
      </c>
      <c r="T10" s="195">
        <v>80646</v>
      </c>
      <c r="U10" s="219">
        <v>0.14199999999999999</v>
      </c>
    </row>
    <row r="11" spans="2:21">
      <c r="B11" s="170"/>
      <c r="C11" s="97" t="s">
        <v>5</v>
      </c>
      <c r="D11" s="184">
        <v>278</v>
      </c>
      <c r="E11" s="133">
        <v>117299</v>
      </c>
      <c r="F11" s="94">
        <v>0.29899999999999999</v>
      </c>
      <c r="G11" s="100">
        <v>6771</v>
      </c>
      <c r="H11" s="189">
        <v>0.14499999999999999</v>
      </c>
      <c r="I11" s="96">
        <v>5.8000000000000003E-2</v>
      </c>
      <c r="J11" s="151">
        <v>0.127</v>
      </c>
    </row>
    <row r="12" spans="2:21" ht="35" customHeight="1" thickBot="1">
      <c r="B12" s="153"/>
      <c r="C12" s="137"/>
      <c r="D12" s="185">
        <f>SUM(D9:D11)</f>
        <v>1152</v>
      </c>
      <c r="E12" s="181">
        <f>SUM(E9:E11)</f>
        <v>391722</v>
      </c>
      <c r="F12" s="174"/>
      <c r="G12" s="173">
        <f>SUM(G9:G11)</f>
        <v>46749</v>
      </c>
      <c r="H12" s="190"/>
      <c r="I12" s="178"/>
      <c r="J12" s="179"/>
    </row>
    <row r="13" spans="2:21">
      <c r="B13" s="170" t="s">
        <v>29</v>
      </c>
      <c r="C13" s="97" t="s">
        <v>2</v>
      </c>
      <c r="D13" s="168">
        <v>1074</v>
      </c>
      <c r="E13" s="103">
        <v>205516</v>
      </c>
      <c r="F13" s="104">
        <v>0.30299999999999999</v>
      </c>
      <c r="G13" s="103">
        <v>41015</v>
      </c>
      <c r="H13" s="188">
        <v>0.44800000000000001</v>
      </c>
      <c r="I13" s="105">
        <v>0.2</v>
      </c>
      <c r="J13" s="145">
        <v>0.10299999999999999</v>
      </c>
    </row>
    <row r="14" spans="2:21">
      <c r="B14" s="170"/>
      <c r="C14" s="97" t="s">
        <v>0</v>
      </c>
      <c r="D14" s="168">
        <v>443</v>
      </c>
      <c r="E14" s="106">
        <v>264974</v>
      </c>
      <c r="F14" s="104">
        <v>0.39</v>
      </c>
      <c r="G14" s="106">
        <v>47462</v>
      </c>
      <c r="H14" s="188">
        <v>0.51900000000000002</v>
      </c>
      <c r="I14" s="105">
        <v>0.17899999999999999</v>
      </c>
      <c r="J14" s="144">
        <v>0.13100000000000001</v>
      </c>
    </row>
    <row r="15" spans="2:21">
      <c r="B15" s="170"/>
      <c r="C15" s="97" t="s">
        <v>5</v>
      </c>
      <c r="D15" s="93">
        <v>488</v>
      </c>
      <c r="E15" s="100">
        <v>208291</v>
      </c>
      <c r="F15" s="94">
        <v>0.307</v>
      </c>
      <c r="G15" s="100">
        <v>3046</v>
      </c>
      <c r="H15" s="189">
        <v>3.3000000000000002E-2</v>
      </c>
      <c r="I15" s="95">
        <v>1.4999999999999999E-2</v>
      </c>
      <c r="J15" s="149">
        <v>0.185</v>
      </c>
    </row>
    <row r="16" spans="2:21" ht="17" thickBot="1">
      <c r="B16" s="153"/>
      <c r="C16" s="137"/>
      <c r="D16" s="172">
        <f>SUM(D13:D15)</f>
        <v>2005</v>
      </c>
      <c r="E16" s="173">
        <f>SUM(E13:E15)</f>
        <v>678781</v>
      </c>
      <c r="F16" s="174"/>
      <c r="G16" s="173">
        <f>SUM(G13:G15)</f>
        <v>91523</v>
      </c>
      <c r="H16" s="190"/>
      <c r="I16" s="177"/>
      <c r="J16" s="176"/>
    </row>
    <row r="17" spans="2:13">
      <c r="B17" s="170" t="s">
        <v>31</v>
      </c>
      <c r="C17" s="97" t="s">
        <v>2</v>
      </c>
      <c r="D17" s="168">
        <v>880</v>
      </c>
      <c r="E17" s="103">
        <v>167026</v>
      </c>
      <c r="F17" s="104">
        <v>0.33300000000000002</v>
      </c>
      <c r="G17" s="134">
        <v>8880</v>
      </c>
      <c r="H17" s="188">
        <v>0.224</v>
      </c>
      <c r="I17" s="135">
        <v>5.2999999999999999E-2</v>
      </c>
      <c r="J17" s="152">
        <v>0.14099999999999999</v>
      </c>
      <c r="K17" s="182"/>
    </row>
    <row r="18" spans="2:13">
      <c r="B18" s="170"/>
      <c r="C18" s="97" t="s">
        <v>0</v>
      </c>
      <c r="D18" s="168">
        <v>356</v>
      </c>
      <c r="E18" s="103">
        <v>170416</v>
      </c>
      <c r="F18" s="104">
        <v>0.34</v>
      </c>
      <c r="G18" s="103">
        <v>33697</v>
      </c>
      <c r="H18" s="188">
        <v>0.84899999999999998</v>
      </c>
      <c r="I18" s="101">
        <v>0.19800000000000001</v>
      </c>
      <c r="J18" s="145">
        <v>0.14099999999999999</v>
      </c>
    </row>
    <row r="19" spans="2:13">
      <c r="B19" s="170"/>
      <c r="C19" s="97" t="s">
        <v>5</v>
      </c>
      <c r="D19" s="93">
        <v>403</v>
      </c>
      <c r="E19" s="100">
        <v>163797</v>
      </c>
      <c r="F19" s="94">
        <v>0.32700000000000001</v>
      </c>
      <c r="G19" s="133">
        <v>-2871</v>
      </c>
      <c r="H19" s="189">
        <v>-7.1999999999999995E-2</v>
      </c>
      <c r="I19" s="136">
        <v>-1.7999999999999999E-2</v>
      </c>
      <c r="J19" s="149">
        <v>0.185</v>
      </c>
    </row>
    <row r="20" spans="2:13" ht="17" thickBot="1">
      <c r="B20" s="153"/>
      <c r="C20" s="137"/>
      <c r="D20" s="172">
        <f>SUM(D17:D19)</f>
        <v>1639</v>
      </c>
      <c r="E20" s="173">
        <f>SUM(E17:E19)</f>
        <v>501239</v>
      </c>
      <c r="F20" s="174"/>
      <c r="G20" s="181">
        <f>SUM(G17:G19)</f>
        <v>39706</v>
      </c>
      <c r="H20" s="175"/>
      <c r="I20" s="175"/>
      <c r="J20" s="176"/>
    </row>
    <row r="21" spans="2:13">
      <c r="B21" s="154"/>
      <c r="C21" s="155"/>
      <c r="D21" s="156"/>
      <c r="E21" s="157"/>
      <c r="F21" s="157"/>
      <c r="G21" s="158"/>
      <c r="H21" s="159"/>
      <c r="I21" s="157"/>
      <c r="J21" s="160"/>
    </row>
    <row r="23" spans="2:13">
      <c r="B23" s="210" t="s">
        <v>51</v>
      </c>
      <c r="C23" s="211"/>
      <c r="D23" s="211"/>
      <c r="E23" s="211"/>
      <c r="F23" s="211"/>
      <c r="G23" s="211"/>
      <c r="H23" s="211"/>
      <c r="I23" s="211"/>
      <c r="J23" s="211"/>
      <c r="K23" s="211"/>
      <c r="L23" s="212"/>
      <c r="M23" s="220"/>
    </row>
    <row r="24" spans="2:13" ht="51">
      <c r="B24" s="138" t="s">
        <v>32</v>
      </c>
      <c r="C24" s="139" t="s">
        <v>46</v>
      </c>
      <c r="D24" s="140" t="s">
        <v>34</v>
      </c>
      <c r="E24" s="140" t="s">
        <v>47</v>
      </c>
      <c r="F24" s="140" t="s">
        <v>48</v>
      </c>
      <c r="G24" s="140" t="s">
        <v>49</v>
      </c>
      <c r="H24" s="140" t="s">
        <v>54</v>
      </c>
      <c r="I24" s="140" t="s">
        <v>50</v>
      </c>
      <c r="J24" s="141" t="s">
        <v>55</v>
      </c>
      <c r="K24" s="140" t="s">
        <v>14</v>
      </c>
      <c r="L24" s="142" t="s">
        <v>40</v>
      </c>
      <c r="M24" s="221"/>
    </row>
    <row r="25" spans="2:13">
      <c r="B25" s="143" t="s">
        <v>28</v>
      </c>
      <c r="C25" s="97" t="s">
        <v>45</v>
      </c>
      <c r="D25" s="115">
        <v>825</v>
      </c>
      <c r="E25" s="115">
        <v>358</v>
      </c>
      <c r="F25" s="129">
        <v>2.2999999999999998</v>
      </c>
      <c r="G25" s="106">
        <v>362881</v>
      </c>
      <c r="H25" s="104">
        <v>0.5</v>
      </c>
      <c r="I25" s="106">
        <v>57451</v>
      </c>
      <c r="J25" s="105">
        <v>0.53</v>
      </c>
      <c r="K25" s="101">
        <v>0.158</v>
      </c>
      <c r="L25" s="145">
        <v>0.124</v>
      </c>
      <c r="M25" s="222"/>
    </row>
    <row r="26" spans="2:13">
      <c r="B26" s="143"/>
      <c r="C26" s="97" t="s">
        <v>43</v>
      </c>
      <c r="D26" s="115">
        <v>485</v>
      </c>
      <c r="E26" s="102">
        <v>204</v>
      </c>
      <c r="F26" s="129">
        <v>2.4</v>
      </c>
      <c r="G26" s="106">
        <v>225855</v>
      </c>
      <c r="H26" s="104">
        <v>0.311</v>
      </c>
      <c r="I26" s="106">
        <v>34437</v>
      </c>
      <c r="J26" s="105">
        <v>0.318</v>
      </c>
      <c r="K26" s="101">
        <v>0.152</v>
      </c>
      <c r="L26" s="144">
        <v>0.125</v>
      </c>
      <c r="M26" s="207"/>
    </row>
    <row r="27" spans="2:13">
      <c r="B27" s="143"/>
      <c r="C27" s="97" t="s">
        <v>44</v>
      </c>
      <c r="D27" s="116">
        <v>301</v>
      </c>
      <c r="E27" s="116">
        <v>124</v>
      </c>
      <c r="F27" s="130">
        <v>2.4</v>
      </c>
      <c r="G27" s="107">
        <v>136722</v>
      </c>
      <c r="H27" s="94">
        <v>0.188</v>
      </c>
      <c r="I27" s="100">
        <v>16530</v>
      </c>
      <c r="J27" s="95">
        <v>0.152</v>
      </c>
      <c r="K27" s="95">
        <v>0.121</v>
      </c>
      <c r="L27" s="146">
        <v>0.14899999999999999</v>
      </c>
      <c r="M27" s="222"/>
    </row>
    <row r="28" spans="2:13" ht="17" thickBot="1">
      <c r="B28" s="147"/>
      <c r="C28" s="137"/>
      <c r="D28" s="117">
        <f>SUM(D25:D27)</f>
        <v>1611</v>
      </c>
      <c r="E28" s="117">
        <f>SUM(E25:E27)</f>
        <v>686</v>
      </c>
      <c r="F28" s="109"/>
      <c r="G28" s="112">
        <f>SUM(G25:G27)</f>
        <v>725458</v>
      </c>
      <c r="H28" s="111"/>
      <c r="I28" s="112">
        <f>SUM(I25:I27)</f>
        <v>108418</v>
      </c>
      <c r="J28" s="113"/>
      <c r="K28" s="114"/>
      <c r="L28" s="148"/>
      <c r="M28" s="222"/>
    </row>
    <row r="29" spans="2:13">
      <c r="B29" s="143" t="s">
        <v>30</v>
      </c>
      <c r="C29" s="97" t="s">
        <v>45</v>
      </c>
      <c r="D29" s="161">
        <v>444</v>
      </c>
      <c r="E29" s="161">
        <v>276</v>
      </c>
      <c r="F29" s="162">
        <v>1.6</v>
      </c>
      <c r="G29" s="134">
        <v>195581</v>
      </c>
      <c r="H29" s="120">
        <v>0.499</v>
      </c>
      <c r="I29" s="103">
        <v>26914</v>
      </c>
      <c r="J29" s="188">
        <v>0.57599999999999996</v>
      </c>
      <c r="K29" s="105">
        <v>0.13800000000000001</v>
      </c>
      <c r="L29" s="144">
        <v>0.11799999999999999</v>
      </c>
      <c r="M29" s="207"/>
    </row>
    <row r="30" spans="2:13">
      <c r="B30" s="143"/>
      <c r="C30" s="97" t="s">
        <v>43</v>
      </c>
      <c r="D30" s="161">
        <v>247</v>
      </c>
      <c r="E30" s="161">
        <v>152</v>
      </c>
      <c r="F30" s="162">
        <v>1.6</v>
      </c>
      <c r="G30" s="134">
        <v>121886</v>
      </c>
      <c r="H30" s="120">
        <v>0.311</v>
      </c>
      <c r="I30" s="134">
        <v>15215</v>
      </c>
      <c r="J30" s="188">
        <v>0.32500000000000001</v>
      </c>
      <c r="K30" s="105">
        <v>0.125</v>
      </c>
      <c r="L30" s="145">
        <v>0.127</v>
      </c>
      <c r="M30" s="222"/>
    </row>
    <row r="31" spans="2:13">
      <c r="B31" s="143"/>
      <c r="C31" s="97" t="s">
        <v>44</v>
      </c>
      <c r="D31" s="163">
        <v>131</v>
      </c>
      <c r="E31" s="163">
        <v>84</v>
      </c>
      <c r="F31" s="164">
        <v>1.6</v>
      </c>
      <c r="G31" s="133">
        <v>74255</v>
      </c>
      <c r="H31" s="123">
        <v>0.19</v>
      </c>
      <c r="I31" s="133">
        <v>4621</v>
      </c>
      <c r="J31" s="189">
        <v>9.9000000000000005E-2</v>
      </c>
      <c r="K31" s="136">
        <v>6.2E-2</v>
      </c>
      <c r="L31" s="149">
        <v>0.245</v>
      </c>
      <c r="M31" s="223"/>
    </row>
    <row r="32" spans="2:13" ht="17" thickBot="1">
      <c r="B32" s="147"/>
      <c r="C32" s="137"/>
      <c r="D32" s="165">
        <f>SUM(D29:D31)</f>
        <v>822</v>
      </c>
      <c r="E32" s="165">
        <f>SUM(E29:E31)</f>
        <v>512</v>
      </c>
      <c r="F32" s="124"/>
      <c r="G32" s="166">
        <f>SUM(G29:G31)</f>
        <v>391722</v>
      </c>
      <c r="H32" s="124"/>
      <c r="I32" s="128">
        <f>SUM(I29:I31)</f>
        <v>46750</v>
      </c>
      <c r="J32" s="187"/>
      <c r="K32" s="108"/>
      <c r="L32" s="150"/>
      <c r="M32" s="224"/>
    </row>
    <row r="33" spans="2:13">
      <c r="B33" s="143" t="s">
        <v>29</v>
      </c>
      <c r="C33" s="97" t="s">
        <v>45</v>
      </c>
      <c r="D33" s="118">
        <v>713</v>
      </c>
      <c r="E33" s="118">
        <v>344</v>
      </c>
      <c r="F33" s="119">
        <v>2.1</v>
      </c>
      <c r="G33" s="103">
        <v>350908</v>
      </c>
      <c r="H33" s="120">
        <v>0.51700000000000002</v>
      </c>
      <c r="I33" s="103">
        <v>41191</v>
      </c>
      <c r="J33" s="188">
        <v>0.45</v>
      </c>
      <c r="K33" s="105">
        <v>0.11700000000000001</v>
      </c>
      <c r="L33" s="145">
        <v>0.154</v>
      </c>
      <c r="M33" s="222"/>
    </row>
    <row r="34" spans="2:13">
      <c r="B34" s="143"/>
      <c r="C34" s="97" t="s">
        <v>43</v>
      </c>
      <c r="D34" s="118">
        <v>434</v>
      </c>
      <c r="E34" s="131">
        <v>206</v>
      </c>
      <c r="F34" s="119">
        <v>2.1</v>
      </c>
      <c r="G34" s="103">
        <v>200409</v>
      </c>
      <c r="H34" s="120">
        <v>0.29499999999999998</v>
      </c>
      <c r="I34" s="103">
        <v>23623</v>
      </c>
      <c r="J34" s="188">
        <v>0.25800000000000001</v>
      </c>
      <c r="K34" s="135">
        <v>0.11799999999999999</v>
      </c>
      <c r="L34" s="145">
        <v>0.128</v>
      </c>
      <c r="M34" s="222"/>
    </row>
    <row r="35" spans="2:13">
      <c r="B35" s="143"/>
      <c r="C35" s="97" t="s">
        <v>44</v>
      </c>
      <c r="D35" s="121">
        <v>254</v>
      </c>
      <c r="E35" s="132">
        <v>124</v>
      </c>
      <c r="F35" s="122">
        <v>2</v>
      </c>
      <c r="G35" s="100">
        <v>127464</v>
      </c>
      <c r="H35" s="123">
        <v>0.188</v>
      </c>
      <c r="I35" s="107">
        <v>26709</v>
      </c>
      <c r="J35" s="189">
        <v>0.29199999999999998</v>
      </c>
      <c r="K35" s="96">
        <v>0.21</v>
      </c>
      <c r="L35" s="151">
        <v>0.11700000000000001</v>
      </c>
      <c r="M35" s="207"/>
    </row>
    <row r="36" spans="2:13" ht="17" thickBot="1">
      <c r="B36" s="147"/>
      <c r="C36" s="137"/>
      <c r="D36" s="124">
        <f>SUM(D33:D35)</f>
        <v>1401</v>
      </c>
      <c r="E36" s="125">
        <f>SUM(E33:E35)</f>
        <v>674</v>
      </c>
      <c r="F36" s="124"/>
      <c r="G36" s="128">
        <f>SUM(G33:G35)</f>
        <v>678781</v>
      </c>
      <c r="H36" s="124"/>
      <c r="I36" s="128">
        <f>SUM(I33:I35)</f>
        <v>91523</v>
      </c>
      <c r="J36" s="187"/>
      <c r="K36" s="108"/>
      <c r="L36" s="150"/>
      <c r="M36" s="224"/>
    </row>
    <row r="37" spans="2:13">
      <c r="B37" s="143" t="s">
        <v>31</v>
      </c>
      <c r="C37" s="97" t="s">
        <v>45</v>
      </c>
      <c r="D37" s="118">
        <v>604</v>
      </c>
      <c r="E37" s="118">
        <v>328</v>
      </c>
      <c r="F37" s="119">
        <v>1.8</v>
      </c>
      <c r="G37" s="103">
        <v>252031</v>
      </c>
      <c r="H37" s="120">
        <v>0.503</v>
      </c>
      <c r="I37" s="134">
        <v>8564</v>
      </c>
      <c r="J37" s="188">
        <v>0.216</v>
      </c>
      <c r="K37" s="135">
        <v>3.4000000000000002E-2</v>
      </c>
      <c r="L37" s="152">
        <v>0.17599999999999999</v>
      </c>
      <c r="M37" s="223"/>
    </row>
    <row r="38" spans="2:13">
      <c r="B38" s="143"/>
      <c r="C38" s="97" t="s">
        <v>43</v>
      </c>
      <c r="D38" s="118">
        <v>348</v>
      </c>
      <c r="E38" s="118">
        <v>180</v>
      </c>
      <c r="F38" s="119">
        <v>1.9</v>
      </c>
      <c r="G38" s="103">
        <v>157996</v>
      </c>
      <c r="H38" s="120">
        <v>0.315</v>
      </c>
      <c r="I38" s="103">
        <v>18704</v>
      </c>
      <c r="J38" s="188">
        <v>0.47099999999999997</v>
      </c>
      <c r="K38" s="135">
        <v>0.11799999999999999</v>
      </c>
      <c r="L38" s="152">
        <v>0.14000000000000001</v>
      </c>
      <c r="M38" s="223"/>
    </row>
    <row r="39" spans="2:13">
      <c r="B39" s="143"/>
      <c r="C39" s="97" t="s">
        <v>44</v>
      </c>
      <c r="D39" s="118">
        <v>223</v>
      </c>
      <c r="E39" s="118">
        <v>121</v>
      </c>
      <c r="F39" s="119">
        <v>1.8</v>
      </c>
      <c r="G39" s="103">
        <v>91213</v>
      </c>
      <c r="H39" s="120">
        <v>0.182</v>
      </c>
      <c r="I39" s="103">
        <v>12438</v>
      </c>
      <c r="J39" s="188">
        <v>0.313</v>
      </c>
      <c r="K39" s="105">
        <v>0.13600000000000001</v>
      </c>
      <c r="L39" s="145">
        <v>0.125</v>
      </c>
      <c r="M39" s="222"/>
    </row>
    <row r="40" spans="2:13" ht="17" thickBot="1">
      <c r="B40" s="153"/>
      <c r="C40" s="137"/>
      <c r="D40" s="125">
        <f>SUM(D37:D39)</f>
        <v>1175</v>
      </c>
      <c r="E40" s="125">
        <f>SUM(E37:E39)</f>
        <v>629</v>
      </c>
      <c r="F40" s="126"/>
      <c r="G40" s="110">
        <f>SUM(G37:G39)</f>
        <v>501240</v>
      </c>
      <c r="H40" s="127"/>
      <c r="I40" s="167">
        <f>SUM(I37:I39)</f>
        <v>39706</v>
      </c>
      <c r="J40" s="113"/>
      <c r="K40" s="113"/>
      <c r="L40" s="148"/>
      <c r="M40" s="222"/>
    </row>
    <row r="41" spans="2:13">
      <c r="B41" s="154"/>
      <c r="C41" s="155"/>
      <c r="D41" s="156"/>
      <c r="E41" s="157"/>
      <c r="F41" s="157"/>
      <c r="G41" s="158"/>
      <c r="H41" s="159"/>
      <c r="I41" s="157"/>
      <c r="J41" s="159"/>
      <c r="K41" s="157"/>
      <c r="L41" s="160"/>
      <c r="M41" s="197"/>
    </row>
    <row r="49" ht="5" customHeight="1"/>
  </sheetData>
  <sortState xmlns:xlrd2="http://schemas.microsoft.com/office/spreadsheetml/2017/richdata2" ref="C30:L31">
    <sortCondition ref="C29:C31"/>
  </sortState>
  <mergeCells count="11">
    <mergeCell ref="B3:J3"/>
    <mergeCell ref="B23:L23"/>
    <mergeCell ref="N3:U3"/>
    <mergeCell ref="B29:B31"/>
    <mergeCell ref="B33:B35"/>
    <mergeCell ref="B37:B39"/>
    <mergeCell ref="B25:B27"/>
    <mergeCell ref="B5:B7"/>
    <mergeCell ref="B9:B11"/>
    <mergeCell ref="B13:B15"/>
    <mergeCell ref="B17:B19"/>
  </mergeCells>
  <conditionalFormatting sqref="S5:S9">
    <cfRule type="aboveAverage" dxfId="8" priority="7" stopIfTrue="1"/>
  </conditionalFormatting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5657-C24B-7344-AEC8-134D3CED3229}">
  <dimension ref="B1:N170"/>
  <sheetViews>
    <sheetView showGridLines="0" zoomScaleNormal="100" workbookViewId="0">
      <selection activeCell="A2" sqref="A2"/>
    </sheetView>
  </sheetViews>
  <sheetFormatPr baseColWidth="10" defaultRowHeight="16"/>
  <cols>
    <col min="1" max="1" width="1.83203125" customWidth="1"/>
    <col min="2" max="3" width="14.1640625" customWidth="1"/>
    <col min="4" max="4" width="6.6640625" customWidth="1"/>
    <col min="5" max="5" width="9.1640625" customWidth="1"/>
    <col min="6" max="6" width="9.83203125" customWidth="1"/>
    <col min="7" max="8" width="8.33203125" customWidth="1"/>
    <col min="9" max="9" width="8" customWidth="1"/>
    <col min="10" max="10" width="6.83203125" customWidth="1"/>
    <col min="11" max="12" width="9.6640625" customWidth="1"/>
    <col min="13" max="13" width="10.6640625" customWidth="1"/>
    <col min="14" max="14" width="7.6640625" customWidth="1"/>
    <col min="15" max="15" width="13.1640625" customWidth="1"/>
    <col min="16" max="16" width="6.6640625" customWidth="1"/>
    <col min="17" max="17" width="9.1640625" customWidth="1"/>
    <col min="18" max="18" width="9.33203125" customWidth="1"/>
    <col min="19" max="20" width="8.33203125" customWidth="1"/>
    <col min="21" max="21" width="8.83203125" customWidth="1"/>
    <col min="22" max="22" width="10.5" customWidth="1"/>
    <col min="23" max="26" width="8.1640625" customWidth="1"/>
  </cols>
  <sheetData>
    <row r="1" spans="2:14" ht="9" customHeight="1"/>
    <row r="2" spans="2:14" ht="25" customHeight="1">
      <c r="B2" s="88" t="s">
        <v>8</v>
      </c>
      <c r="C2" s="89"/>
      <c r="D2" s="89"/>
      <c r="E2" s="89"/>
      <c r="F2" s="89"/>
      <c r="G2" s="89"/>
      <c r="H2" s="89"/>
      <c r="I2" s="89"/>
      <c r="J2" s="90"/>
      <c r="K2" s="91" t="s">
        <v>24</v>
      </c>
      <c r="L2" s="91"/>
      <c r="M2" s="92"/>
    </row>
    <row r="3" spans="2:14" ht="30" customHeight="1">
      <c r="B3" s="14" t="s">
        <v>9</v>
      </c>
      <c r="C3" s="15" t="s">
        <v>10</v>
      </c>
      <c r="D3" s="16" t="s">
        <v>17</v>
      </c>
      <c r="E3" s="16" t="s">
        <v>11</v>
      </c>
      <c r="F3" s="16" t="s">
        <v>12</v>
      </c>
      <c r="G3" s="16" t="s">
        <v>13</v>
      </c>
      <c r="H3" s="16" t="s">
        <v>14</v>
      </c>
      <c r="I3" s="16" t="s">
        <v>15</v>
      </c>
      <c r="J3" s="17" t="s">
        <v>16</v>
      </c>
      <c r="K3" s="16" t="s">
        <v>19</v>
      </c>
      <c r="L3" s="16" t="s">
        <v>20</v>
      </c>
      <c r="M3" s="17" t="s">
        <v>25</v>
      </c>
    </row>
    <row r="4" spans="2:14">
      <c r="B4" s="18" t="s">
        <v>0</v>
      </c>
      <c r="C4" s="3" t="s">
        <v>1</v>
      </c>
      <c r="D4" s="19">
        <v>905</v>
      </c>
      <c r="E4" s="19">
        <v>1082</v>
      </c>
      <c r="F4" s="2">
        <v>494443</v>
      </c>
      <c r="G4" s="2">
        <v>83129</v>
      </c>
      <c r="H4" s="20">
        <v>0.16800000000000001</v>
      </c>
      <c r="I4">
        <v>83</v>
      </c>
      <c r="J4" s="11">
        <f>I4/E4</f>
        <v>7.6709796672828096E-2</v>
      </c>
      <c r="K4" s="21" t="str">
        <f>IF(G4*M4&gt;0, F4*M4, "-")</f>
        <v>-</v>
      </c>
      <c r="L4" s="21" t="str">
        <f>IF(G4*M4&gt;0, G4*M4, "-")</f>
        <v>-</v>
      </c>
      <c r="M4" s="66">
        <f>(J4-J$17)</f>
        <v>-1.3971154603200905E-2</v>
      </c>
      <c r="N4" s="1"/>
    </row>
    <row r="5" spans="2:14">
      <c r="B5" s="22" t="s">
        <v>2</v>
      </c>
      <c r="C5" s="4" t="s">
        <v>1</v>
      </c>
      <c r="D5" s="23">
        <v>2248</v>
      </c>
      <c r="E5" s="23">
        <v>3638</v>
      </c>
      <c r="F5" s="24">
        <v>427941</v>
      </c>
      <c r="G5" s="24">
        <v>70599</v>
      </c>
      <c r="H5" s="25">
        <v>0.16500000000000001</v>
      </c>
      <c r="I5" s="26">
        <v>266</v>
      </c>
      <c r="J5" s="11">
        <f t="shared" ref="J5:J15" si="0">I5/E5</f>
        <v>7.31170973062122E-2</v>
      </c>
      <c r="K5" s="21" t="str">
        <f t="shared" ref="K5:K15" si="1">IF(G5*M5&gt;0, F5*M5, "-")</f>
        <v>-</v>
      </c>
      <c r="L5" s="21" t="str">
        <f t="shared" ref="L5:L15" si="2">IF(G5*M5&gt;0, G5*M5, "-")</f>
        <v>-</v>
      </c>
      <c r="M5" s="66">
        <f t="shared" ref="M5:M15" si="3">(J5-J$17)</f>
        <v>-1.7563853969816801E-2</v>
      </c>
    </row>
    <row r="6" spans="2:14">
      <c r="B6" s="27" t="s">
        <v>0</v>
      </c>
      <c r="C6" s="9" t="s">
        <v>3</v>
      </c>
      <c r="D6" s="28">
        <v>250</v>
      </c>
      <c r="E6" s="28">
        <v>301</v>
      </c>
      <c r="F6" s="29">
        <v>139366</v>
      </c>
      <c r="G6" s="29">
        <v>27503</v>
      </c>
      <c r="H6" s="30">
        <v>0.19699999999999998</v>
      </c>
      <c r="I6" s="31">
        <v>32</v>
      </c>
      <c r="J6" s="11">
        <f t="shared" si="0"/>
        <v>0.10631229235880399</v>
      </c>
      <c r="K6" s="21">
        <f t="shared" si="1"/>
        <v>2178.477481342019</v>
      </c>
      <c r="L6" s="21">
        <f t="shared" si="2"/>
        <v>429.90877379956049</v>
      </c>
      <c r="M6" s="67">
        <f t="shared" si="3"/>
        <v>1.5631341082774988E-2</v>
      </c>
      <c r="N6" s="10"/>
    </row>
    <row r="7" spans="2:14">
      <c r="B7" s="22" t="s">
        <v>2</v>
      </c>
      <c r="C7" s="4" t="s">
        <v>4</v>
      </c>
      <c r="D7" s="23">
        <v>710</v>
      </c>
      <c r="E7" s="23">
        <v>1152</v>
      </c>
      <c r="F7" s="24">
        <v>160683</v>
      </c>
      <c r="G7" s="24">
        <v>27068</v>
      </c>
      <c r="H7" s="25">
        <v>0.16800000000000001</v>
      </c>
      <c r="I7" s="26">
        <v>77</v>
      </c>
      <c r="J7" s="11">
        <f t="shared" si="0"/>
        <v>6.6840277777777776E-2</v>
      </c>
      <c r="K7" s="21" t="str">
        <f t="shared" si="1"/>
        <v>-</v>
      </c>
      <c r="L7" s="21" t="str">
        <f t="shared" si="2"/>
        <v>-</v>
      </c>
      <c r="M7" s="66">
        <f t="shared" si="3"/>
        <v>-2.3840673498251225E-2</v>
      </c>
    </row>
    <row r="8" spans="2:14">
      <c r="B8" s="18" t="s">
        <v>0</v>
      </c>
      <c r="C8" s="3" t="s">
        <v>4</v>
      </c>
      <c r="D8" s="19">
        <v>310</v>
      </c>
      <c r="E8" s="19">
        <v>366</v>
      </c>
      <c r="F8" s="2">
        <v>142222</v>
      </c>
      <c r="G8" s="2">
        <v>26152</v>
      </c>
      <c r="H8" s="20">
        <v>0.184</v>
      </c>
      <c r="I8">
        <v>27</v>
      </c>
      <c r="J8" s="11">
        <f t="shared" si="0"/>
        <v>7.3770491803278687E-2</v>
      </c>
      <c r="K8" s="21" t="str">
        <f t="shared" si="1"/>
        <v>-</v>
      </c>
      <c r="L8" s="21" t="str">
        <f t="shared" si="2"/>
        <v>-</v>
      </c>
      <c r="M8" s="66">
        <f t="shared" si="3"/>
        <v>-1.6910459472750314E-2</v>
      </c>
    </row>
    <row r="9" spans="2:14">
      <c r="B9" s="32" t="s">
        <v>2</v>
      </c>
      <c r="C9" s="5" t="s">
        <v>3</v>
      </c>
      <c r="D9" s="33">
        <v>588</v>
      </c>
      <c r="E9" s="33">
        <v>910</v>
      </c>
      <c r="F9" s="34">
        <v>101332</v>
      </c>
      <c r="G9" s="34">
        <v>18400</v>
      </c>
      <c r="H9" s="35">
        <v>0.182</v>
      </c>
      <c r="I9" s="36">
        <v>90</v>
      </c>
      <c r="J9" s="11">
        <f t="shared" si="0"/>
        <v>9.8901098901098897E-2</v>
      </c>
      <c r="K9" s="21">
        <f t="shared" si="1"/>
        <v>832.96399914358267</v>
      </c>
      <c r="L9" s="21">
        <f t="shared" si="2"/>
        <v>151.25071630128608</v>
      </c>
      <c r="M9" s="67">
        <f t="shared" si="3"/>
        <v>8.2201476250698957E-3</v>
      </c>
    </row>
    <row r="10" spans="2:14">
      <c r="B10" s="37" t="s">
        <v>5</v>
      </c>
      <c r="C10" s="8" t="s">
        <v>1</v>
      </c>
      <c r="D10" s="19">
        <v>1040</v>
      </c>
      <c r="E10" s="19">
        <v>1248</v>
      </c>
      <c r="F10" s="2">
        <v>435831</v>
      </c>
      <c r="G10" s="2">
        <v>10361</v>
      </c>
      <c r="H10" s="38">
        <v>2.4E-2</v>
      </c>
      <c r="I10">
        <v>101</v>
      </c>
      <c r="J10" s="11">
        <f t="shared" si="0"/>
        <v>8.0929487179487183E-2</v>
      </c>
      <c r="K10" s="21" t="str">
        <f t="shared" si="1"/>
        <v>-</v>
      </c>
      <c r="L10" s="21" t="str">
        <f t="shared" si="2"/>
        <v>-</v>
      </c>
      <c r="M10" s="66">
        <f t="shared" si="3"/>
        <v>-9.7514640965418176E-3</v>
      </c>
    </row>
    <row r="11" spans="2:14">
      <c r="B11" s="39" t="s">
        <v>0</v>
      </c>
      <c r="C11" s="5" t="s">
        <v>6</v>
      </c>
      <c r="D11" s="23">
        <v>79</v>
      </c>
      <c r="E11" s="23">
        <v>98</v>
      </c>
      <c r="F11" s="24">
        <v>60124</v>
      </c>
      <c r="G11" s="24">
        <v>8671</v>
      </c>
      <c r="H11" s="35">
        <v>0.14400000000000002</v>
      </c>
      <c r="I11" s="36">
        <v>14</v>
      </c>
      <c r="J11" s="11">
        <f t="shared" si="0"/>
        <v>0.14285714285714285</v>
      </c>
      <c r="K11" s="21">
        <f t="shared" si="1"/>
        <v>3137.0413426228888</v>
      </c>
      <c r="L11" s="21">
        <f t="shared" si="2"/>
        <v>452.41975719983816</v>
      </c>
      <c r="M11" s="67">
        <f t="shared" si="3"/>
        <v>5.2176191581113848E-2</v>
      </c>
    </row>
    <row r="12" spans="2:14">
      <c r="B12" s="40" t="s">
        <v>2</v>
      </c>
      <c r="C12" s="6" t="s">
        <v>6</v>
      </c>
      <c r="D12" s="19">
        <v>196</v>
      </c>
      <c r="E12" s="19">
        <v>326</v>
      </c>
      <c r="F12" s="2">
        <v>29090</v>
      </c>
      <c r="G12" s="2">
        <v>6424</v>
      </c>
      <c r="H12" s="30">
        <v>0.221</v>
      </c>
      <c r="I12" s="31">
        <v>40</v>
      </c>
      <c r="J12" s="11">
        <f t="shared" si="0"/>
        <v>0.12269938650306748</v>
      </c>
      <c r="K12" s="21">
        <f t="shared" si="1"/>
        <v>931.41628075454946</v>
      </c>
      <c r="L12" s="21">
        <f t="shared" si="2"/>
        <v>205.68642789849523</v>
      </c>
      <c r="M12" s="67">
        <f t="shared" si="3"/>
        <v>3.2018435227038483E-2</v>
      </c>
    </row>
    <row r="13" spans="2:14">
      <c r="B13" s="41" t="s">
        <v>5</v>
      </c>
      <c r="C13" s="7" t="s">
        <v>4</v>
      </c>
      <c r="D13" s="42">
        <v>354</v>
      </c>
      <c r="E13" s="42">
        <v>427</v>
      </c>
      <c r="F13" s="43">
        <v>156289</v>
      </c>
      <c r="G13" s="24">
        <v>4226</v>
      </c>
      <c r="H13" s="44">
        <v>2.7000000000000003E-2</v>
      </c>
      <c r="I13" s="45">
        <v>30</v>
      </c>
      <c r="J13" s="11">
        <f t="shared" si="0"/>
        <v>7.0257611241217793E-2</v>
      </c>
      <c r="K13" s="21" t="str">
        <f t="shared" si="1"/>
        <v>-</v>
      </c>
      <c r="L13" s="21" t="str">
        <f t="shared" si="2"/>
        <v>-</v>
      </c>
      <c r="M13" s="66">
        <f t="shared" si="3"/>
        <v>-2.0423340034811208E-2</v>
      </c>
    </row>
    <row r="14" spans="2:14">
      <c r="B14" s="37" t="s">
        <v>5</v>
      </c>
      <c r="C14" s="8" t="s">
        <v>3</v>
      </c>
      <c r="D14" s="46">
        <v>274</v>
      </c>
      <c r="E14" s="46">
        <v>327</v>
      </c>
      <c r="F14" s="47">
        <v>110731</v>
      </c>
      <c r="G14" s="2">
        <v>3067</v>
      </c>
      <c r="H14" s="48">
        <v>2.7999999999999997E-2</v>
      </c>
      <c r="I14" s="49">
        <v>30</v>
      </c>
      <c r="J14" s="11">
        <f t="shared" si="0"/>
        <v>9.1743119266055051E-2</v>
      </c>
      <c r="K14" s="21">
        <f t="shared" si="1"/>
        <v>117.61492370357455</v>
      </c>
      <c r="L14" s="21">
        <f t="shared" si="2"/>
        <v>3.2576692254098956</v>
      </c>
      <c r="M14" s="67">
        <f t="shared" si="3"/>
        <v>1.06216799002605E-3</v>
      </c>
    </row>
    <row r="15" spans="2:14">
      <c r="B15" s="41" t="s">
        <v>5</v>
      </c>
      <c r="C15" s="7" t="s">
        <v>6</v>
      </c>
      <c r="D15" s="42">
        <v>96</v>
      </c>
      <c r="E15" s="42">
        <v>119</v>
      </c>
      <c r="F15" s="68">
        <v>39149</v>
      </c>
      <c r="G15" s="69">
        <v>797</v>
      </c>
      <c r="H15" s="44">
        <v>0.02</v>
      </c>
      <c r="I15" s="71">
        <v>10</v>
      </c>
      <c r="J15" s="11">
        <f t="shared" si="0"/>
        <v>8.4033613445378158E-2</v>
      </c>
      <c r="K15" s="21" t="str">
        <f t="shared" si="1"/>
        <v>-</v>
      </c>
      <c r="L15" s="21" t="str">
        <f t="shared" si="2"/>
        <v>-</v>
      </c>
      <c r="M15" s="66">
        <f t="shared" si="3"/>
        <v>-6.6473378306508429E-3</v>
      </c>
    </row>
    <row r="16" spans="2:14">
      <c r="B16" s="50" t="s">
        <v>18</v>
      </c>
      <c r="C16" s="51"/>
      <c r="D16" s="51"/>
      <c r="E16" s="51"/>
      <c r="F16" s="52">
        <f>SUM(F4:F15)</f>
        <v>2297201</v>
      </c>
      <c r="G16" s="52">
        <f>SUM(G4:G15)</f>
        <v>286397</v>
      </c>
      <c r="H16" s="51"/>
      <c r="I16" s="53">
        <f>SUM(I4:I15)</f>
        <v>800</v>
      </c>
      <c r="J16" s="12"/>
      <c r="K16" s="52">
        <f>SUM(K4:K15)</f>
        <v>7197.5140275666135</v>
      </c>
      <c r="L16" s="52">
        <f>SUM(L4:L15)</f>
        <v>1242.5233444245898</v>
      </c>
      <c r="M16" s="54"/>
    </row>
    <row r="17" spans="2:13">
      <c r="B17" s="55" t="s">
        <v>7</v>
      </c>
      <c r="C17" s="56"/>
      <c r="D17" s="57"/>
      <c r="E17" s="57"/>
      <c r="F17" s="58">
        <f>AVERAGE(F4:F15)</f>
        <v>191433.41666666666</v>
      </c>
      <c r="G17" s="58">
        <f>AVERAGE(G4:G15)</f>
        <v>23866.416666666668</v>
      </c>
      <c r="H17" s="59">
        <f>AVERAGE(H4:H15)</f>
        <v>0.12733333333333335</v>
      </c>
      <c r="I17" s="60">
        <f>AVERAGE(I4:I15)</f>
        <v>66.666666666666671</v>
      </c>
      <c r="J17" s="13">
        <f>AVERAGE(J4:J15)</f>
        <v>9.0680951276029001E-2</v>
      </c>
      <c r="K17" s="58"/>
      <c r="L17" s="58"/>
      <c r="M17" s="61"/>
    </row>
    <row r="18" spans="2:13" ht="17" thickBot="1">
      <c r="B18" s="50" t="s">
        <v>21</v>
      </c>
      <c r="C18" s="51"/>
      <c r="D18" s="51"/>
      <c r="E18" s="51"/>
      <c r="F18" s="70">
        <f>K16</f>
        <v>7197.5140275666135</v>
      </c>
      <c r="G18" s="70">
        <f>L16</f>
        <v>1242.5233444245898</v>
      </c>
      <c r="H18" s="51"/>
      <c r="I18" s="53"/>
      <c r="J18" s="51"/>
      <c r="K18" s="52"/>
      <c r="L18" s="52"/>
      <c r="M18" s="54"/>
    </row>
    <row r="19" spans="2:13" ht="17" thickTop="1">
      <c r="B19" s="62" t="s">
        <v>22</v>
      </c>
      <c r="C19" s="63"/>
      <c r="D19" s="63"/>
      <c r="E19" s="63"/>
      <c r="F19" s="64">
        <f>F16+F18</f>
        <v>2304398.5140275666</v>
      </c>
      <c r="G19" s="64">
        <f>G16+M16</f>
        <v>286397</v>
      </c>
      <c r="H19" s="63"/>
      <c r="I19" s="63"/>
      <c r="J19" s="87" t="s">
        <v>23</v>
      </c>
      <c r="K19" s="87"/>
      <c r="L19" s="87"/>
      <c r="M19" s="65">
        <f>F18/F16</f>
        <v>3.1331668528642525E-3</v>
      </c>
    </row>
    <row r="20" spans="2:13">
      <c r="B20" s="86" t="s">
        <v>27</v>
      </c>
    </row>
    <row r="21" spans="2:13">
      <c r="M21" s="10"/>
    </row>
    <row r="22" spans="2:13" ht="19">
      <c r="B22" s="88" t="s">
        <v>26</v>
      </c>
      <c r="C22" s="89"/>
      <c r="D22" s="89"/>
      <c r="E22" s="89"/>
      <c r="F22" s="89"/>
      <c r="G22" s="89"/>
      <c r="H22" s="89"/>
      <c r="I22" s="89"/>
      <c r="J22" s="90"/>
      <c r="K22" s="91" t="s">
        <v>24</v>
      </c>
      <c r="L22" s="91"/>
      <c r="M22" s="92"/>
    </row>
    <row r="23" spans="2:13" ht="51">
      <c r="B23" s="14" t="s">
        <v>9</v>
      </c>
      <c r="C23" s="15" t="s">
        <v>10</v>
      </c>
      <c r="D23" s="16" t="s">
        <v>17</v>
      </c>
      <c r="E23" s="16" t="s">
        <v>11</v>
      </c>
      <c r="F23" s="16" t="s">
        <v>12</v>
      </c>
      <c r="G23" s="16" t="s">
        <v>13</v>
      </c>
      <c r="H23" s="16" t="s">
        <v>14</v>
      </c>
      <c r="I23" s="16" t="s">
        <v>15</v>
      </c>
      <c r="J23" s="17" t="s">
        <v>16</v>
      </c>
      <c r="K23" s="16" t="s">
        <v>19</v>
      </c>
      <c r="L23" s="16" t="s">
        <v>20</v>
      </c>
      <c r="M23" s="17" t="s">
        <v>25</v>
      </c>
    </row>
    <row r="24" spans="2:13">
      <c r="B24" s="18" t="s">
        <v>0</v>
      </c>
      <c r="C24" s="3" t="s">
        <v>1</v>
      </c>
      <c r="D24" s="19">
        <v>905</v>
      </c>
      <c r="E24" s="19">
        <v>1082</v>
      </c>
      <c r="F24" s="2">
        <v>494443</v>
      </c>
      <c r="G24" s="2">
        <v>83129</v>
      </c>
      <c r="H24" s="20">
        <v>0.16800000000000001</v>
      </c>
      <c r="I24">
        <v>83</v>
      </c>
      <c r="J24" s="11">
        <f>I24/E24</f>
        <v>7.6709796672828096E-2</v>
      </c>
      <c r="K24" s="21" t="str">
        <f>IF(G24*M24&gt;0, F24*M24, "-")</f>
        <v>-</v>
      </c>
      <c r="L24" s="21" t="str">
        <f>IF(G24*M24&gt;0, G24*M24, "-")</f>
        <v>-</v>
      </c>
      <c r="M24" s="66">
        <f>(J24-J$17)</f>
        <v>-1.3971154603200905E-2</v>
      </c>
    </row>
    <row r="25" spans="2:13">
      <c r="B25" s="22" t="s">
        <v>2</v>
      </c>
      <c r="C25" s="4" t="s">
        <v>1</v>
      </c>
      <c r="D25" s="23">
        <v>2248</v>
      </c>
      <c r="E25" s="23">
        <v>3638</v>
      </c>
      <c r="F25" s="24">
        <v>427941</v>
      </c>
      <c r="G25" s="24">
        <v>70599</v>
      </c>
      <c r="H25" s="25">
        <v>0.16500000000000001</v>
      </c>
      <c r="I25" s="26">
        <v>266</v>
      </c>
      <c r="J25" s="11">
        <f t="shared" ref="J25:J35" si="4">I25/E25</f>
        <v>7.31170973062122E-2</v>
      </c>
      <c r="K25" s="21" t="str">
        <f t="shared" ref="K25:K35" si="5">IF(G25*M25&gt;0, F25*M25, "-")</f>
        <v>-</v>
      </c>
      <c r="L25" s="21" t="str">
        <f t="shared" ref="L25:L35" si="6">IF(G25*M25&gt;0, G25*M25, "-")</f>
        <v>-</v>
      </c>
      <c r="M25" s="66">
        <f t="shared" ref="M25:M35" si="7">(J25-J$17)</f>
        <v>-1.7563853969816801E-2</v>
      </c>
    </row>
    <row r="26" spans="2:13">
      <c r="B26" s="37" t="s">
        <v>0</v>
      </c>
      <c r="C26" s="82" t="s">
        <v>3</v>
      </c>
      <c r="D26" s="79">
        <v>250</v>
      </c>
      <c r="E26" s="79">
        <v>301</v>
      </c>
      <c r="F26" s="80">
        <v>139366</v>
      </c>
      <c r="G26" s="80">
        <v>27503</v>
      </c>
      <c r="H26" s="38">
        <v>0.19699999999999998</v>
      </c>
      <c r="I26" s="81">
        <v>32</v>
      </c>
      <c r="J26" s="76">
        <f t="shared" si="4"/>
        <v>0.10631229235880399</v>
      </c>
      <c r="K26" s="77">
        <f t="shared" si="5"/>
        <v>2178.477481342019</v>
      </c>
      <c r="L26" s="77">
        <f t="shared" si="6"/>
        <v>429.90877379956049</v>
      </c>
      <c r="M26" s="78">
        <f t="shared" si="7"/>
        <v>1.5631341082774988E-2</v>
      </c>
    </row>
    <row r="27" spans="2:13">
      <c r="B27" s="41" t="s">
        <v>2</v>
      </c>
      <c r="C27" s="7" t="s">
        <v>4</v>
      </c>
      <c r="D27" s="23">
        <v>710</v>
      </c>
      <c r="E27" s="23">
        <v>1152</v>
      </c>
      <c r="F27" s="24">
        <v>160683</v>
      </c>
      <c r="G27" s="24">
        <v>27068</v>
      </c>
      <c r="H27" s="25">
        <v>0.16800000000000001</v>
      </c>
      <c r="I27" s="26">
        <v>77</v>
      </c>
      <c r="J27" s="11">
        <f t="shared" si="4"/>
        <v>6.6840277777777776E-2</v>
      </c>
      <c r="K27" s="21" t="str">
        <f t="shared" si="5"/>
        <v>-</v>
      </c>
      <c r="L27" s="21" t="str">
        <f t="shared" si="6"/>
        <v>-</v>
      </c>
      <c r="M27" s="66">
        <f t="shared" si="7"/>
        <v>-2.3840673498251225E-2</v>
      </c>
    </row>
    <row r="28" spans="2:13">
      <c r="B28" s="37" t="s">
        <v>0</v>
      </c>
      <c r="C28" s="8" t="s">
        <v>4</v>
      </c>
      <c r="D28" s="19">
        <v>310</v>
      </c>
      <c r="E28" s="19">
        <v>366</v>
      </c>
      <c r="F28" s="2">
        <v>142222</v>
      </c>
      <c r="G28" s="2">
        <v>26152</v>
      </c>
      <c r="H28" s="20">
        <v>0.184</v>
      </c>
      <c r="I28">
        <v>27</v>
      </c>
      <c r="J28" s="11">
        <f t="shared" si="4"/>
        <v>7.3770491803278687E-2</v>
      </c>
      <c r="K28" s="21" t="str">
        <f t="shared" si="5"/>
        <v>-</v>
      </c>
      <c r="L28" s="21" t="str">
        <f t="shared" si="6"/>
        <v>-</v>
      </c>
      <c r="M28" s="66">
        <f t="shared" si="7"/>
        <v>-1.6910459472750314E-2</v>
      </c>
    </row>
    <row r="29" spans="2:13">
      <c r="B29" s="41" t="s">
        <v>2</v>
      </c>
      <c r="C29" s="7" t="s">
        <v>3</v>
      </c>
      <c r="D29" s="72">
        <v>588</v>
      </c>
      <c r="E29" s="72">
        <v>910</v>
      </c>
      <c r="F29" s="73">
        <v>101332</v>
      </c>
      <c r="G29" s="73">
        <v>18400</v>
      </c>
      <c r="H29" s="74">
        <v>0.182</v>
      </c>
      <c r="I29" s="75">
        <v>90</v>
      </c>
      <c r="J29" s="76">
        <f t="shared" si="4"/>
        <v>9.8901098901098897E-2</v>
      </c>
      <c r="K29" s="77">
        <f t="shared" si="5"/>
        <v>832.96399914358267</v>
      </c>
      <c r="L29" s="77">
        <f t="shared" si="6"/>
        <v>151.25071630128608</v>
      </c>
      <c r="M29" s="78">
        <f t="shared" si="7"/>
        <v>8.2201476250698957E-3</v>
      </c>
    </row>
    <row r="30" spans="2:13">
      <c r="B30" s="27" t="s">
        <v>5</v>
      </c>
      <c r="C30" s="8" t="s">
        <v>1</v>
      </c>
      <c r="D30" s="19">
        <v>1040</v>
      </c>
      <c r="E30" s="19">
        <v>1248</v>
      </c>
      <c r="F30" s="2">
        <v>435831</v>
      </c>
      <c r="G30" s="2">
        <v>10361</v>
      </c>
      <c r="H30" s="30">
        <v>2.4E-2</v>
      </c>
      <c r="I30">
        <v>101</v>
      </c>
      <c r="J30" s="11">
        <f t="shared" si="4"/>
        <v>8.0929487179487183E-2</v>
      </c>
      <c r="K30" s="21" t="str">
        <f t="shared" si="5"/>
        <v>-</v>
      </c>
      <c r="L30" s="21" t="str">
        <f t="shared" si="6"/>
        <v>-</v>
      </c>
      <c r="M30" s="66">
        <f t="shared" si="7"/>
        <v>-9.7514640965418176E-3</v>
      </c>
    </row>
    <row r="31" spans="2:13">
      <c r="B31" s="41" t="s">
        <v>0</v>
      </c>
      <c r="C31" s="7" t="s">
        <v>6</v>
      </c>
      <c r="D31" s="23">
        <v>79</v>
      </c>
      <c r="E31" s="23">
        <v>98</v>
      </c>
      <c r="F31" s="24">
        <v>60124</v>
      </c>
      <c r="G31" s="24">
        <v>8671</v>
      </c>
      <c r="H31" s="74">
        <v>0.14400000000000002</v>
      </c>
      <c r="I31" s="75">
        <v>14</v>
      </c>
      <c r="J31" s="11">
        <f t="shared" si="4"/>
        <v>0.14285714285714285</v>
      </c>
      <c r="K31" s="21">
        <f t="shared" si="5"/>
        <v>3137.0413426228888</v>
      </c>
      <c r="L31" s="21">
        <f t="shared" si="6"/>
        <v>452.41975719983816</v>
      </c>
      <c r="M31" s="78">
        <f t="shared" si="7"/>
        <v>5.2176191581113848E-2</v>
      </c>
    </row>
    <row r="32" spans="2:13">
      <c r="B32" s="37" t="s">
        <v>2</v>
      </c>
      <c r="C32" s="8" t="s">
        <v>6</v>
      </c>
      <c r="D32" s="19">
        <v>196</v>
      </c>
      <c r="E32" s="19">
        <v>326</v>
      </c>
      <c r="F32" s="2">
        <v>29090</v>
      </c>
      <c r="G32" s="2">
        <v>6424</v>
      </c>
      <c r="H32" s="38">
        <v>0.221</v>
      </c>
      <c r="I32" s="81">
        <v>40</v>
      </c>
      <c r="J32" s="11">
        <f t="shared" si="4"/>
        <v>0.12269938650306748</v>
      </c>
      <c r="K32" s="21">
        <f t="shared" si="5"/>
        <v>931.41628075454946</v>
      </c>
      <c r="L32" s="21">
        <f t="shared" si="6"/>
        <v>205.68642789849523</v>
      </c>
      <c r="M32" s="78">
        <f t="shared" si="7"/>
        <v>3.2018435227038483E-2</v>
      </c>
    </row>
    <row r="33" spans="2:13">
      <c r="B33" s="32" t="s">
        <v>5</v>
      </c>
      <c r="C33" s="7" t="s">
        <v>4</v>
      </c>
      <c r="D33" s="42">
        <v>354</v>
      </c>
      <c r="E33" s="42">
        <v>427</v>
      </c>
      <c r="F33" s="43">
        <v>156289</v>
      </c>
      <c r="G33" s="24">
        <v>4226</v>
      </c>
      <c r="H33" s="84">
        <v>2.7000000000000003E-2</v>
      </c>
      <c r="I33" s="45">
        <v>30</v>
      </c>
      <c r="J33" s="11">
        <f t="shared" si="4"/>
        <v>7.0257611241217793E-2</v>
      </c>
      <c r="K33" s="21" t="str">
        <f t="shared" si="5"/>
        <v>-</v>
      </c>
      <c r="L33" s="21" t="str">
        <f t="shared" si="6"/>
        <v>-</v>
      </c>
      <c r="M33" s="66">
        <f t="shared" si="7"/>
        <v>-2.0423340034811208E-2</v>
      </c>
    </row>
    <row r="34" spans="2:13">
      <c r="B34" s="27" t="s">
        <v>5</v>
      </c>
      <c r="C34" s="8" t="s">
        <v>3</v>
      </c>
      <c r="D34" s="46">
        <v>274</v>
      </c>
      <c r="E34" s="46">
        <v>327</v>
      </c>
      <c r="F34" s="47">
        <v>110731</v>
      </c>
      <c r="G34" s="2">
        <v>3067</v>
      </c>
      <c r="H34" s="85">
        <v>2.7999999999999997E-2</v>
      </c>
      <c r="I34" s="83">
        <v>30</v>
      </c>
      <c r="J34" s="11">
        <f t="shared" si="4"/>
        <v>9.1743119266055051E-2</v>
      </c>
      <c r="K34" s="21">
        <f t="shared" si="5"/>
        <v>117.61492370357455</v>
      </c>
      <c r="L34" s="21">
        <f t="shared" si="6"/>
        <v>3.2576692254098956</v>
      </c>
      <c r="M34" s="78">
        <f t="shared" si="7"/>
        <v>1.06216799002605E-3</v>
      </c>
    </row>
    <row r="35" spans="2:13">
      <c r="B35" s="32" t="s">
        <v>5</v>
      </c>
      <c r="C35" s="7" t="s">
        <v>6</v>
      </c>
      <c r="D35" s="42">
        <v>96</v>
      </c>
      <c r="E35" s="42">
        <v>119</v>
      </c>
      <c r="F35" s="68">
        <v>39149</v>
      </c>
      <c r="G35" s="69">
        <v>797</v>
      </c>
      <c r="H35" s="84">
        <v>0.02</v>
      </c>
      <c r="I35" s="71">
        <v>10</v>
      </c>
      <c r="J35" s="11">
        <f t="shared" si="4"/>
        <v>8.4033613445378158E-2</v>
      </c>
      <c r="K35" s="21" t="str">
        <f t="shared" si="5"/>
        <v>-</v>
      </c>
      <c r="L35" s="21" t="str">
        <f t="shared" si="6"/>
        <v>-</v>
      </c>
      <c r="M35" s="66">
        <f t="shared" si="7"/>
        <v>-6.6473378306508429E-3</v>
      </c>
    </row>
    <row r="36" spans="2:13">
      <c r="B36" s="50" t="s">
        <v>18</v>
      </c>
      <c r="C36" s="51"/>
      <c r="D36" s="51"/>
      <c r="E36" s="51"/>
      <c r="F36" s="52">
        <f>SUM(F24:F35)</f>
        <v>2297201</v>
      </c>
      <c r="G36" s="52">
        <f>SUM(G24:G35)</f>
        <v>286397</v>
      </c>
      <c r="H36" s="51"/>
      <c r="I36" s="53">
        <f>SUM(I24:I35)</f>
        <v>800</v>
      </c>
      <c r="J36" s="12"/>
      <c r="K36" s="52">
        <f>SUM(K24:K35)</f>
        <v>7197.5140275666135</v>
      </c>
      <c r="L36" s="52">
        <f>SUM(L24:L35)</f>
        <v>1242.5233444245898</v>
      </c>
      <c r="M36" s="54"/>
    </row>
    <row r="37" spans="2:13">
      <c r="B37" s="55" t="s">
        <v>7</v>
      </c>
      <c r="C37" s="56"/>
      <c r="D37" s="57"/>
      <c r="E37" s="57"/>
      <c r="F37" s="58">
        <f>AVERAGE(F24:F35)</f>
        <v>191433.41666666666</v>
      </c>
      <c r="G37" s="58">
        <f>AVERAGE(G24:G35)</f>
        <v>23866.416666666668</v>
      </c>
      <c r="H37" s="59">
        <f>AVERAGE(H24:H35)</f>
        <v>0.12733333333333335</v>
      </c>
      <c r="I37" s="60">
        <f>AVERAGE(I24:I35)</f>
        <v>66.666666666666671</v>
      </c>
      <c r="J37" s="13">
        <f>AVERAGE(J24:J35)</f>
        <v>9.0680951276029001E-2</v>
      </c>
      <c r="K37" s="58"/>
      <c r="L37" s="58"/>
      <c r="M37" s="61"/>
    </row>
    <row r="38" spans="2:13" ht="17" thickBot="1">
      <c r="B38" s="50" t="s">
        <v>21</v>
      </c>
      <c r="C38" s="51"/>
      <c r="D38" s="51"/>
      <c r="E38" s="51"/>
      <c r="F38" s="70">
        <f>K36</f>
        <v>7197.5140275666135</v>
      </c>
      <c r="G38" s="70">
        <f>L36</f>
        <v>1242.5233444245898</v>
      </c>
      <c r="H38" s="51"/>
      <c r="I38" s="53"/>
      <c r="J38" s="51"/>
      <c r="K38" s="52"/>
      <c r="L38" s="52"/>
      <c r="M38" s="54"/>
    </row>
    <row r="39" spans="2:13" ht="17" thickTop="1">
      <c r="B39" s="62" t="s">
        <v>22</v>
      </c>
      <c r="C39" s="63"/>
      <c r="D39" s="63"/>
      <c r="E39" s="63"/>
      <c r="F39" s="64">
        <f>F36+F38</f>
        <v>2304398.5140275666</v>
      </c>
      <c r="G39" s="64">
        <f>G36+M36</f>
        <v>286397</v>
      </c>
      <c r="H39" s="63"/>
      <c r="I39" s="63"/>
      <c r="J39" s="87" t="s">
        <v>23</v>
      </c>
      <c r="K39" s="87"/>
      <c r="L39" s="87"/>
      <c r="M39" s="65">
        <f>F38/F36</f>
        <v>3.1331668528642525E-3</v>
      </c>
    </row>
    <row r="40" spans="2:13" ht="34" customHeight="1">
      <c r="B40" s="86" t="s">
        <v>27</v>
      </c>
    </row>
    <row r="48" spans="2:13" ht="36" customHeight="1"/>
    <row r="170" spans="9:9">
      <c r="I170">
        <f>26.8/3</f>
        <v>8.9333333333333336</v>
      </c>
    </row>
  </sheetData>
  <mergeCells count="6">
    <mergeCell ref="J39:L39"/>
    <mergeCell ref="B2:J2"/>
    <mergeCell ref="J19:L19"/>
    <mergeCell ref="K2:M2"/>
    <mergeCell ref="B22:J22"/>
    <mergeCell ref="K22:M22"/>
  </mergeCells>
  <conditionalFormatting sqref="G4:G15">
    <cfRule type="aboveAverage" dxfId="7" priority="40"/>
  </conditionalFormatting>
  <conditionalFormatting sqref="G24:G35">
    <cfRule type="aboveAverage" dxfId="6" priority="35" aboveAverage="0"/>
    <cfRule type="aboveAverage" dxfId="5" priority="37"/>
  </conditionalFormatting>
  <conditionalFormatting sqref="H4:H15">
    <cfRule type="aboveAverage" dxfId="4" priority="39"/>
  </conditionalFormatting>
  <conditionalFormatting sqref="H24:H35">
    <cfRule type="aboveAverage" dxfId="3" priority="34" aboveAverage="0"/>
    <cfRule type="aboveAverage" dxfId="2" priority="36"/>
  </conditionalFormatting>
  <conditionalFormatting sqref="J17 J4:J15">
    <cfRule type="aboveAverage" dxfId="1" priority="42"/>
  </conditionalFormatting>
  <conditionalFormatting sqref="J37 J24:J35">
    <cfRule type="aboveAverage" dxfId="0" priority="38"/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Performance</vt:lpstr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B</cp:lastModifiedBy>
  <dcterms:created xsi:type="dcterms:W3CDTF">2025-03-13T18:08:07Z</dcterms:created>
  <dcterms:modified xsi:type="dcterms:W3CDTF">2025-03-20T21:21:20Z</dcterms:modified>
</cp:coreProperties>
</file>