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5"/>
  </bookViews>
  <sheets>
    <sheet name="DATABASE PO" sheetId="1" r:id="rId1"/>
    <sheet name="AKA" sheetId="2" r:id="rId2"/>
    <sheet name="AJM" sheetId="3" r:id="rId3"/>
    <sheet name="AKM" sheetId="4" r:id="rId4"/>
    <sheet name="AMIN" sheetId="5" r:id="rId5"/>
    <sheet name="Sheet1" sheetId="6" r:id="rId6"/>
  </sheets>
  <calcPr calcId="124519"/>
</workbook>
</file>

<file path=xl/calcChain.xml><?xml version="1.0" encoding="utf-8"?>
<calcChain xmlns="http://schemas.openxmlformats.org/spreadsheetml/2006/main">
  <c r="AF13" i="6"/>
  <c r="AF14" l="1"/>
  <c r="AF153"/>
  <c r="AF151"/>
  <c r="AF136"/>
  <c r="AF137"/>
  <c r="AF209"/>
  <c r="AF210"/>
  <c r="AF211"/>
  <c r="AF212"/>
  <c r="AF213"/>
  <c r="AF214"/>
  <c r="AB209"/>
  <c r="AB210"/>
  <c r="AB211"/>
  <c r="AB212"/>
  <c r="AB213"/>
  <c r="AB214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9"/>
  <c r="AF60"/>
  <c r="AB139"/>
  <c r="AF139" s="1"/>
  <c r="AB140"/>
  <c r="AB141"/>
  <c r="AB142"/>
  <c r="AF142" s="1"/>
  <c r="AB143"/>
  <c r="AF143" s="1"/>
  <c r="AB144"/>
  <c r="AB145"/>
  <c r="AB146"/>
  <c r="AF146" s="1"/>
  <c r="AF138"/>
  <c r="AF140"/>
  <c r="AF141"/>
  <c r="AF145"/>
  <c r="AD13"/>
  <c r="AB207"/>
  <c r="AF207" s="1"/>
  <c r="AB208"/>
  <c r="AF208"/>
  <c r="AF35" l="1"/>
  <c r="AB58"/>
  <c r="AB31" l="1"/>
  <c r="AB20"/>
  <c r="AB11"/>
  <c r="AB206"/>
  <c r="AF206" s="1"/>
  <c r="AB205"/>
  <c r="AF205" s="1"/>
  <c r="AB204"/>
  <c r="AF204" s="1"/>
  <c r="AB203"/>
  <c r="AF203" s="1"/>
  <c r="AB202"/>
  <c r="AF202" s="1"/>
  <c r="AB201"/>
  <c r="AF201" s="1"/>
  <c r="AB200"/>
  <c r="AF200" s="1"/>
  <c r="AB199"/>
  <c r="AF199" s="1"/>
  <c r="AB198"/>
  <c r="AF198" s="1"/>
  <c r="AB197"/>
  <c r="AF197" s="1"/>
  <c r="AB196"/>
  <c r="AF196" s="1"/>
  <c r="AB195"/>
  <c r="AF195" s="1"/>
  <c r="AB194"/>
  <c r="AF194" s="1"/>
  <c r="AB193"/>
  <c r="AF193" s="1"/>
  <c r="AB192"/>
  <c r="AF192" s="1"/>
  <c r="AB191"/>
  <c r="AF191" s="1"/>
  <c r="AB190"/>
  <c r="AF190" s="1"/>
  <c r="AB189"/>
  <c r="AF189" s="1"/>
  <c r="AB188"/>
  <c r="AF188" s="1"/>
  <c r="AB187"/>
  <c r="AF187" s="1"/>
  <c r="AB186"/>
  <c r="AF186" s="1"/>
  <c r="AB185"/>
  <c r="AF185" s="1"/>
  <c r="AB184"/>
  <c r="AF184" s="1"/>
  <c r="AB183"/>
  <c r="AF183" s="1"/>
  <c r="AB182"/>
  <c r="AF182" s="1"/>
  <c r="AF181"/>
  <c r="AB180"/>
  <c r="AF180" s="1"/>
  <c r="AB179"/>
  <c r="AF179" s="1"/>
  <c r="AB178"/>
  <c r="AF178" s="1"/>
  <c r="AB177"/>
  <c r="AF177" s="1"/>
  <c r="AB176"/>
  <c r="AF176" s="1"/>
  <c r="AB175"/>
  <c r="AF175" s="1"/>
  <c r="AB174"/>
  <c r="AF174" s="1"/>
  <c r="AB173"/>
  <c r="AF173" s="1"/>
  <c r="AB172"/>
  <c r="AF172" s="1"/>
  <c r="AB171"/>
  <c r="AF171" s="1"/>
  <c r="AB170"/>
  <c r="AF170" s="1"/>
  <c r="AB169"/>
  <c r="AF169" s="1"/>
  <c r="AB168"/>
  <c r="AF168" s="1"/>
  <c r="AB167"/>
  <c r="AF167" s="1"/>
  <c r="AB166"/>
  <c r="AF166" s="1"/>
  <c r="AB165"/>
  <c r="AF165" s="1"/>
  <c r="AB164"/>
  <c r="AF164" s="1"/>
  <c r="AB163"/>
  <c r="AF163" s="1"/>
  <c r="AB162"/>
  <c r="AF162" s="1"/>
  <c r="AB161"/>
  <c r="AF161" s="1"/>
  <c r="AB160"/>
  <c r="AF160" s="1"/>
  <c r="AB159"/>
  <c r="AF159" s="1"/>
  <c r="AB158"/>
  <c r="AF158" s="1"/>
  <c r="AB157"/>
  <c r="AF157" s="1"/>
  <c r="AF156"/>
  <c r="AF155"/>
  <c r="AB154"/>
  <c r="AF154" s="1"/>
  <c r="AB153"/>
  <c r="AB152"/>
  <c r="AF152" s="1"/>
  <c r="AB151"/>
  <c r="AB150"/>
  <c r="AB149"/>
  <c r="AF149" s="1"/>
  <c r="AB148"/>
  <c r="AF148" s="1"/>
  <c r="AB147"/>
  <c r="AF147" s="1"/>
  <c r="AB138"/>
  <c r="AB137"/>
  <c r="AB136"/>
  <c r="AB135"/>
  <c r="AF135" s="1"/>
  <c r="AB134"/>
  <c r="AF134" s="1"/>
  <c r="AB133"/>
  <c r="AF133" s="1"/>
  <c r="AB132"/>
  <c r="AF132" s="1"/>
  <c r="AB131"/>
  <c r="AF131" s="1"/>
  <c r="AB130"/>
  <c r="AF130" s="1"/>
  <c r="AB129"/>
  <c r="AF129" s="1"/>
  <c r="AB128"/>
  <c r="AF128" s="1"/>
  <c r="AB127"/>
  <c r="AF127" s="1"/>
  <c r="AB126"/>
  <c r="AF126" s="1"/>
  <c r="AB125"/>
  <c r="AB124"/>
  <c r="AF124" s="1"/>
  <c r="AB123"/>
  <c r="AF123" s="1"/>
  <c r="AB122"/>
  <c r="AF122" s="1"/>
  <c r="AB121"/>
  <c r="AF121" s="1"/>
  <c r="AB120"/>
  <c r="AF120" s="1"/>
  <c r="AB119"/>
  <c r="AF119" s="1"/>
  <c r="AF118"/>
  <c r="AF117"/>
  <c r="AB116"/>
  <c r="AF116" s="1"/>
  <c r="AB115"/>
  <c r="AF115" s="1"/>
  <c r="AB114"/>
  <c r="AF114" s="1"/>
  <c r="AB113"/>
  <c r="AF113" s="1"/>
  <c r="AB112"/>
  <c r="AF112" s="1"/>
  <c r="AB111"/>
  <c r="AF111" s="1"/>
  <c r="AB110"/>
  <c r="AF110" s="1"/>
  <c r="AB109"/>
  <c r="AF109" s="1"/>
  <c r="AB108"/>
  <c r="AF108" s="1"/>
  <c r="AB107"/>
  <c r="AF107" s="1"/>
  <c r="AB106"/>
  <c r="AF106" s="1"/>
  <c r="AB105"/>
  <c r="AF105" s="1"/>
  <c r="AB104"/>
  <c r="AF104" s="1"/>
  <c r="AB103"/>
  <c r="AF103" s="1"/>
  <c r="AB102"/>
  <c r="AF102" s="1"/>
  <c r="AB101"/>
  <c r="AF101" s="1"/>
  <c r="AB100"/>
  <c r="AB99"/>
  <c r="AF99" s="1"/>
  <c r="AB98"/>
  <c r="AB97"/>
  <c r="AF97" s="1"/>
  <c r="AF96"/>
  <c r="AF95"/>
  <c r="AB94"/>
  <c r="AF94" s="1"/>
  <c r="AB93"/>
  <c r="AF93" s="1"/>
  <c r="AB92"/>
  <c r="AF92" s="1"/>
  <c r="AB91"/>
  <c r="AF91" s="1"/>
  <c r="AB90"/>
  <c r="AF90" s="1"/>
  <c r="AB89"/>
  <c r="AF89" s="1"/>
  <c r="AB88"/>
  <c r="AF88" s="1"/>
  <c r="AB87"/>
  <c r="AF87" s="1"/>
  <c r="AB86"/>
  <c r="AF86" s="1"/>
  <c r="AB85"/>
  <c r="AF85" s="1"/>
  <c r="AB84"/>
  <c r="AF84" s="1"/>
  <c r="AB83"/>
  <c r="AF83" s="1"/>
  <c r="AB82"/>
  <c r="AF82" s="1"/>
  <c r="AB81"/>
  <c r="AF81" s="1"/>
  <c r="AB80"/>
  <c r="AF80" s="1"/>
  <c r="AB79"/>
  <c r="AF79" s="1"/>
  <c r="AB78"/>
  <c r="AF78" s="1"/>
  <c r="AB77"/>
  <c r="AF77" s="1"/>
  <c r="AF76"/>
  <c r="AF75"/>
  <c r="AB74"/>
  <c r="AF74" s="1"/>
  <c r="AB73"/>
  <c r="AF73" s="1"/>
  <c r="AB72"/>
  <c r="AB71"/>
  <c r="AF71" s="1"/>
  <c r="AB70"/>
  <c r="AB69"/>
  <c r="AB68"/>
  <c r="AF68" s="1"/>
  <c r="AB67"/>
  <c r="AF67" s="1"/>
  <c r="AB66"/>
  <c r="AF66" s="1"/>
  <c r="AB65"/>
  <c r="AF65" s="1"/>
  <c r="AB64"/>
  <c r="AF64" s="1"/>
  <c r="AB63"/>
  <c r="AF63" s="1"/>
  <c r="AB62"/>
  <c r="AF62" s="1"/>
  <c r="AB61"/>
  <c r="AB60"/>
  <c r="AB59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F39"/>
  <c r="AF38"/>
  <c r="AB37"/>
  <c r="AF37" s="1"/>
  <c r="AB36"/>
  <c r="AF36" s="1"/>
  <c r="AB34"/>
  <c r="AF34" s="1"/>
  <c r="AB33"/>
  <c r="AF33" s="1"/>
  <c r="AB32"/>
  <c r="AF32" s="1"/>
  <c r="AB30"/>
  <c r="AF30" s="1"/>
  <c r="AB29"/>
  <c r="AF29" s="1"/>
  <c r="AF28"/>
  <c r="AF27"/>
  <c r="AB26"/>
  <c r="AF26" s="1"/>
  <c r="AB25"/>
  <c r="AB24"/>
  <c r="AF24" s="1"/>
  <c r="AB23"/>
  <c r="AF23" s="1"/>
  <c r="AB22"/>
  <c r="AF22" s="1"/>
  <c r="AB21"/>
  <c r="AF21" s="1"/>
  <c r="AB19"/>
  <c r="AF19" s="1"/>
  <c r="AB18"/>
  <c r="AF18" s="1"/>
  <c r="AB17"/>
  <c r="AB16"/>
  <c r="AF16" s="1"/>
  <c r="AB15"/>
  <c r="AF15" s="1"/>
  <c r="AB14"/>
  <c r="AB13"/>
  <c r="AB12"/>
  <c r="AF12" s="1"/>
  <c r="AC346" i="1"/>
  <c r="AC421"/>
  <c r="AC422"/>
  <c r="AC105"/>
  <c r="AC106"/>
  <c r="AF25" i="6" l="1"/>
  <c r="AA11" i="1"/>
  <c r="Y35"/>
  <c r="AC35" s="1"/>
  <c r="Y31"/>
  <c r="AC31" s="1"/>
  <c r="Y32"/>
  <c r="AC32" s="1"/>
  <c r="AA116"/>
  <c r="AC15"/>
  <c r="AA77"/>
  <c r="AA69"/>
  <c r="Y16"/>
  <c r="Y17"/>
  <c r="AC27"/>
  <c r="AC28"/>
  <c r="AC41"/>
  <c r="AC42"/>
  <c r="AC84"/>
  <c r="AC85"/>
  <c r="AC128"/>
  <c r="AC129"/>
  <c r="AC166"/>
  <c r="AC167"/>
  <c r="AC192"/>
  <c r="AC193"/>
  <c r="AC236"/>
  <c r="AC237"/>
  <c r="AC265"/>
  <c r="AC266"/>
  <c r="AC301"/>
  <c r="AC302"/>
  <c r="AC318"/>
  <c r="AC319"/>
  <c r="N23" i="2" l="1"/>
  <c r="N346"/>
  <c r="M346"/>
  <c r="N345"/>
  <c r="M345"/>
  <c r="M156"/>
  <c r="N44"/>
  <c r="M44"/>
  <c r="N152"/>
  <c r="N153"/>
  <c r="M153"/>
  <c r="N150"/>
  <c r="M150"/>
  <c r="M152"/>
  <c r="N151"/>
  <c r="M151"/>
  <c r="N155"/>
  <c r="M155"/>
  <c r="N314"/>
  <c r="M314"/>
  <c r="N288"/>
  <c r="M288"/>
  <c r="N228"/>
  <c r="M228"/>
  <c r="O121"/>
  <c r="N127"/>
  <c r="M127"/>
  <c r="N121"/>
  <c r="M121"/>
  <c r="O120"/>
  <c r="N129"/>
  <c r="M129"/>
  <c r="N120"/>
  <c r="M120"/>
  <c r="N126"/>
  <c r="M126"/>
  <c r="O62"/>
  <c r="N63"/>
  <c r="M63"/>
  <c r="N62"/>
  <c r="M62"/>
  <c r="N58"/>
  <c r="M58"/>
  <c r="N107"/>
  <c r="M107"/>
  <c r="N81"/>
  <c r="M81"/>
  <c r="N52"/>
  <c r="M52"/>
  <c r="N352"/>
  <c r="M352"/>
  <c r="N80"/>
  <c r="M80"/>
  <c r="N38"/>
  <c r="M38"/>
  <c r="N347"/>
  <c r="M347"/>
  <c r="N106"/>
  <c r="M106"/>
  <c r="N298"/>
  <c r="M298"/>
  <c r="N215"/>
  <c r="M215"/>
  <c r="N47"/>
  <c r="M47"/>
  <c r="N46"/>
  <c r="M46"/>
  <c r="Q138"/>
  <c r="P138"/>
  <c r="N157"/>
  <c r="M157"/>
  <c r="N83"/>
  <c r="M83"/>
  <c r="N123"/>
  <c r="M123"/>
  <c r="N122"/>
  <c r="M122"/>
  <c r="N82"/>
  <c r="M82"/>
  <c r="N189"/>
  <c r="M189"/>
  <c r="N188"/>
  <c r="M188"/>
  <c r="N124"/>
  <c r="M124"/>
  <c r="N111"/>
  <c r="M111"/>
  <c r="N86"/>
  <c r="M86"/>
  <c r="N221"/>
  <c r="M221"/>
  <c r="N85"/>
  <c r="M85"/>
  <c r="N84"/>
  <c r="M84"/>
  <c r="N57"/>
  <c r="M57"/>
  <c r="N222"/>
  <c r="M222"/>
  <c r="N97"/>
  <c r="M97"/>
  <c r="N311"/>
  <c r="M311"/>
  <c r="N177"/>
  <c r="M177"/>
  <c r="N178"/>
  <c r="M178"/>
  <c r="N312"/>
  <c r="M312"/>
  <c r="N176"/>
  <c r="M176"/>
  <c r="N143"/>
  <c r="M143"/>
  <c r="N144"/>
  <c r="M144"/>
  <c r="N68"/>
  <c r="M68"/>
  <c r="N69"/>
  <c r="M69"/>
  <c r="N67"/>
  <c r="M67"/>
  <c r="N134"/>
  <c r="M134"/>
  <c r="N66"/>
  <c r="M66"/>
  <c r="N50"/>
  <c r="M50"/>
  <c r="N34"/>
  <c r="M34"/>
  <c r="N33"/>
  <c r="M33"/>
  <c r="N30"/>
  <c r="M30"/>
  <c r="N29"/>
  <c r="M29"/>
  <c r="N27"/>
  <c r="M27"/>
  <c r="N240"/>
  <c r="M240"/>
  <c r="N292"/>
  <c r="M292"/>
  <c r="N373"/>
  <c r="M373"/>
  <c r="N372"/>
  <c r="M372"/>
  <c r="M11"/>
  <c r="N11"/>
  <c r="M368"/>
  <c r="N368" s="1"/>
  <c r="N367"/>
  <c r="M367"/>
  <c r="M366"/>
  <c r="N366" s="1"/>
  <c r="M23"/>
  <c r="M22"/>
  <c r="N22" s="1"/>
  <c r="M21"/>
  <c r="N21" s="1"/>
  <c r="M20"/>
  <c r="N20" s="1"/>
  <c r="N19"/>
  <c r="M19"/>
  <c r="M18"/>
  <c r="N18" s="1"/>
  <c r="N17"/>
  <c r="M17"/>
  <c r="M16"/>
  <c r="N16" s="1"/>
  <c r="M15"/>
  <c r="N15" s="1"/>
  <c r="M14"/>
  <c r="N14" s="1"/>
  <c r="M13"/>
  <c r="N13" s="1"/>
  <c r="M12"/>
  <c r="N12" s="1"/>
  <c r="Y33" i="1"/>
  <c r="Y57"/>
  <c r="AC57" s="1"/>
  <c r="Y58"/>
  <c r="AC58" s="1"/>
  <c r="Y12"/>
  <c r="AC12" s="1"/>
  <c r="Y117"/>
  <c r="AC117" s="1"/>
  <c r="Y168"/>
  <c r="AC168" s="1"/>
  <c r="Y108"/>
  <c r="AC108" s="1"/>
  <c r="Y116"/>
  <c r="AC116" s="1"/>
  <c r="Y97"/>
  <c r="AC97" s="1"/>
  <c r="Y13"/>
  <c r="Y44"/>
  <c r="AC44" s="1"/>
  <c r="Y45"/>
  <c r="AC45" s="1"/>
  <c r="Y46"/>
  <c r="AC46" s="1"/>
  <c r="Y47"/>
  <c r="AC47" s="1"/>
  <c r="Y48"/>
  <c r="AC48" s="1"/>
  <c r="Y49"/>
  <c r="AC49" s="1"/>
  <c r="Y50"/>
  <c r="AC50" s="1"/>
  <c r="Y51"/>
  <c r="Y52"/>
  <c r="AC52" s="1"/>
  <c r="Y53"/>
  <c r="AC53" s="1"/>
  <c r="Y54"/>
  <c r="AC54" s="1"/>
  <c r="Y55"/>
  <c r="AC55" s="1"/>
  <c r="Y56"/>
  <c r="AC56" s="1"/>
  <c r="Y59"/>
  <c r="AC59" s="1"/>
  <c r="Y60"/>
  <c r="AC60" s="1"/>
  <c r="Y61"/>
  <c r="AC61" s="1"/>
  <c r="Y62"/>
  <c r="AC62" s="1"/>
  <c r="Y63"/>
  <c r="Y64"/>
  <c r="AC64" s="1"/>
  <c r="Y65"/>
  <c r="AC65" s="1"/>
  <c r="Y66"/>
  <c r="AC66" s="1"/>
  <c r="Y67"/>
  <c r="AC67" s="1"/>
  <c r="Y68"/>
  <c r="AC68" s="1"/>
  <c r="Y70"/>
  <c r="AC70" s="1"/>
  <c r="Y71"/>
  <c r="Y72"/>
  <c r="AC72" s="1"/>
  <c r="Y73"/>
  <c r="AC73" s="1"/>
  <c r="Y74"/>
  <c r="AC74" s="1"/>
  <c r="Y75"/>
  <c r="AC75" s="1"/>
  <c r="Y76"/>
  <c r="AC76" s="1"/>
  <c r="Y77"/>
  <c r="AC77" s="1"/>
  <c r="Y78"/>
  <c r="AC78" s="1"/>
  <c r="Y79"/>
  <c r="AC79" s="1"/>
  <c r="Y80"/>
  <c r="AC80" s="1"/>
  <c r="Y81"/>
  <c r="AC81" s="1"/>
  <c r="Y82"/>
  <c r="AC82" s="1"/>
  <c r="Y83"/>
  <c r="AC83" s="1"/>
  <c r="Y86"/>
  <c r="AC86" s="1"/>
  <c r="Y87"/>
  <c r="AC87" s="1"/>
  <c r="Y88"/>
  <c r="AC88" s="1"/>
  <c r="Y89"/>
  <c r="AC89" s="1"/>
  <c r="Y90"/>
  <c r="AC90" s="1"/>
  <c r="Y91"/>
  <c r="AC91" s="1"/>
  <c r="Y92"/>
  <c r="AC92" s="1"/>
  <c r="Y93"/>
  <c r="AC93" s="1"/>
  <c r="Y94"/>
  <c r="AC94" s="1"/>
  <c r="Y95"/>
  <c r="AC95" s="1"/>
  <c r="Y96"/>
  <c r="AC96" s="1"/>
  <c r="Y98"/>
  <c r="AC98" s="1"/>
  <c r="Y99"/>
  <c r="Y100"/>
  <c r="Y101"/>
  <c r="Y102"/>
  <c r="AC102" s="1"/>
  <c r="Y103"/>
  <c r="AC103" s="1"/>
  <c r="Y104"/>
  <c r="AC104" s="1"/>
  <c r="Y107"/>
  <c r="AC107" s="1"/>
  <c r="Y109"/>
  <c r="AC109" s="1"/>
  <c r="Y110"/>
  <c r="AC110" s="1"/>
  <c r="Y111"/>
  <c r="AC111" s="1"/>
  <c r="Y112"/>
  <c r="AC112" s="1"/>
  <c r="Y113"/>
  <c r="AC113" s="1"/>
  <c r="Y114"/>
  <c r="AC114" s="1"/>
  <c r="Y115"/>
  <c r="AC115" s="1"/>
  <c r="Y118"/>
  <c r="AC118" s="1"/>
  <c r="Y119"/>
  <c r="AC119" s="1"/>
  <c r="Y120"/>
  <c r="AC120" s="1"/>
  <c r="Y121"/>
  <c r="AC121" s="1"/>
  <c r="Y122"/>
  <c r="AC122" s="1"/>
  <c r="Y123"/>
  <c r="AC123" s="1"/>
  <c r="Y124"/>
  <c r="Y125"/>
  <c r="Y126"/>
  <c r="AC126" s="1"/>
  <c r="Y127"/>
  <c r="AC127" s="1"/>
  <c r="Y130"/>
  <c r="AC130" s="1"/>
  <c r="Y131"/>
  <c r="AC131" s="1"/>
  <c r="Y132"/>
  <c r="AC132" s="1"/>
  <c r="Y133"/>
  <c r="AC133" s="1"/>
  <c r="Y134"/>
  <c r="AC134" s="1"/>
  <c r="Y135"/>
  <c r="AC135" s="1"/>
  <c r="Y136"/>
  <c r="AC136" s="1"/>
  <c r="Y137"/>
  <c r="AC137" s="1"/>
  <c r="Y138"/>
  <c r="AC138" s="1"/>
  <c r="Y139"/>
  <c r="AC139" s="1"/>
  <c r="Y140"/>
  <c r="AC140" s="1"/>
  <c r="Y141"/>
  <c r="AC141" s="1"/>
  <c r="Y142"/>
  <c r="AC142" s="1"/>
  <c r="Y143"/>
  <c r="AC143" s="1"/>
  <c r="Y144"/>
  <c r="AC144" s="1"/>
  <c r="Y145"/>
  <c r="AC145" s="1"/>
  <c r="Y146"/>
  <c r="AC146" s="1"/>
  <c r="Y147"/>
  <c r="Y148"/>
  <c r="AC148" s="1"/>
  <c r="Y149"/>
  <c r="Y150"/>
  <c r="AC150" s="1"/>
  <c r="Y151"/>
  <c r="AC151" s="1"/>
  <c r="Y152"/>
  <c r="AC152" s="1"/>
  <c r="Y153"/>
  <c r="AC153" s="1"/>
  <c r="Y154"/>
  <c r="AC154" s="1"/>
  <c r="Y155"/>
  <c r="AC155" s="1"/>
  <c r="Y156"/>
  <c r="AC156" s="1"/>
  <c r="Y157"/>
  <c r="AC157" s="1"/>
  <c r="Y158"/>
  <c r="AC158" s="1"/>
  <c r="Y159"/>
  <c r="AC159" s="1"/>
  <c r="Y160"/>
  <c r="AC160" s="1"/>
  <c r="Y161"/>
  <c r="AC161" s="1"/>
  <c r="Y162"/>
  <c r="AC162" s="1"/>
  <c r="Y163"/>
  <c r="AC163" s="1"/>
  <c r="Y164"/>
  <c r="AC164" s="1"/>
  <c r="Y165"/>
  <c r="AC165" s="1"/>
  <c r="Y169"/>
  <c r="AC169" s="1"/>
  <c r="Y170"/>
  <c r="AC170" s="1"/>
  <c r="Y171"/>
  <c r="AC171" s="1"/>
  <c r="Y172"/>
  <c r="AC172" s="1"/>
  <c r="Y173"/>
  <c r="AC173" s="1"/>
  <c r="Y174"/>
  <c r="AC174" s="1"/>
  <c r="Y175"/>
  <c r="AC175" s="1"/>
  <c r="Y176"/>
  <c r="AC176" s="1"/>
  <c r="Y177"/>
  <c r="AC177" s="1"/>
  <c r="Y178"/>
  <c r="AC178" s="1"/>
  <c r="Y179"/>
  <c r="AC179" s="1"/>
  <c r="Y180"/>
  <c r="AC180" s="1"/>
  <c r="Y181"/>
  <c r="AC181" s="1"/>
  <c r="Y182"/>
  <c r="AC182" s="1"/>
  <c r="Y183"/>
  <c r="AC183" s="1"/>
  <c r="Y184"/>
  <c r="AC184" s="1"/>
  <c r="Y185"/>
  <c r="AC185" s="1"/>
  <c r="Y186"/>
  <c r="AC186" s="1"/>
  <c r="Y187"/>
  <c r="AC187" s="1"/>
  <c r="Y188"/>
  <c r="AC188" s="1"/>
  <c r="Y189"/>
  <c r="AC189" s="1"/>
  <c r="Y190"/>
  <c r="AC190" s="1"/>
  <c r="Y191"/>
  <c r="AC191" s="1"/>
  <c r="Y194"/>
  <c r="AC194" s="1"/>
  <c r="Y195"/>
  <c r="AC195" s="1"/>
  <c r="Y196"/>
  <c r="AC196" s="1"/>
  <c r="Y197"/>
  <c r="AC197" s="1"/>
  <c r="Y198"/>
  <c r="AC198" s="1"/>
  <c r="Y199"/>
  <c r="AC199" s="1"/>
  <c r="Y200"/>
  <c r="AC200" s="1"/>
  <c r="Y201"/>
  <c r="AC201" s="1"/>
  <c r="Y202"/>
  <c r="AC202" s="1"/>
  <c r="Y203"/>
  <c r="AC203" s="1"/>
  <c r="Y204"/>
  <c r="AC204" s="1"/>
  <c r="Y205"/>
  <c r="AC205" s="1"/>
  <c r="Y206"/>
  <c r="AC206" s="1"/>
  <c r="Y207"/>
  <c r="AC207" s="1"/>
  <c r="Y208"/>
  <c r="AC208" s="1"/>
  <c r="Y209"/>
  <c r="AC209" s="1"/>
  <c r="Y210"/>
  <c r="AC210" s="1"/>
  <c r="Y211"/>
  <c r="AC211" s="1"/>
  <c r="Y212"/>
  <c r="AC212" s="1"/>
  <c r="Y213"/>
  <c r="AC213" s="1"/>
  <c r="Y214"/>
  <c r="AC214" s="1"/>
  <c r="Y215"/>
  <c r="AC215" s="1"/>
  <c r="Y216"/>
  <c r="AC216" s="1"/>
  <c r="Y217"/>
  <c r="AC217" s="1"/>
  <c r="Y218"/>
  <c r="AC218" s="1"/>
  <c r="Y219"/>
  <c r="AC219" s="1"/>
  <c r="Y220"/>
  <c r="AC220" s="1"/>
  <c r="Y221"/>
  <c r="AC221" s="1"/>
  <c r="Y222"/>
  <c r="AC222" s="1"/>
  <c r="Y223"/>
  <c r="AC223" s="1"/>
  <c r="Y224"/>
  <c r="AC224" s="1"/>
  <c r="Y225"/>
  <c r="AC225" s="1"/>
  <c r="Y226"/>
  <c r="AC226" s="1"/>
  <c r="Y227"/>
  <c r="AC227" s="1"/>
  <c r="Y228"/>
  <c r="AC228" s="1"/>
  <c r="Y229"/>
  <c r="AC229" s="1"/>
  <c r="Y230"/>
  <c r="AC230" s="1"/>
  <c r="Y231"/>
  <c r="AC231" s="1"/>
  <c r="Y232"/>
  <c r="AC232" s="1"/>
  <c r="Y233"/>
  <c r="AC233" s="1"/>
  <c r="Y234"/>
  <c r="AC234" s="1"/>
  <c r="Y235"/>
  <c r="AC235" s="1"/>
  <c r="Y238"/>
  <c r="AC238" s="1"/>
  <c r="Y239"/>
  <c r="AC239" s="1"/>
  <c r="Y240"/>
  <c r="AC240" s="1"/>
  <c r="Y241"/>
  <c r="AC241" s="1"/>
  <c r="Y242"/>
  <c r="AC242" s="1"/>
  <c r="Y243"/>
  <c r="AC243" s="1"/>
  <c r="Y244"/>
  <c r="AC244" s="1"/>
  <c r="Y245"/>
  <c r="AC245" s="1"/>
  <c r="Y246"/>
  <c r="AC246" s="1"/>
  <c r="Y247"/>
  <c r="AC247" s="1"/>
  <c r="Y248"/>
  <c r="AC248" s="1"/>
  <c r="Y249"/>
  <c r="AC249" s="1"/>
  <c r="Y250"/>
  <c r="AC250" s="1"/>
  <c r="Y251"/>
  <c r="AC251" s="1"/>
  <c r="Y252"/>
  <c r="AC252" s="1"/>
  <c r="Y253"/>
  <c r="AC253" s="1"/>
  <c r="Y254"/>
  <c r="AC254" s="1"/>
  <c r="Y255"/>
  <c r="AC255" s="1"/>
  <c r="Y256"/>
  <c r="AC256" s="1"/>
  <c r="Y257"/>
  <c r="AC257" s="1"/>
  <c r="Y258"/>
  <c r="AC258" s="1"/>
  <c r="Y259"/>
  <c r="AC259" s="1"/>
  <c r="Y260"/>
  <c r="AC260" s="1"/>
  <c r="Y261"/>
  <c r="AC261" s="1"/>
  <c r="Y262"/>
  <c r="AC262" s="1"/>
  <c r="Y263"/>
  <c r="AC263" s="1"/>
  <c r="Y264"/>
  <c r="AC264" s="1"/>
  <c r="Y267"/>
  <c r="AC267" s="1"/>
  <c r="Y268"/>
  <c r="AC268" s="1"/>
  <c r="Y269"/>
  <c r="AC269" s="1"/>
  <c r="Y270"/>
  <c r="AC270" s="1"/>
  <c r="Y271"/>
  <c r="AC271" s="1"/>
  <c r="Y272"/>
  <c r="AC272" s="1"/>
  <c r="Y273"/>
  <c r="AC273" s="1"/>
  <c r="Y274"/>
  <c r="AC274" s="1"/>
  <c r="Y275"/>
  <c r="AC275" s="1"/>
  <c r="Y276"/>
  <c r="AC276" s="1"/>
  <c r="Y277"/>
  <c r="AC277" s="1"/>
  <c r="Y278"/>
  <c r="AC278" s="1"/>
  <c r="Y279"/>
  <c r="AC279" s="1"/>
  <c r="Y280"/>
  <c r="AC280" s="1"/>
  <c r="Y281"/>
  <c r="AC281" s="1"/>
  <c r="Y282"/>
  <c r="AC282" s="1"/>
  <c r="Y283"/>
  <c r="AC283" s="1"/>
  <c r="Y284"/>
  <c r="AC284" s="1"/>
  <c r="Y285"/>
  <c r="AC285" s="1"/>
  <c r="Y286"/>
  <c r="AC286" s="1"/>
  <c r="Y287"/>
  <c r="AC287" s="1"/>
  <c r="Y288"/>
  <c r="AC288" s="1"/>
  <c r="Y289"/>
  <c r="AC289" s="1"/>
  <c r="Y290"/>
  <c r="AC290" s="1"/>
  <c r="Y291"/>
  <c r="AC291" s="1"/>
  <c r="Y292"/>
  <c r="AC292" s="1"/>
  <c r="Y293"/>
  <c r="AC293" s="1"/>
  <c r="Y294"/>
  <c r="AC294" s="1"/>
  <c r="Y295"/>
  <c r="AC295" s="1"/>
  <c r="Y296"/>
  <c r="AC296" s="1"/>
  <c r="Y297"/>
  <c r="AC297" s="1"/>
  <c r="Y298"/>
  <c r="AC298" s="1"/>
  <c r="Y299"/>
  <c r="AC299" s="1"/>
  <c r="Y300"/>
  <c r="AC300" s="1"/>
  <c r="Y303"/>
  <c r="AC303" s="1"/>
  <c r="Y304"/>
  <c r="AC304" s="1"/>
  <c r="Y305"/>
  <c r="AC305" s="1"/>
  <c r="Y306"/>
  <c r="AC306" s="1"/>
  <c r="Y307"/>
  <c r="AC307" s="1"/>
  <c r="Y308"/>
  <c r="AC308" s="1"/>
  <c r="Y309"/>
  <c r="AC309" s="1"/>
  <c r="Y310"/>
  <c r="AC310" s="1"/>
  <c r="Y311"/>
  <c r="AC311" s="1"/>
  <c r="Y312"/>
  <c r="AC312" s="1"/>
  <c r="Y313"/>
  <c r="AC313" s="1"/>
  <c r="Y314"/>
  <c r="AC314" s="1"/>
  <c r="Y315"/>
  <c r="AC315" s="1"/>
  <c r="Y316"/>
  <c r="AC316" s="1"/>
  <c r="Y317"/>
  <c r="AC317" s="1"/>
  <c r="Y320"/>
  <c r="AC320" s="1"/>
  <c r="Y321"/>
  <c r="AC321" s="1"/>
  <c r="Y322"/>
  <c r="AC322" s="1"/>
  <c r="Y323"/>
  <c r="AC323" s="1"/>
  <c r="Y324"/>
  <c r="AC324" s="1"/>
  <c r="Y325"/>
  <c r="AC325" s="1"/>
  <c r="Y326"/>
  <c r="AC326" s="1"/>
  <c r="Y327"/>
  <c r="AC327" s="1"/>
  <c r="Y328"/>
  <c r="AC328" s="1"/>
  <c r="Y329"/>
  <c r="AC329" s="1"/>
  <c r="Y330"/>
  <c r="AC330" s="1"/>
  <c r="Y331"/>
  <c r="AC331" s="1"/>
  <c r="Y332"/>
  <c r="AC332" s="1"/>
  <c r="Y333"/>
  <c r="AC333" s="1"/>
  <c r="Y334"/>
  <c r="AC334" s="1"/>
  <c r="Y335"/>
  <c r="AC335" s="1"/>
  <c r="Y336"/>
  <c r="AC336" s="1"/>
  <c r="Y337"/>
  <c r="AC337" s="1"/>
  <c r="Y338"/>
  <c r="AC338" s="1"/>
  <c r="Y339"/>
  <c r="AC339" s="1"/>
  <c r="Y340"/>
  <c r="AC340" s="1"/>
  <c r="Y341"/>
  <c r="AC341" s="1"/>
  <c r="Y342"/>
  <c r="AC342" s="1"/>
  <c r="Y343"/>
  <c r="AC343" s="1"/>
  <c r="Y344"/>
  <c r="AC344" s="1"/>
  <c r="Y345"/>
  <c r="AC345" s="1"/>
  <c r="Y347"/>
  <c r="AC347" s="1"/>
  <c r="Y348"/>
  <c r="AC348" s="1"/>
  <c r="Y349"/>
  <c r="AC349" s="1"/>
  <c r="Y350"/>
  <c r="AC350" s="1"/>
  <c r="Y351"/>
  <c r="AC351" s="1"/>
  <c r="Y352"/>
  <c r="AC352" s="1"/>
  <c r="Y353"/>
  <c r="AC353" s="1"/>
  <c r="Y354"/>
  <c r="AC354" s="1"/>
  <c r="Y355"/>
  <c r="AC355" s="1"/>
  <c r="Y356"/>
  <c r="AC356" s="1"/>
  <c r="Y357"/>
  <c r="AC357" s="1"/>
  <c r="Y358"/>
  <c r="AC358" s="1"/>
  <c r="Y359"/>
  <c r="AC359" s="1"/>
  <c r="Y360"/>
  <c r="AC360" s="1"/>
  <c r="Y361"/>
  <c r="AC361" s="1"/>
  <c r="Y362"/>
  <c r="AC362" s="1"/>
  <c r="Y363"/>
  <c r="AC363" s="1"/>
  <c r="Y364"/>
  <c r="AC364" s="1"/>
  <c r="Y365"/>
  <c r="AC365" s="1"/>
  <c r="Y366"/>
  <c r="AC366" s="1"/>
  <c r="Y367"/>
  <c r="AC367" s="1"/>
  <c r="Y368"/>
  <c r="AC368" s="1"/>
  <c r="Y369"/>
  <c r="AC369" s="1"/>
  <c r="Y370"/>
  <c r="AC370" s="1"/>
  <c r="Y371"/>
  <c r="AC371" s="1"/>
  <c r="Y372"/>
  <c r="AC372" s="1"/>
  <c r="Y373"/>
  <c r="AC373" s="1"/>
  <c r="Y374"/>
  <c r="AC374" s="1"/>
  <c r="Y375"/>
  <c r="AC375" s="1"/>
  <c r="Y376"/>
  <c r="AC376" s="1"/>
  <c r="Y377"/>
  <c r="AC377" s="1"/>
  <c r="Y378"/>
  <c r="AC378" s="1"/>
  <c r="Y379"/>
  <c r="AC379" s="1"/>
  <c r="Y380"/>
  <c r="AC380" s="1"/>
  <c r="Y381"/>
  <c r="AC381" s="1"/>
  <c r="Y382"/>
  <c r="AC382" s="1"/>
  <c r="Y383"/>
  <c r="AC383" s="1"/>
  <c r="Y384"/>
  <c r="AC384" s="1"/>
  <c r="Y385"/>
  <c r="AC385" s="1"/>
  <c r="Y386"/>
  <c r="AC386" s="1"/>
  <c r="Y387"/>
  <c r="AC387" s="1"/>
  <c r="Y388"/>
  <c r="AC388" s="1"/>
  <c r="Y389"/>
  <c r="AC389" s="1"/>
  <c r="Y390"/>
  <c r="AC390" s="1"/>
  <c r="Y391"/>
  <c r="AC391" s="1"/>
  <c r="Y392"/>
  <c r="AC392" s="1"/>
  <c r="Y393"/>
  <c r="AC393" s="1"/>
  <c r="Y394"/>
  <c r="AC394" s="1"/>
  <c r="Y395"/>
  <c r="AC395" s="1"/>
  <c r="Y396"/>
  <c r="AC396" s="1"/>
  <c r="Y397"/>
  <c r="AC397" s="1"/>
  <c r="Y398"/>
  <c r="AC398" s="1"/>
  <c r="Y399"/>
  <c r="AC399" s="1"/>
  <c r="Y400"/>
  <c r="AC400" s="1"/>
  <c r="Y401"/>
  <c r="AC401" s="1"/>
  <c r="Y402"/>
  <c r="AC402" s="1"/>
  <c r="Y403"/>
  <c r="AC403" s="1"/>
  <c r="Y404"/>
  <c r="AC404" s="1"/>
  <c r="Y405"/>
  <c r="AC405" s="1"/>
  <c r="Y406"/>
  <c r="AC406" s="1"/>
  <c r="Y407"/>
  <c r="AC407" s="1"/>
  <c r="Y408"/>
  <c r="AC408" s="1"/>
  <c r="Y409"/>
  <c r="AC409" s="1"/>
  <c r="Y410"/>
  <c r="AC410" s="1"/>
  <c r="Y411"/>
  <c r="AC411" s="1"/>
  <c r="Y412"/>
  <c r="AC412" s="1"/>
  <c r="Y413"/>
  <c r="AC413" s="1"/>
  <c r="Y414"/>
  <c r="AC414" s="1"/>
  <c r="Y415"/>
  <c r="AC415" s="1"/>
  <c r="Y416"/>
  <c r="AC416" s="1"/>
  <c r="Y417"/>
  <c r="AC417" s="1"/>
  <c r="Y418"/>
  <c r="AC418" s="1"/>
  <c r="Y419"/>
  <c r="AC419" s="1"/>
  <c r="Y420"/>
  <c r="AC420" s="1"/>
  <c r="Y43"/>
  <c r="Y30"/>
  <c r="AC30" s="1"/>
  <c r="Y34"/>
  <c r="AC34" s="1"/>
  <c r="Y36"/>
  <c r="AC36" s="1"/>
  <c r="Y37"/>
  <c r="AC37" s="1"/>
  <c r="Y38"/>
  <c r="AC38" s="1"/>
  <c r="Y39"/>
  <c r="AC39" s="1"/>
  <c r="Y40"/>
  <c r="AC40" s="1"/>
  <c r="Y29"/>
  <c r="AC29" s="1"/>
  <c r="Y69" l="1"/>
  <c r="AC69" s="1"/>
  <c r="Y14"/>
  <c r="Y18"/>
  <c r="AC18" s="1"/>
  <c r="Y19"/>
  <c r="AC19" s="1"/>
  <c r="Y20"/>
  <c r="AC20" s="1"/>
  <c r="Y22"/>
  <c r="AC22" s="1"/>
  <c r="Y23"/>
  <c r="Y24"/>
  <c r="AC24" s="1"/>
  <c r="Y25"/>
  <c r="AC25" s="1"/>
  <c r="Y26"/>
  <c r="AC26" s="1"/>
  <c r="Y11"/>
</calcChain>
</file>

<file path=xl/sharedStrings.xml><?xml version="1.0" encoding="utf-8"?>
<sst xmlns="http://schemas.openxmlformats.org/spreadsheetml/2006/main" count="4218" uniqueCount="1090">
  <si>
    <t>AMIN A 1 (DABCO 33) / BB-AMIN</t>
  </si>
  <si>
    <t>ARCOL HS 100 / BB-HS 100</t>
  </si>
  <si>
    <t>CALCIUM CARBONATE 800HZ (CO2) / BB-CALCIUM</t>
  </si>
  <si>
    <t>COSMOS / BB-COSMOS</t>
  </si>
  <si>
    <t>MDI SUPRASEC 7112 / BB-MDI</t>
  </si>
  <si>
    <t>METHYLENE CHLORIDA / BB-MC</t>
  </si>
  <si>
    <t>PALM POLYOL HS 100 / BB-HS 100 SKC</t>
  </si>
  <si>
    <t>POLYTON BLACK / BB-POLYTON 4</t>
  </si>
  <si>
    <t>POLYTON BLUE / BB-POLYTON 3</t>
  </si>
  <si>
    <t>POLYTON GREEN / BB-POLYTON 5</t>
  </si>
  <si>
    <t>POLYTON RED / BB-POLYTON 1</t>
  </si>
  <si>
    <t>POLYTON YELLOW / BB-POLYTON 2</t>
  </si>
  <si>
    <t>PPG 5603 (ARCOL) / BB-PPG 5603</t>
  </si>
  <si>
    <t>SILICON L 583 / 210 KG / BB-SILICON</t>
  </si>
  <si>
    <t>TDI EX OCI / 250 Kg / BB-TDI</t>
  </si>
  <si>
    <t>STB FORMULA (*) / BB-STB FORMULA</t>
  </si>
  <si>
    <t>KARTU GARANSI KANGAROO FOAM / BB-KARTU GARANSI 12</t>
  </si>
  <si>
    <t>KARTU GARANSI ROQUE FOAM / BB-KARTU GARANSI ROQUE FOAM</t>
  </si>
  <si>
    <t>KARTUN SUDUT KANGAROO FOAM / BB-KARTUN 18</t>
  </si>
  <si>
    <t>KARTUN SUDUT KANGAROO FOAM BESAR / BB-KARTUN SUDUT KANGAROO FOAM BESAR</t>
  </si>
  <si>
    <t>KARTUN SUDUT KGR FOR HEALTHY FOAM BESAR / BB-KARTUN SUDUT KGR FOR HEALTHY FOAM BESAR</t>
  </si>
  <si>
    <t>KARTUN SUDUT S2 BESAR / BB-KARTUN SUDUT S2 BESAR</t>
  </si>
  <si>
    <t>KARTUN SUDUT STARLIGHT FOAM GRAND GOLDEN / BB-KARTUN SUDUT 17</t>
  </si>
  <si>
    <t>KARTUN SUDUT STARLIGHT S2 / BB-KARTUN SUDUT STARLIGHT S2</t>
  </si>
  <si>
    <t>KARTUN SUDUT STARLIGHTFILLOW FOAM 24x29 / BB-KARTUN 14</t>
  </si>
  <si>
    <t>MEAN LABEL STARLIGHT S2 / BB-MEAN LABEL STARLIGHT S2</t>
  </si>
  <si>
    <t>STIKER UKURAN KANGAROO FOAM / BB-STIKER 54</t>
  </si>
  <si>
    <t>STIKER UKURAN PEGASO FOAM / BB-STIKER 29</t>
  </si>
  <si>
    <t>STIKER UKURAN ROQUE FOAM / BB-STIKER UKURAN ROQUE FOAM</t>
  </si>
  <si>
    <t>MEAN LABEL KANGAROO FOAM (STIKER KGR FOAM) / BB-MEAN LABEL KANGAROO FOAM (STIKER KGR FOAM)</t>
  </si>
  <si>
    <t>MEAN LABEL KANGAROO MATRAS FOAM FOR HEALTHY / BB-MEAN LABEL KANGAROO FOAM FOR HEALTHY</t>
  </si>
  <si>
    <t>STIKER UKURAN STARLIGHT TOP POINT (*) / BB-STIKER UK STARLIGHT TOP POINT</t>
  </si>
  <si>
    <t>SEKRUP @ 100 PCS / BB-SEKRUP</t>
  </si>
  <si>
    <t>DACRON L-210 8 OZ / BB-DACRON L-210 8 OZ</t>
  </si>
  <si>
    <t>PACK PLASTIK PE 130X0.12 / PACK</t>
  </si>
  <si>
    <t>KEPALA RESLETING NO. 3 / BB-KPL RSLTNG</t>
  </si>
  <si>
    <t>KEPALA RETSLETING NO. 5 / BB-KPL RETSLETING 5</t>
  </si>
  <si>
    <t>LEM LATEX / BB-LEM 2</t>
  </si>
  <si>
    <t>BORTEGA 151015 RED WINE / BB-BORTEGA 151015 RED WINE</t>
  </si>
  <si>
    <t>KAIN SOFA SPON HITAM (MULIA JAYA) / BB-K. SF 10</t>
  </si>
  <si>
    <t>PAKU ANTIK MATA KUCING / BB-PAKU 12</t>
  </si>
  <si>
    <t>BB-KAIN POLOS SANSI 3312CTFR1DR (180) / BB-KAIN POLOS 3021</t>
  </si>
  <si>
    <t>BENANG BORDIR / BB-BENANG BORDIR</t>
  </si>
  <si>
    <t>BENANG BORDIR BAWAH / BB-BENANG BORDIR BAWAH</t>
  </si>
  <si>
    <t>BENANG EXCEL / BB-BENANG 7</t>
  </si>
  <si>
    <t>BENANG HITAM / BB-BENANG HITAM</t>
  </si>
  <si>
    <t>BENANG KANCING / BB-BENANG 6</t>
  </si>
  <si>
    <t>BENANG MILTON / BB-BENANG 1</t>
  </si>
  <si>
    <t>BUSA LATEX 1.5X180X200 / BB-BUSA LATEX 1.5X180X200</t>
  </si>
  <si>
    <t>BUSA LATEX 157X197X1 / BB-BUSA LATEX 157X197X1</t>
  </si>
  <si>
    <t>BUSA LATEX 200X180X18 / BB-BUSA LATEX 200X180X18</t>
  </si>
  <si>
    <t>BUSA LATEX 2X176X196 / BB-BUSA LATEX 2X176X196</t>
  </si>
  <si>
    <t>BUSA LATEX 2X196X196 / BB-BUSA LATEX 2X196X196</t>
  </si>
  <si>
    <t>BUSA LATEX 3X158X198 / BB-BUSA LATEX 3X158X198</t>
  </si>
  <si>
    <t>BUSA LATEX 3X178X198 / BB-BUSA LATEX 3X178X198</t>
  </si>
  <si>
    <t>COTTON SHEET ABNP 6 MM 120 / BB-COTTON SHEET ABNP 6 MM 120</t>
  </si>
  <si>
    <t>COTTON SHEET ABNP 6 MM 160 / BB-COTTON SHEET ABNP 6 MM 160</t>
  </si>
  <si>
    <t>COTTON SHEET ABNP 6 MM 180 / BB-COTTON SHEET ABNP 6 MM 180</t>
  </si>
  <si>
    <t>COTTON SHEET MALIWAT 4 MM PUTIH 125X205 / BB-COTTON SHEET MALIWAT 4 MM PUTIH 125X205</t>
  </si>
  <si>
    <t>COTTON SHEET MALIWAT KD ABU UK 205X165 CM / BB-COTTON SHEET 45</t>
  </si>
  <si>
    <t>C-RING / BB-C-RING</t>
  </si>
  <si>
    <t>DIADORA NAVY / BB-DIADORA NAVY</t>
  </si>
  <si>
    <t>DIADORA VIOLET / BB-DIADORA VIOLET</t>
  </si>
  <si>
    <t>ETONA 1008 / BB-ETONA 7</t>
  </si>
  <si>
    <t>ETONA 1010 / BB-ETONA 2</t>
  </si>
  <si>
    <t>ETONA 1013 / BB-ETONA 1</t>
  </si>
  <si>
    <t>FOAM PE POT DOUBLING 30X170X1800 / BB-FOAM PE POT DOUBLING 30X170X1800</t>
  </si>
  <si>
    <t>FOAM PE POT DOUBLING 30X170X2000 / BB-FOAM PE POT DOUBLING 30X170X2000</t>
  </si>
  <si>
    <t>HDP 2 MM UK 1,65 / BB-HDP 1,65</t>
  </si>
  <si>
    <t>HDP 2 MM UK 1,85 / BB-HDP 1,85</t>
  </si>
  <si>
    <t>HDP 3 MM HIJAU 125X205 / BB-HDP 3 MM HIJAU 125X205</t>
  </si>
  <si>
    <t>HDP 3 MM HIJAU 165X205 / BB-HDP 3 MM HIJAU 165X205</t>
  </si>
  <si>
    <t>HDP 3 MM HIJAU 185X205 / BB-HDP 3 MM HIJAU 185X205</t>
  </si>
  <si>
    <t>HDP AL 1000 3X178X198 / BB-HDP AL 1000 3X178X198</t>
  </si>
  <si>
    <t>HDP NPS 10 1X154X194 / BB-HDP NPS 10 1X154X194</t>
  </si>
  <si>
    <t>HDP NPS 10 1X158X198 / BB-HDP NPS 10 1X158X198</t>
  </si>
  <si>
    <t>HR-22 / BB-HR</t>
  </si>
  <si>
    <t>IMPRA SALAK BROWN / BB-IMPRA SALAK BROWN</t>
  </si>
  <si>
    <t>KAIN ABU PUTIH MOTIF PP.50053 / BB-KAIN ABU PUTIH MOTIF PP.50053</t>
  </si>
  <si>
    <t>KAIN AMSTRONG BLACK / BB-KAIN AMSTRONG BLACK</t>
  </si>
  <si>
    <t>KAIN AMSTRONG COKLAT / BB-KAIN AMSTRONG COKLAT</t>
  </si>
  <si>
    <t>KAIN AMSTRONG GREY / BB-KAIN AMSTRONG GREY</t>
  </si>
  <si>
    <t>KAIN CVC PUTIH POLOS / BB-KAIN POLOS 11</t>
  </si>
  <si>
    <t>KAIN DIADORA BIRU / BB-KAIN DIADORA BIRU</t>
  </si>
  <si>
    <t>KAIN DIADORA PINK / BB-KAIN DIADORA PINK</t>
  </si>
  <si>
    <t>KAIN GHOTIC 02.1044 ABU / BB-KAIN GHOTIC 02.1044 ABU</t>
  </si>
  <si>
    <t>KAIN GHOTIC 02.1044 COKLAT / BB-KAIN GHOTIC 02.1044 COKLAT</t>
  </si>
  <si>
    <t>KAIN GHOTIC 02.1166 PINK / BB-KAIN GHOTIC 02.1166 PINK</t>
  </si>
  <si>
    <t>KAIN GHOTIC 02.839 PINK PARIS / BB-KAIN GHOTIC 02.839 PINK PARIS</t>
  </si>
  <si>
    <t>KAIN GHOTIC 02.841 MOROR RED / BB-KAIN GHOTIC 02.841 MOROR RED</t>
  </si>
  <si>
    <t>KAIN GHOTIC 02.868 RED / BB-KAIN GHOTIC 02.868 RED</t>
  </si>
  <si>
    <t>KAIN GHOTIC 02.886 RED / BB-KAIN GHOTIC 02.886 RED</t>
  </si>
  <si>
    <t>KAIN GHOTIC 02.970 GOLD BATIK / BB-KAIN GHOTIC 02.970 GOLD BATIK</t>
  </si>
  <si>
    <t>KAIN GHOTIC A.03 898 WHITE / BB-KAIN GHOTIC A.03 898 WHITE</t>
  </si>
  <si>
    <t>KAIN GHOTIC A.03.807 XA WHITE / BB-KAIN GHOTIC A.03.807 XA WHITE</t>
  </si>
  <si>
    <t>KAIN GHOTIC A.03.828 CTN WHITE / BB-KAIN GHOTIC A.03.828 CTN WHITE</t>
  </si>
  <si>
    <t>KAIN GHOTIC A.03.887 X WHITE / BB-KAIN GHOTIC A.03.887 X WHITE</t>
  </si>
  <si>
    <t>KAIN GHOTIC A.30.042 XX ABU / BB-KAIN GHOTIC A.30.042 XX ABU</t>
  </si>
  <si>
    <t>KAIN GHOTIC A.30.108 AX ABU / BB-KAIN GHOTIC A.30.108 AX ABU</t>
  </si>
  <si>
    <t>KAIN GHOTIC AA.03.283 WHITE / BB-KAIN GHOTIC AA.03.283 WHITE</t>
  </si>
  <si>
    <t>KAIN GHOTIC D.03.044 WHITE / BB-KAIN GHOTIC D.03.044 WHITE</t>
  </si>
  <si>
    <t>KAIN GHOTIC D.03.1038 ABU / BB-KAIN GHOTIC D.03.1038 ABU</t>
  </si>
  <si>
    <t>KAIN GHOTIC D.03.521 D BROWN / BB-KAIN GHOTIC D.03.521 D BROWN</t>
  </si>
  <si>
    <t>KAIN GHOTIC D.03.529 PINK / BB-KAIN GHOTIC D.03.529 PINK</t>
  </si>
  <si>
    <t>KAIN KNITING M0178 / BB-KAIN KNITING M0178</t>
  </si>
  <si>
    <t>KAIN KNITING M0178-2 BIRU / BB-KAIN KNITING M0178-2 BIRU</t>
  </si>
  <si>
    <t>KAIN KNITING M0178-3 MERAH / BB-KAIN KNITING M0178-3 MERAH</t>
  </si>
  <si>
    <t>KAIN KOMBINASI TABENG ABU / BB-KAIN KOMBINASI TABENG ABU</t>
  </si>
  <si>
    <t>KAIN KOMBINASI TABENG B&amp;W HITAM / BB-KAIN KOMBINASI TABENG B&amp;W HITAM</t>
  </si>
  <si>
    <t>KAIN KOMBINASI TABENG COKLAT / BB-KAIN KOMBINASI TABENG COKLAT</t>
  </si>
  <si>
    <t>KAIN LEGIAN 20007-3 COKLAT / BB-KAIN LEGIAN 20007-3 COKLAT</t>
  </si>
  <si>
    <t>KAIN LEGIAN 20007-7 PUTIH / BB-KAIN LEGIAN 20007-7 PUTIH</t>
  </si>
  <si>
    <t>KAIN OSCAR ABU-ABU / BB-KAIN OSCAR 7</t>
  </si>
  <si>
    <t>KAIN OSCAR EVERLASTING 4344 / BB-KAIN OSCAR EVERLASTING 4344</t>
  </si>
  <si>
    <t>KAIN OSCAR FANTACY 111056 / BB-KAIN OSCAR FANTACY 111056</t>
  </si>
  <si>
    <t>KAIN OSCAR INTELLIGENZA 30131 / BB-KAIN OSCAR INTELLIGENZA 30131</t>
  </si>
  <si>
    <t>KAIN OSCAR MERAH / BB-KAIN OSCAR 1</t>
  </si>
  <si>
    <t>KAIN OSCAR PEBLE 20 WALNUT / BB-KAIN OSCAR PEBLE 20 WALNUT</t>
  </si>
  <si>
    <t>KAIN OSCAR REFRESHING 30132 / BB-KAIN OSCAR REFRESHING 30132</t>
  </si>
  <si>
    <t>KAIN POLOS CASHMERE-E 28230 S-W8477 / BB-KAIN POLOS CASHMERE-E 28230 S-W8477</t>
  </si>
  <si>
    <t>KAIN POLOS CHOICE 11203 DY100/100/Y860 / BB-CHOICE 11203 DY100/100/Y860</t>
  </si>
  <si>
    <t>KAIN POLOS CRM BIRU / BB-KAIN POLOS CRM BIRU</t>
  </si>
  <si>
    <t>KAIN POLOS CRM COKLAT / BB-KAIN POLOS CRM COKLAT</t>
  </si>
  <si>
    <t>KAIN POLOS CRM MERAH / BB-KAIN POLOS CRM MERAH</t>
  </si>
  <si>
    <t>KAIN POLOS CRM04 PTH / BB-KAIN POLOS CRM04-PTH</t>
  </si>
  <si>
    <t>KAIN POLOS CTN D.16856 (BIRU) ROBOT TRANSFORMERS / BB-KAIN POLOS 7042</t>
  </si>
  <si>
    <t>KAIN POLOS D 15226/15236  PINGUIN (BS NEW BORN) / KAIN POLOS 117</t>
  </si>
  <si>
    <t>KAIN POLOS D.0866 LOVE BIRD BIRU / BB-KAIN POLOS D.0866 BIRU</t>
  </si>
  <si>
    <t>KAIN POLOS DIADORA COKLAT TUA / BB-KAIN POLOS DIADORA COKLAT TUA</t>
  </si>
  <si>
    <t>KAIN POLOS DIADORA HITAM / BB-KAIN POLOS DIADORA HITAM</t>
  </si>
  <si>
    <t>KAIN POLOS GHOTIC 02.558 BLACK / BB-GHOTIC 02.558 BLACK</t>
  </si>
  <si>
    <t>KAIN POLOS GHOTIC 02.559 BLACK / BB-KAIN POLOS GHOTIC 02.559 BLACK</t>
  </si>
  <si>
    <t>KAIN POLOS GHOTIC A.03.522 BLACK / BB-KAIN POLOS GHOTIC A.03.522 BLACK</t>
  </si>
  <si>
    <t>KAIN POLOS GHOTIC A.03.943 / BB-KAIN POLOS GHOTIC A.03.943</t>
  </si>
  <si>
    <t>KAIN POLOS GHOTIC B.03.585A / BB-KAIN POLOS GHOTIC B.03.585A</t>
  </si>
  <si>
    <t>KAIN POLOS GHOTIC D.03.059 WHITE-BLACK / BB-KAIN POLOS GHOTIC D.03.059 WHITE-BLACK</t>
  </si>
  <si>
    <t>KAIN POLOS GHOTIC D.03.116X ABU / BB-KAIN POLOS GHOTIC D.03.116X ABU</t>
  </si>
  <si>
    <t>KAIN POLOS GHOTIC D.03.516 X PINK / BB-KAIN POLOS GHOTIC D.03.516 X PINK</t>
  </si>
  <si>
    <t>KAIN POLOS GHOTIC D.03.528 WHITE-BLACK / BB-KAIN POLOS GHOTIC D.03.528 WHITE-BLACK</t>
  </si>
  <si>
    <t>KAIN POLOS GHOTIC D.03.529 BLACK / BB-KAIN POLOS GHOTIC D.03.529 BLACK</t>
  </si>
  <si>
    <t>KAIN POLOS GHOTIC D.03.530 WHITE BLACK / BB-KAIN POLOS GHOTIC D.03.530 WHITE BLACK</t>
  </si>
  <si>
    <t>KAIN POLOS GHOTIC D03.531 A BLACK / BB-KAIN POLOS GHOTIC D03.531 A BLACK</t>
  </si>
  <si>
    <t>KAIN POLOS GHOTIK A.03.354 X MOCCA / BB-GHOTIK A.03.354 X MOCCA</t>
  </si>
  <si>
    <t>KAIN POLOS LIGA INGGRIS 3767 B / BB-KAIN POLOS LIGA INGGRIS 3767 B</t>
  </si>
  <si>
    <t>KAIN POLOS OSCAR PROTECTOR PINK / BB-KAIN POLOS OSCAR PROTECTOR PINK</t>
  </si>
  <si>
    <t>KAIN POLOS PCH 21907 HONEY BEAR COKLAT / BB-KAIN POLOS PCH 21907 HONEY BEAR COKLAT</t>
  </si>
  <si>
    <t>KAIN POLOS PCH 22315 MINION / BB-KAIN POLOS PCH 22315 MINION</t>
  </si>
  <si>
    <t>KAIN POLOS PPC 24971 DOMBA BIRU / BB-KAIN POLOS PPC 24971 DOMBA BIRU</t>
  </si>
  <si>
    <t>KAIN POLOS PPC 29411 BARBIE PINK / BB-KAIN POLOS PPC 29411 BARBIE PINK</t>
  </si>
  <si>
    <t>KAIN POLOS PPC 29504 PINK CASTLE / BB-KAIN POLOS PPC 29504 PINK CASTLE</t>
  </si>
  <si>
    <t>KAIN POLOS PPC 3855/4731 STRAWBERRY / BB-KAIN POLOS PPC 3855/4731 STRAWBERRY</t>
  </si>
  <si>
    <t>KAIN POLOS PTC 0686 MARIO BROS MERAH / BB-KAIN POLOS PTC 0686 MARIO BROS MERAH</t>
  </si>
  <si>
    <t>KAIN POLOS PTC 20764 CAR MERAH / BB-KAIN POLOS PTC 20764 CAR MERAH</t>
  </si>
  <si>
    <t>KAIN POLOS PTC 22535 BIRU PANDA / BB-KAIN POLOS PTC 22535 BIRU PANDA</t>
  </si>
  <si>
    <t>KAIN POLOS VIRGIN 2B254-43 / BB-KAIN POLOS VIRGIN 2B254-43</t>
  </si>
  <si>
    <t>KAIN POLOS VIRGIN 4B144-11 / BB-KAIN POLOS VIRGIN 4B144-11</t>
  </si>
  <si>
    <t>KAIN POTONGAN 17 CM / BB-KAIN POTONGAN</t>
  </si>
  <si>
    <t>KAIN PPC 29505 HITAM / BB-KAIN PPC 29505 HITAM</t>
  </si>
  <si>
    <t>KAIN PTC 0111 BIRU / BB-KAIN PTC 0111 BIRU</t>
  </si>
  <si>
    <t>KAIN SEVILA HIJAU (158015) / BB-KAIN SEVILA HIJAU (158015)</t>
  </si>
  <si>
    <t>KAIN SPON OXFORD COFFEE / BB-KAIN SPON OXFORD COFFEE</t>
  </si>
  <si>
    <t>KAIN SPON OXFORD STONE / BB-KAIN SPON OXFORD STONE</t>
  </si>
  <si>
    <t>KAIN SPON PUTIH / BB-K. SF 102</t>
  </si>
  <si>
    <t>KAIN VIRGIN 20006 / BB-KAIN VIRGIN 20006</t>
  </si>
  <si>
    <t>KAIN VIRGIN 60002-11 / BB-KAIN VIRGIN 60002-11</t>
  </si>
  <si>
    <t>KAIN VIRGIN 60008-11 COKLAT / BB-KAIN VIRGIN 60008-11 COKLAT</t>
  </si>
  <si>
    <t>KAIN VIRGIN 60008-7 PUTIH / BB-KAIN VIRGIN 60008-7 PUTIH</t>
  </si>
  <si>
    <t>KAIN VIRGIN 70005-7 PUTIH / BB-KAIN VIRGIN 70005-7 PUTIH</t>
  </si>
  <si>
    <t>KANCING ALUMUNIUM 32X100 / BB-KANCING ALUMUNIUM 32X100</t>
  </si>
  <si>
    <t>KARTON BEKAS (KG) / BB-KARTON BEKAS</t>
  </si>
  <si>
    <t>KARTU GARANSI KANGAROO PREMIUM / BB-KARTU GARANSI KANGAROO PREMIUM</t>
  </si>
  <si>
    <t>KARTU GARANSI KANGAROO REGULER / BB-KARTU GARANSI KANGAROO REGULER</t>
  </si>
  <si>
    <t>KARTU GARANSI MONALISA / BB-KARTU GARANSI MONALISA</t>
  </si>
  <si>
    <t>KARTU GARANSI PEGASO / BB-KARTU GARANSI 4</t>
  </si>
  <si>
    <t>KARTU GARANSI ROQUE SPRINGBED / BB-KARTU GARANSI ROQUE SPRINGBED</t>
  </si>
  <si>
    <t>KARTUN SUDUT KANGAROO KIDS / BB-KARTUN 3</t>
  </si>
  <si>
    <t>KARTUN SUDUT KANGAROO PREMIUM / BB-KARTUN SUDUT KANGAROO PREMIUM</t>
  </si>
  <si>
    <t>KARTUN SUDUT KANGAROO REGULAR / BB-KARTUN SUDUT KANGAROO REGULAR</t>
  </si>
  <si>
    <t>KARTUN SUDUT MONALISA / BB-KARTUN SUDUT MONALISA</t>
  </si>
  <si>
    <t>KARTUN SUDUT PEGASO / BB-KARTUN 7</t>
  </si>
  <si>
    <t>KARTUN SUDUT ROQUE SPRINGBED / BB-KARTUN SUDUT ROQUE SPRINGBED</t>
  </si>
  <si>
    <t>KARUNG BAGOR / BB-KRG-PACK 1</t>
  </si>
  <si>
    <t>KAYU 2X10X200 / BB-KAYU 2X10X200</t>
  </si>
  <si>
    <t>KAYU 2X6X200 / BB-KAYU 2X6X200</t>
  </si>
  <si>
    <t>KAYU SANDARAN / BB-KAYU SANDARAN</t>
  </si>
  <si>
    <t>LAKBAN / BB-LAKBAN</t>
  </si>
  <si>
    <t>LEM KUNING SPRAY SG 14 @ 11KG / BB-LEM 4</t>
  </si>
  <si>
    <t>LIST 2A74 ABU / BB-LIST 2A74 ABU</t>
  </si>
  <si>
    <t>LIST 2A74 COKLAT / BB-LIST 2A74 COKLAT</t>
  </si>
  <si>
    <t>LIST 2A74-HITAM / BB-LIST 2A74-HITAM</t>
  </si>
  <si>
    <t>LIST 2C66 PERSEGI PUTIH HITAM / BB-LIST 2C66 PERSEGI PUTIH HITAM</t>
  </si>
  <si>
    <t>LIST 4301 HITAM POLOS TEBAL (*) / BB-LIST 4301 HITAM POLOS TEBAL</t>
  </si>
  <si>
    <t>LIST 7182 PUTIH / BB-LIST 7182 PUTIH</t>
  </si>
  <si>
    <t>LIST 7182A COKLAT TUA / BB-LIST 7182A COKLAT TUA</t>
  </si>
  <si>
    <t>LIST COKLAT BESAR 102C7322WF / BB-LIST COKLAT BESAR 102C7322WF</t>
  </si>
  <si>
    <t>LIST HITM POLOS TEBAL 4301 / BB-LIST HITM POLOS TEBAL 4301</t>
  </si>
  <si>
    <t>LIST PANAH BIRU BESAR / BB-LIST PANAH BIRU BESAR</t>
  </si>
  <si>
    <t>LIST PITA SATEN KECIL 5 CM ABU/GREY / BB-LIST PITA SATEN KECIL 5 CM ABU/GREY</t>
  </si>
  <si>
    <t>LIST PITA SATEN KECIL 5 CM COKLAT/OLIVE / BB-LIST PITA SATEN KECIL 5 CM COKLAT/OLIVE</t>
  </si>
  <si>
    <t>LIST PITA SATEN KECIL 5 CM MERAH MARON / BB-LIST PITA SATEN KECIL 5 CM MERAH MARON</t>
  </si>
  <si>
    <t>LIST SB 4.4103 PUTIH-HITAM / BB-LIST SB 4.4103 PUTIH-HITAM</t>
  </si>
  <si>
    <t>LIST SB 4003 ABU / BB-LIST SB 4003 ABU</t>
  </si>
  <si>
    <t>LIST SB 4023 CKT 9255 / BB-LIST SB 4023 CKT 9255</t>
  </si>
  <si>
    <t>LIST SB 4023 HIJAU / BB-LIST SB 4023 HIJAU</t>
  </si>
  <si>
    <t>LIST SB 4023 MAROON TUA / BB-LIST SB 4023 MAROON TUA</t>
  </si>
  <si>
    <t>LIST SB 4023 PINK / BB-LIST SB 4023 PINK</t>
  </si>
  <si>
    <t>LIST SPRING ABU BESAR 102C7322WA / BB-LIST SPRING ABU BESAR 102C7322WA</t>
  </si>
  <si>
    <t>LOBANG ANGIN EMAS KANGAROO PREMIUM / BB-LOBANG ANGIN EMAS KANGAROO PREMIUM</t>
  </si>
  <si>
    <t>LOGO KANGAROO EMAS PREMIUM / BB-LOGO KANGAROO EMAS PREMIUM</t>
  </si>
  <si>
    <t>LOGO KANGAROO KA P / BB-LOGO KANGAROO KA P</t>
  </si>
  <si>
    <t>LOGO KANGAROO MEDALLION NKL / BB-LOGO KANGAROO MEDALLION NKL</t>
  </si>
  <si>
    <t>LOGO KANGAROO REGULAR / BB-LOGO KANGAROO REGULAR</t>
  </si>
  <si>
    <t>MEANLABEL KANGAROO KIDS / BB-MEANLABEL KANGAROO KIDS</t>
  </si>
  <si>
    <t>PAKU 5" / BB-PAKU 5"</t>
  </si>
  <si>
    <t>PE PIPA T 20 CM / BB-PE PIPA T 20 CM</t>
  </si>
  <si>
    <t>PE PIPA T10 CM / BB-PE PIPA T10</t>
  </si>
  <si>
    <t>PLASTIK MIKA 230X100X1.10 / BB-PLASTIK MIKA 230X100X1.10</t>
  </si>
  <si>
    <t>PLASTIK PE 210X240X0.08 / BB-PLASTIK PE 210X240X0.08</t>
  </si>
  <si>
    <t>PLASTIK PE 230X0.6 / BB-PLASTIK PE 230X0.6</t>
  </si>
  <si>
    <t>PLASTIK PE 230X0.8 / BB-PLASTIK PE 230X0.8</t>
  </si>
  <si>
    <t>PLASTIK SDT GOLD KANGAROO PREMIUM / BB-PLASTIK SDT GOLD KANGAROO PREMIUM</t>
  </si>
  <si>
    <t>PLASTIK SUDUT KANGAROO KA P / BB-PLASTIK SUDUT KANGAROO KA P</t>
  </si>
  <si>
    <t>PLASTIK SUDUT KANGAROO REGULAR / BB-PLASTIK SUDUT KANGAROO REGULAR</t>
  </si>
  <si>
    <t>SELENDANG SUDUT KANGAROO PREMIUM / BB-SELENDANG SUDUT KANGAROO PREMIUM</t>
  </si>
  <si>
    <t>STABIL BOTOL/GENTONG T.12 / BB-STABIL GENTONG T.12</t>
  </si>
  <si>
    <t>STABIL GENTONG PARALON / BB-STABIL GENTONG PARALON</t>
  </si>
  <si>
    <t>STABIL PIRAMID T.12 / BB-STABIL PIRAMID T.12</t>
  </si>
  <si>
    <t>STABIL T.9,5 REGULER / BB-STABIL T.9,5 REGULER</t>
  </si>
  <si>
    <t>STABILTABUNG PREMIUM T.6 CM / BB-STABILTABUNG PREMIUM T.6 CM</t>
  </si>
  <si>
    <t>STIKER UKURAN BONELAGO / BB-STIKER 1</t>
  </si>
  <si>
    <t>STIKER UKURAN KANGAROO PREMIUM / BB-STIKER UKURAN KANGAROO PREMIUM</t>
  </si>
  <si>
    <t>STIKER UKURAN KANGAROO REGULER / BB-STIKER UKURAN KANGAROO REGULER</t>
  </si>
  <si>
    <t>THINNER / BB-THINNER</t>
  </si>
  <si>
    <t>TRIPLEK 3 MM / TRIPLEK 2</t>
  </si>
  <si>
    <t>VEVENONWOVEN 50X210GRAM (JG) / BB-VEVENONWOFEN 50X210GRAM</t>
  </si>
  <si>
    <t>VEVENONWOVEN 70X210 HITAM / BB-VVNONWFN8</t>
  </si>
  <si>
    <t>VEVENONWOVEN WHITE 30GR 220X250 / BB-VEVENONWOVEN WHITE 30GR 220X250</t>
  </si>
  <si>
    <t>WIRE HIGH CARBON 1,40 MM / BB-WIRE 2</t>
  </si>
  <si>
    <t>WIRE HIGH CARBON 2.24 MM / BB-WIRE 21</t>
  </si>
  <si>
    <t>WIRE HIGH CARBON 3.50 MM / BB-WIRE 22</t>
  </si>
  <si>
    <t>WIRE HIGH CARBON 4.00 MM / BB-WIRE 4</t>
  </si>
  <si>
    <t>KAIN POLOS PPC D.3327 BARCA / BB-KAIN PPC D.3327 BARCA</t>
  </si>
  <si>
    <t>LIST KANGAROO CREAM (*) / BB-LIST KANGAROO CREAM</t>
  </si>
  <si>
    <t>LIST PANAH COKLAT EMAS TEBAL (*) / BB-LIST PANAH COKLAT EMAS TEBAL</t>
  </si>
  <si>
    <t>LIST PANAH PINK BESAR (*) / BB-LIST PANAH PINK</t>
  </si>
  <si>
    <t>LIST PANAH PUTIH POLOS (*) / BB-LIST PANAH PUTIH</t>
  </si>
  <si>
    <t>LIST PANAH SKT BIRU DONGKER (*) / BB-LIST PANAH SKT BIRU</t>
  </si>
  <si>
    <t>LIST PANAH SKT MERAH DONGKER (*) / BB-LIST PANAH SKT MERAH</t>
  </si>
  <si>
    <t>LOBANG ANGIN KANGAROO GOLD / BB-LOBANG ANGIN KGR GOLD</t>
  </si>
  <si>
    <t>LOBANG ANGIN PUTIH BIRU (*) / BB-LOBANG ANGIN BIRU</t>
  </si>
  <si>
    <t>LOBANG ANGIN PUTIH PINK (*) / BB-LOBANG ANGIN PINK</t>
  </si>
  <si>
    <t>MEAN LABEL KGR BIRU POWER / BB-MEAN LABEL KGR BIRU POWER</t>
  </si>
  <si>
    <t>MEAN LABEL KGR KIDS NEW BORN / BB-MEAN LABEL KGR KIDS NEW BORN</t>
  </si>
  <si>
    <t>PE PIPA T16 CM / BB-PE PIPA T16</t>
  </si>
  <si>
    <t>PE PIPA T17 CM / BB-PE PIPA T17</t>
  </si>
  <si>
    <t>PLASTIK SUDUT COKLAT POLOS / BB-PLASTIK SUDUT COKLAT POLOS</t>
  </si>
  <si>
    <t>SAKURA (*) / BB-SAKURA</t>
  </si>
  <si>
    <t>SAKURA HITAM 10 CM / BB-SAKURA HITAM 10 CM</t>
  </si>
  <si>
    <t>SAKURA HITAM 7.2CM (*) / BB-SAKURA 7.2CM</t>
  </si>
  <si>
    <t>TALIKUR KUNING (*) / BB-TALIKUR KUNING</t>
  </si>
  <si>
    <t>KANCING KRISTAL BESAR / BB-KANCING KRISTAL BESAR</t>
  </si>
  <si>
    <t>RESLETING NO 5 (*) / BB-RESLETING NO 5</t>
  </si>
  <si>
    <t>RESLETING NO. 3 (*) / BB-RESLETING NO. 3</t>
  </si>
  <si>
    <t>BUSA LATEX 1X157X197 / BB-BUSA 1X157X197</t>
  </si>
  <si>
    <t>BUSA LATEX 1X177X197 / BB-BUSA LATEX 1X177X197</t>
  </si>
  <si>
    <t>CL 73 / BB-CL 73</t>
  </si>
  <si>
    <t>CL 74 / BB-CL 74</t>
  </si>
  <si>
    <t>COTTON SHEET MALIWAT 4 MM PUTIH 165X200 / BB-COTTON SHEET 4 MM PUTIH 165X200</t>
  </si>
  <si>
    <t>COTTON SHEET MALIWAT 4 MM PUTIH 185X200 / BB-COTTON SHEET 4 MM PUTIH 185X200</t>
  </si>
  <si>
    <t>ETONA 619 / BB-ETONA 619</t>
  </si>
  <si>
    <t>KAIN SPON CREAM / BB-KAIN SPON CREAM</t>
  </si>
  <si>
    <t>KARTUN SUDUT POLOS HITAM / BB-KARTUN SUDUT POLOS HITAM</t>
  </si>
  <si>
    <t>LOBANG ANGIN PUTIH EMAS (*) / BB-LOBANG ANGIN PUT EMAS</t>
  </si>
  <si>
    <t>PARTIKEL 8 MM / BB-PARTIKEL 8 MM</t>
  </si>
  <si>
    <t>PLASTIK MIKA 230CM X 100Y-25 / BB-PLASTIK MIKA 230CM X 100Y</t>
  </si>
  <si>
    <t>PLASTIK MIKA PENDEK 137CM / BB-PLASTIK MIKA PENDEK</t>
  </si>
  <si>
    <t>PLAT SIKU / BB-PLAT SIKU</t>
  </si>
  <si>
    <t>RING PETAK (*) / BB-RING PETAK</t>
  </si>
  <si>
    <t>RODA CASTER (*) / BB-RODA CASTER</t>
  </si>
  <si>
    <t>SAKURA HITAM 6 CM (*) / BB-SAKURA 6 CM</t>
  </si>
  <si>
    <t>STABIL 6CM (*) / BB-STABIL 6CM</t>
  </si>
  <si>
    <t>STABIL 9 CM / BB-STABIL 9 CM</t>
  </si>
  <si>
    <t>VEVENONWOVEN BLACK 50GSM X160 X 500M (*) / BB-VEVENONWOVEN PENDEK</t>
  </si>
  <si>
    <t>VEVENONWOVEN PUTIH 14GSM X 1000M (*) / BB-VEVENONWOVEN PUTIH</t>
  </si>
  <si>
    <t>VEVENONWOVEN WHITE 100GSMX210X250M / BB-VEVENONWOVEN WHITE 100GSMX210X250M</t>
  </si>
  <si>
    <t>WIRE HIGH CARBON 2.40 MM / BB-WIRE HIGH CARBON 2.4 MM</t>
  </si>
  <si>
    <t>KAIN POLOS D.21722 SOCCER COKLAT / BB-KAIN 21722 COKLAT</t>
  </si>
  <si>
    <t>KAIN POLOS KNITING MATRAS D.124 CREAM / BB-KAIN POLOS KNITING MATRAS D.124 CREAM</t>
  </si>
  <si>
    <t>KAIN POLOS L.240 D.19639 SAPI / BB-KAIN POLOS L.240 D.19639 SAPI</t>
  </si>
  <si>
    <t>KAIN POLOS PE FUJI TUA (HIJAU) / BB-KAIN PE FUJI TUA (HIJAU)</t>
  </si>
  <si>
    <t>KAIN POLOS PE MERAH / BB-KAIN PE MERAH</t>
  </si>
  <si>
    <t>KAIN POLOS SPM 5028 11G / BB-KAIN 5028</t>
  </si>
  <si>
    <t>KAIN POLOS SPM 8515 11B (*) / BB-KAIN 8515</t>
  </si>
  <si>
    <t>KAIN SPON COKLAT / BB-KAIN SPON COKLAT</t>
  </si>
  <si>
    <t>PAKU 1" (*) / BB-PAKU 1"</t>
  </si>
  <si>
    <t>KAIN POLOS 3636 (D.15563) (*) / BB-KAIN 3636</t>
  </si>
  <si>
    <t>KAIN POLOS BOLA HIJAU D.15882 (*) / BB-KAIN BOLA HIJAU</t>
  </si>
  <si>
    <t>KAIN POLOS D.15545 INTER MILAN / BB-KAIN 15545</t>
  </si>
  <si>
    <t>KAIN POLOS D.15556 REAL MADRID FC / BB-KAIN REAL MADRID</t>
  </si>
  <si>
    <t>KAIN POLOS D.15560 ARSENAL / BB-KAIN 15560</t>
  </si>
  <si>
    <t>MEAN LABEL EFATA (*) / BB-MEAN LABEL EFATA</t>
  </si>
  <si>
    <t>KARTUN SUDUT EFATA / BB-KARTUN SUDUT EFATA</t>
  </si>
  <si>
    <t>KAIN POLOS 2536 BATIK / BB-KAIN 2536</t>
  </si>
  <si>
    <t>MEAN LABEL PEGASO / BB-MEAN LABEL PEGASO</t>
  </si>
  <si>
    <t>STIKER UKURAN PEGASO (*) / BB-STIKER PEGASO</t>
  </si>
  <si>
    <t>MEAN LABEL STARLIGHT SB / BB-MEAN LABEL STARLIGHT SB</t>
  </si>
  <si>
    <t>BUSA 37HL 3X17X200 / 22.02.37HL 3X17X200</t>
  </si>
  <si>
    <t>BUSA POLYESTHER 10 MM / 22.02.POLYESTHER 10 MM</t>
  </si>
  <si>
    <t>CENTIAN 37 HL 6X25X180 / 22.02.37 HL 6X25X180</t>
  </si>
  <si>
    <t>CENTIAN 37 HL 6X25X200 / 22.02.37 HL 6X25X200</t>
  </si>
  <si>
    <t>CENTIAN 37HL 6X17X200 / 22.02.37HL 6X17X200</t>
  </si>
  <si>
    <t>CENTIAN D-12 0.7X210 / 22.02.D-12 0.7X210</t>
  </si>
  <si>
    <t>CENTIAN D-12 1.5X210X100 / 22.02.D-12 1.5X210X100</t>
  </si>
  <si>
    <t>CENTIAN D-12 1X170X210 / 22.02.D-12 1X170X210</t>
  </si>
  <si>
    <t>CENTIAN D-12 1X190X210 / 22.02.D-12 1X190X210</t>
  </si>
  <si>
    <t>CENTIAN D12 1X210 / 22.02.D12 1X210</t>
  </si>
  <si>
    <t>CENTIAN D-12 2X130X210 / 22.02.D-12 2X130X210</t>
  </si>
  <si>
    <t>CENTIAN D-12 2X170X210 / 22.02.D-12 2X170X210</t>
  </si>
  <si>
    <t>CENTIAN D-12 2X190X210 / 22.02.D-12 2X190X210</t>
  </si>
  <si>
    <t>CENTIAN D12 2X210 / 22.02.D12 2X210</t>
  </si>
  <si>
    <t>CENTIAN D-12 3X160X200 / 22.02.D-12 3X160X200</t>
  </si>
  <si>
    <t>CENTIAN D-14 1X170X210 / 22.02.D-14 1X170X210</t>
  </si>
  <si>
    <t>CENTIAN D-14 1X190X210 / 22.02.D-14 1X190X210</t>
  </si>
  <si>
    <t>CENTIAN D-14 2X170X210 / 22.02.D-14 2X170X210</t>
  </si>
  <si>
    <t>CENTIAN D-14 2X190X210 / 22.02.D-14 2X190X210</t>
  </si>
  <si>
    <t>CENTIAN D-16 10X158X198 / 22.02.D-16 10X158X198</t>
  </si>
  <si>
    <t>CENTIAN D-16 10X178X198 / 22.02.D-16 10X178X198</t>
  </si>
  <si>
    <t>CENTIAN D-16 1X158X198 / 22.02.D-16 1X158X198</t>
  </si>
  <si>
    <t>CENTIAN D-16 1X178X198 / 22.02.D-16 1X178X198</t>
  </si>
  <si>
    <t>CENTIAN D16 1X210 / 22.02.D16 1X210</t>
  </si>
  <si>
    <t>CENTIAN D-16 2X130X210 / 22.02.D16 2X130X210</t>
  </si>
  <si>
    <t>CENTIAN D-16 2X158X198 / 22.02.D-16 2X158X198</t>
  </si>
  <si>
    <t>CENTIAN D-16 2X178X198 / 22.02.D-16 2X178X198</t>
  </si>
  <si>
    <t>CENTIAN D-16 2X210 / 22.02.D-16 2X210</t>
  </si>
  <si>
    <t>CENTIAN D-16 3X160X200 / 22.02.D-16 3X160X200</t>
  </si>
  <si>
    <t>CENTIAN D-16 5X158X198 / 22.02.D-16 5X158X198</t>
  </si>
  <si>
    <t>CENTIAN D-16 5X178X198 / 22.02.D-16 5X178X198</t>
  </si>
  <si>
    <t>CENTIAN D-20 1X158X198 / 22.02.D-20 1X158X198</t>
  </si>
  <si>
    <t>CENTIAN D-20 1X178X198 / 22.02.D-20 1X178X198</t>
  </si>
  <si>
    <t>CENTIAN D-20 1X215 / 22.02.D-20 1X215</t>
  </si>
  <si>
    <t>CENTIAN D-20 2X178X198 / 22.02.D-20 2X178X198</t>
  </si>
  <si>
    <t>CENTIAN D-20 3X158X198 / 22.02.D-20 3X158X198</t>
  </si>
  <si>
    <t>CENTIAN D-20 3X178X198 / 22.02.D-20 3X178X198</t>
  </si>
  <si>
    <t>CENTIAN D-20 5X158X198 / 22.02.D-20 5X158X198</t>
  </si>
  <si>
    <t>CENTIAN D-20 5X160X200 / 22.02.D-20 5X160X200</t>
  </si>
  <si>
    <t>CENTIAN D-20 5X178X198 / 22.02.D-20 5X178X198</t>
  </si>
  <si>
    <t>CENTIAN D-22 2,5X210 / 22.02.D-22 2,5X210</t>
  </si>
  <si>
    <t>CENTIAN D-22 2,5X220 / 22.02.D-22 2,5X220</t>
  </si>
  <si>
    <t>CENTIAN D-22 2X220X100 / 22.02.D-22 2X220X100</t>
  </si>
  <si>
    <t>CENTIAN D-26 3X17X151 / 22.02.D-26 3X17X151</t>
  </si>
  <si>
    <t>CENTIAN D-26 3X17X171 / 22.02.D-26 3X17X171</t>
  </si>
  <si>
    <t>CENTIAN D-26 6X17X142 / 22.02.D-26 6X17X142</t>
  </si>
  <si>
    <t>CENTIAN D-26 6X17X162 / 22.02.D-26 6X17X162</t>
  </si>
  <si>
    <t>CENTIAN D-26 6X17X195 / 22.02.D-26 6X17X195</t>
  </si>
  <si>
    <t>CENTIAN PROFIL SK 36 A 6X160X200 / 22.02.PROFIL SK 36 A 6X160X200</t>
  </si>
  <si>
    <t>CENTIAN PROFIL SK-32 W 3X210 / 22.02.PROFIL SK-32 W 3X210</t>
  </si>
  <si>
    <t>CENTIAN PROFIL SK-34 W 4X210 / 22.02.PROFIL SK-34 W 4X210</t>
  </si>
  <si>
    <t>CENTIAN REBOUNDED 1.8X110X210 / 22.02.REBOUNDED 1.8X110X210</t>
  </si>
  <si>
    <t>CENTIAN REBOUNDED 1.8X158X198 / 22.02.REBOUNDED 1.8X158X198</t>
  </si>
  <si>
    <t>CENTIAN REBOUNDED 1.8X170X210 / 22.02.REBOUNDED 1.8X170X210</t>
  </si>
  <si>
    <t>CENTIAN REBOUNDED 1.8X178X198 / 22.02.REBOUNDED 1.8X178X198</t>
  </si>
  <si>
    <t>CENTIAN REBOUNDED 1.8X190X210 / 22.02.REBOUNDED 1.8X190X210</t>
  </si>
  <si>
    <t>CENTIAN REBOUNDED 197X117X20 / 22-02-REBOUNDED 197X117X20</t>
  </si>
  <si>
    <t>CENTIAN REBOUNDED 198X158X20 / 22.02.REBOUNDED 198X158X20</t>
  </si>
  <si>
    <t>CENTIAN REBOUNDED 20X178X198 / 22.02.REBOUNDED 20X178X198</t>
  </si>
  <si>
    <t>CENTIAN REBOUNDED 3X158X198 / 22.02.REBOUNDED 3X158X198</t>
  </si>
  <si>
    <t>CENTIAN REBOUNDED 3X178X198 / 22.02.REBOUNDED 3X178X198</t>
  </si>
  <si>
    <t>CENTIAN REBOUNDED 3X196X196 / 22-02-REBOUNDED 3X196X196</t>
  </si>
  <si>
    <t>CENTIAN REBOUNDED 8X90X200 / 22.02.REBOUNDED 8X90X200</t>
  </si>
  <si>
    <t>CENTIAN D-20 2X158X198 / 22.02.D-20 2X158X198</t>
  </si>
  <si>
    <t>AKA GROUP</t>
  </si>
  <si>
    <t>ORDER PEMBELIAN</t>
  </si>
  <si>
    <t>CABANG :</t>
  </si>
  <si>
    <t xml:space="preserve">   </t>
  </si>
  <si>
    <t>Dikirim ke Tangerang paling lambat setiap Tanggal 21 (Apabila telat tidak akan dilayani)</t>
  </si>
  <si>
    <t>EMAIL: PT.AGM.TANGERANG@GMAIL.COM</t>
  </si>
  <si>
    <t>NO</t>
  </si>
  <si>
    <t>NAMA BARANG</t>
  </si>
  <si>
    <t>SATUAN</t>
  </si>
  <si>
    <t>PT. ANUGRAH KARYA ASLINDO</t>
  </si>
  <si>
    <t>AJM</t>
  </si>
  <si>
    <t>AGEM</t>
  </si>
  <si>
    <t>AKM</t>
  </si>
  <si>
    <t>AMIN</t>
  </si>
  <si>
    <t>TOTAL PO KESELURUHAN  Supplier</t>
  </si>
  <si>
    <t>PENDINGAN PO CABANG</t>
  </si>
  <si>
    <t>STOCK DI AGEM</t>
  </si>
  <si>
    <t>SISA YG HARUS DIORDER</t>
  </si>
  <si>
    <t>TOTAL PO KESELURUHAN   Intern</t>
  </si>
  <si>
    <t>BUFFER STOCK</t>
  </si>
  <si>
    <t>SALDO AKHIR Per Tanggal 16</t>
  </si>
  <si>
    <t>TOTAL PEMAKAIAN 3 BULAN TERAKHIR</t>
  </si>
  <si>
    <t>KENAIKAN</t>
  </si>
  <si>
    <t>JUMLAH PO</t>
  </si>
  <si>
    <t>SALDO AKHIR Per Tanggal 20</t>
  </si>
  <si>
    <t>RATA-RATA PEMAKAIAN PER BULAN (3 BULAN TERAKHIR)</t>
  </si>
  <si>
    <t>PERSENTASE KENAIKAN</t>
  </si>
  <si>
    <t>HARI KERJA</t>
  </si>
  <si>
    <t>%</t>
  </si>
  <si>
    <t>A.BAHAN BAKU KIMIA</t>
  </si>
  <si>
    <t>Kg</t>
  </si>
  <si>
    <t>KG</t>
  </si>
  <si>
    <t>PCS</t>
  </si>
  <si>
    <t>LBR</t>
  </si>
  <si>
    <t>M</t>
  </si>
  <si>
    <t>ROLL</t>
  </si>
  <si>
    <t>BNGKS</t>
  </si>
  <si>
    <t>BTG</t>
  </si>
  <si>
    <t>COSMOS</t>
  </si>
  <si>
    <t>CHEMICAL PE 40</t>
  </si>
  <si>
    <t>Pcs</t>
  </si>
  <si>
    <t>C.CETAKAN</t>
  </si>
  <si>
    <t>KARTUN SUDUT KANGAROO KIDS</t>
  </si>
  <si>
    <t>KARTUN SUDUT KANGAROO REGULAR</t>
  </si>
  <si>
    <t xml:space="preserve">KARTUN SUDUT POLOS HITAM </t>
  </si>
  <si>
    <t>D. Accessories</t>
  </si>
  <si>
    <t>Meter</t>
  </si>
  <si>
    <t xml:space="preserve">LEM LATEX </t>
  </si>
  <si>
    <t xml:space="preserve">STABIL 9 CM </t>
  </si>
  <si>
    <t>LIST PANAH BIRU BESAR</t>
  </si>
  <si>
    <t>LIST PANAH SKT BIRU DONGKER</t>
  </si>
  <si>
    <t>PLASTIK SUDUT COKLAT POLOS</t>
  </si>
  <si>
    <t>Roll</t>
  </si>
  <si>
    <t xml:space="preserve">PLAT SIKU </t>
  </si>
  <si>
    <t>RING PETAK</t>
  </si>
  <si>
    <t>ETONA 1013</t>
  </si>
  <si>
    <t>Batang</t>
  </si>
  <si>
    <t>ETONA 619</t>
  </si>
  <si>
    <t>BUSA LATEX 1X177X197</t>
  </si>
  <si>
    <t xml:space="preserve">CABANG : </t>
  </si>
  <si>
    <t>PADANG</t>
  </si>
  <si>
    <t>TGL:</t>
  </si>
  <si>
    <t>EMAIL: pt.agm.kangaroo@gmail.com</t>
  </si>
  <si>
    <t>PT. ANUGERAH GERBANG EMAS</t>
  </si>
  <si>
    <t>% KENAIKAN</t>
  </si>
  <si>
    <t>PO</t>
  </si>
  <si>
    <t>KAIN U/3</t>
  </si>
  <si>
    <t>BULAN</t>
  </si>
  <si>
    <t>B. KAWAT</t>
  </si>
  <si>
    <t>PER COILT-15 D KAWAT 2,24 / 21.01.001.003</t>
  </si>
  <si>
    <t>PER COILT-18 (D-85-87) KAWAT 2,24 / 21.01.001.002</t>
  </si>
  <si>
    <t>PER COIL 2.24 T.20 \ 21.01.001.006</t>
  </si>
  <si>
    <t>PER COIL 2.40 T.20 (D.87) \ 21.01.001.008</t>
  </si>
  <si>
    <t>PER COIL T. 10</t>
  </si>
  <si>
    <t xml:space="preserve">WIP PER PINGGIR (M) T-15 </t>
  </si>
  <si>
    <t>WIP PER PINGGIR (S) T-19</t>
  </si>
  <si>
    <t>LIST RANGKA 4 MM / BB-LIST RANGKA 4</t>
  </si>
  <si>
    <t>WIRE HIGH CARBON 1.4 MM / BB-WIRE 2</t>
  </si>
  <si>
    <t xml:space="preserve">KARTUN SUDUT KANGAROO FOAM </t>
  </si>
  <si>
    <t xml:space="preserve">KARTUN SUDUT KANGAROO FOAM BESAR </t>
  </si>
  <si>
    <t xml:space="preserve">KARTUN SUDUT KGR FOR HEALTHY FOAM BESAR </t>
  </si>
  <si>
    <t>KARTUN SUDUT KGR FOR HEALTHY FOAM KECIL</t>
  </si>
  <si>
    <t xml:space="preserve">KARTUN SUDUT PEGASO FILLO FOAM ( KECIL ) </t>
  </si>
  <si>
    <t>KARTUN SUDUT STARLIGHT FOAM KECIL</t>
  </si>
  <si>
    <t>KARTUN SUDUT STARLIGHT FOAM GRAND GOLDEN</t>
  </si>
  <si>
    <t xml:space="preserve">KARTUN SUDUT STARLIGHTFILLOW FOAM 24x29 </t>
  </si>
  <si>
    <t xml:space="preserve">MEAN LABEL STARLIGHT FOAM KERTAS </t>
  </si>
  <si>
    <t xml:space="preserve">MEAN LABEL STARLIGHT FOAM PANJANG </t>
  </si>
  <si>
    <t>MEAN LABEL PEGASO PILLOW FOAM</t>
  </si>
  <si>
    <t>KARTU GARANSI KANGAROO FILLO FOAM</t>
  </si>
  <si>
    <t xml:space="preserve">KARTU GARANSI KANGAROO PREMIUM </t>
  </si>
  <si>
    <t>KARTU GARANSI KANGAROO REGULER</t>
  </si>
  <si>
    <t xml:space="preserve">KARTU GARANSI MONALISA </t>
  </si>
  <si>
    <t xml:space="preserve">KARTU GARANSI PEGASO </t>
  </si>
  <si>
    <t xml:space="preserve">KARTUN SUDUT GOLDEN GATE </t>
  </si>
  <si>
    <t>KARTUN SUDUT KANGAROO KIDS REGULAR</t>
  </si>
  <si>
    <t>KARTUN SUDUT POLOS HITAM</t>
  </si>
  <si>
    <t>KARTUN SUDUT KANGAROO SILVER</t>
  </si>
  <si>
    <t>KARTUN SUDUT PEGASO BESAR / BB-KARTUN 17</t>
  </si>
  <si>
    <t xml:space="preserve">KARTUN SUDUT STARLIGHT SPRINGBED </t>
  </si>
  <si>
    <t>KARTUN SUDUT ROQUE SPRINGBED</t>
  </si>
  <si>
    <t>MEAN LABEL KANGAROO KIDS POWER</t>
  </si>
  <si>
    <t>SELENDANG SUDUT KANGAROO REGULER</t>
  </si>
  <si>
    <t>STIKER NEWBOND UNGU</t>
  </si>
  <si>
    <t>STIKER UKURAN KANGAROO</t>
  </si>
  <si>
    <t>MEAN LABEL KGR BIRU NEWBORN</t>
  </si>
  <si>
    <t>MEAN LABEL KGR KIDS NEWBORN</t>
  </si>
  <si>
    <t>MEAN LABEL SUDUT  PEGASO</t>
  </si>
  <si>
    <t>MEAN LABEL SUDUT KANGAROO</t>
  </si>
  <si>
    <t>MEAN LABEL KGR BIRU POWER</t>
  </si>
  <si>
    <t xml:space="preserve">COTTON SHEET ABNP 6 MM 120 </t>
  </si>
  <si>
    <t xml:space="preserve">COTTON SHEET ABNP 6 MM 160 </t>
  </si>
  <si>
    <t xml:space="preserve">COTTON SHEET ABNP 6 MM 180 </t>
  </si>
  <si>
    <t xml:space="preserve">VEVENONWOVEN 50X210GRAM (JG) </t>
  </si>
  <si>
    <t xml:space="preserve">VEVENONWOVEN BLACK 100 GSMX210X250M </t>
  </si>
  <si>
    <t>VEVENONWOVEN WHITE 30GSM 220 X 250 M</t>
  </si>
  <si>
    <t xml:space="preserve">VEVENONWOVEN BLACK 50GSM X160 X 500M </t>
  </si>
  <si>
    <t xml:space="preserve">VEVENONWOVEN PUTIH 14GSM X 1000M </t>
  </si>
  <si>
    <t xml:space="preserve">VEVENONWOVEN WHITE 100GSMX210X250M </t>
  </si>
  <si>
    <t xml:space="preserve">VEVENONWOVEN BLACK 70GSM X 210 X 250M </t>
  </si>
  <si>
    <t xml:space="preserve">DACRON L-210 8 OZ </t>
  </si>
  <si>
    <t xml:space="preserve">LEM KUNING SPRAY SG 14 @ 11KG </t>
  </si>
  <si>
    <t xml:space="preserve">BENANG EXCEL </t>
  </si>
  <si>
    <t>BENANG MILTON</t>
  </si>
  <si>
    <t xml:space="preserve">FOAM PE POT DOUBLING 30X170X1600 </t>
  </si>
  <si>
    <t xml:space="preserve">FOAM PE POT DOUBLING 30X170X1800 </t>
  </si>
  <si>
    <t>FOAM PE POT DOUBLING 30X170X2000</t>
  </si>
  <si>
    <t>FOAM PE POT DOUBLING 30X190X1600</t>
  </si>
  <si>
    <t>FOAM PE POT DOUBLING 30X190X1800</t>
  </si>
  <si>
    <t xml:space="preserve">FOAM PE POT DOUBLING 30X190X2000 </t>
  </si>
  <si>
    <t xml:space="preserve">PE PIPA T16 CM </t>
  </si>
  <si>
    <t>PE PIPA T17 CM</t>
  </si>
  <si>
    <t>PE PIPA T.10 CM \ BB-PE PIPA T.10 CM</t>
  </si>
  <si>
    <t>PE PIPA T.20 CM \ BB-PE PIPA T.20 CM</t>
  </si>
  <si>
    <t xml:space="preserve">KARUNG BAGOR </t>
  </si>
  <si>
    <t xml:space="preserve">LAKBAN </t>
  </si>
  <si>
    <t>SAKURA HITAM 6 CM</t>
  </si>
  <si>
    <t xml:space="preserve">SAKURA </t>
  </si>
  <si>
    <t xml:space="preserve">SAKURA HITAM 10 CM </t>
  </si>
  <si>
    <t xml:space="preserve">SAKURA HITAM 7,2CM </t>
  </si>
  <si>
    <t>SEKRUP</t>
  </si>
  <si>
    <t>BORDIR LABEL KANGAROO REGULAR BNW \ BB-BORDIR LABEL KANGAROO REGULAR BNW</t>
  </si>
  <si>
    <t>BORDIR LABEL KANGAROO REGULAR CANBERRA \ BB-BORDIR LABEL KANGAROO REGULAR CANBERRA</t>
  </si>
  <si>
    <t>BORDIR LABEL KANGAROO REGULAR FAVOR \ BB-BORDIR LABEL KANGAROO REGULAR FAVOR</t>
  </si>
  <si>
    <t>BORDIR LABEL KANGAROO REGULAR PROSPER \ BB-BORDIR LABEL KANGAROO REGULAR PROSPER</t>
  </si>
  <si>
    <t>STABIL PIRAMID T.8</t>
  </si>
  <si>
    <t>STABIL PARALON (U/ LUXURY) T. 10</t>
  </si>
  <si>
    <t xml:space="preserve">RODA CASTER </t>
  </si>
  <si>
    <t xml:space="preserve">STABIL 6CM </t>
  </si>
  <si>
    <t xml:space="preserve">STABIL T.9,5 REGULER </t>
  </si>
  <si>
    <t>LIST KANGAROO HITAM</t>
  </si>
  <si>
    <t>LIST PANAH COKLAT EMAS TEBAL</t>
  </si>
  <si>
    <t xml:space="preserve">LIST PANAH PINK BESAR </t>
  </si>
  <si>
    <t>LIST PANAH PUTIH POLOS</t>
  </si>
  <si>
    <t xml:space="preserve">LIST PANAH SKT MERAH DONGKER </t>
  </si>
  <si>
    <t>LIST PANAH HITAM POLOS</t>
  </si>
  <si>
    <t>LIST 2A74 COKLAT \ BB-LIST 2A74 COKLAT</t>
  </si>
  <si>
    <t xml:space="preserve">LIST 2A74 ABU </t>
  </si>
  <si>
    <t>LIST SB 4003 ABU</t>
  </si>
  <si>
    <t xml:space="preserve">LOBANG ANGIN EMAS KANGAROO PREMIUM </t>
  </si>
  <si>
    <t xml:space="preserve">LOBANG ANGIN KANGAROO GOLD </t>
  </si>
  <si>
    <t>LOBANG ANGIN PUTIH BIRU</t>
  </si>
  <si>
    <t>LOBANG ANGIN PUTIH PINK</t>
  </si>
  <si>
    <t xml:space="preserve">LOBANG ANGIN PUTIH EMAS </t>
  </si>
  <si>
    <t xml:space="preserve">LOGO PLASTIK GOLD 22K KANGAROO  </t>
  </si>
  <si>
    <t xml:space="preserve">PLASTIK SUDUT COKLAT POLOS </t>
  </si>
  <si>
    <t>PLASTIK SUDUT GOLD KANGAROO PREMIUM</t>
  </si>
  <si>
    <t>PLASTIK SUDUT KANGAROO COKLAT \ BB-PLASTIK SUDUT 4</t>
  </si>
  <si>
    <t>TALIKUR BIRU</t>
  </si>
  <si>
    <t>TALIKUR COKLAT</t>
  </si>
  <si>
    <t xml:space="preserve">TALIKUR KUNING </t>
  </si>
  <si>
    <t xml:space="preserve">TALIKUR MERAH </t>
  </si>
  <si>
    <t>TASSEL GOLD</t>
  </si>
  <si>
    <t xml:space="preserve">PLASTIK PE 210X240X0.08 </t>
  </si>
  <si>
    <t>PLASTIK PE 210X240X0.1</t>
  </si>
  <si>
    <t>PLASTIK PE 230X0,5</t>
  </si>
  <si>
    <t>PLASTIK PE 225X0.8</t>
  </si>
  <si>
    <t xml:space="preserve">PLASTIK MIKA 230CM X 100Y-25 </t>
  </si>
  <si>
    <t>PLASTIK MIKA PENDEK 137CM</t>
  </si>
  <si>
    <t>PLAT SIKU / PLAT STRIP POTONGAN</t>
  </si>
  <si>
    <t xml:space="preserve">RING PETAK </t>
  </si>
  <si>
    <t xml:space="preserve">KEPALA RETSLETING NO. 5 </t>
  </si>
  <si>
    <t>RESLETING NO 5</t>
  </si>
  <si>
    <t xml:space="preserve">RESLETING 3 </t>
  </si>
  <si>
    <t xml:space="preserve">ETONA 1010 </t>
  </si>
  <si>
    <t xml:space="preserve">HR-22 </t>
  </si>
  <si>
    <t xml:space="preserve">CL 73 </t>
  </si>
  <si>
    <t xml:space="preserve">CL 74 </t>
  </si>
  <si>
    <t>C-RING</t>
  </si>
  <si>
    <t>DAKRON HCS</t>
  </si>
  <si>
    <t>KANCING KRISTAL BESAR</t>
  </si>
  <si>
    <t>E. KAIN KNITING</t>
  </si>
  <si>
    <t>KAIN GHOTIC A0.3.042 XX ABU</t>
  </si>
  <si>
    <t>KAIN GHOTIC A.03.108 AX ABU</t>
  </si>
  <si>
    <t xml:space="preserve">KAIN GHOTIC D.03.521 D BROWN </t>
  </si>
  <si>
    <t>KAIN GHOTIC D.03.529 PINK</t>
  </si>
  <si>
    <t>KAIN POLOS GHOTIC D.03.528 WHITE BLACK (BADAN PROTECTOR BS)</t>
  </si>
  <si>
    <t>KAIN POLOS GHOTIC 02.508 COKLAT</t>
  </si>
  <si>
    <t xml:space="preserve">KAIN POLOS GHOTIC 02.508 RED </t>
  </si>
  <si>
    <t>KAIN GHOTIC 02.508 VIOLET</t>
  </si>
  <si>
    <t>KAIN POLOS GHOTIC 02.558 BLACK (TBG PROTECTOR)</t>
  </si>
  <si>
    <t>KAIN POLOS GHOTIC 02.559 BLACK ( BURIK) TBG BW</t>
  </si>
  <si>
    <t xml:space="preserve">KAIN POLOS GHOTIC D.03.529 (PINK TABENG) </t>
  </si>
  <si>
    <t>KAIN POLOS GHOTIC B.03.585A ( BATIK PUTIH)</t>
  </si>
  <si>
    <t>KAIN POLOS GHOTIC D.03.516 X PINK (PROTECTOR)</t>
  </si>
  <si>
    <t>KAIN POLOS GHOTIC D.03.530 BLACK (TBG EVERLASTING)</t>
  </si>
  <si>
    <t>KAIN POLOS GHOTIC D.03.543 X MOCCA ( OMBAK BESAR)</t>
  </si>
  <si>
    <t xml:space="preserve">KAIN POLOS PPC 29505 HITAM </t>
  </si>
  <si>
    <t xml:space="preserve">KAIN PTC 0111 BIRU (ROCKET) </t>
  </si>
  <si>
    <t>KAIN POLOS OK RIGEL SAO 211 (CREAM)</t>
  </si>
  <si>
    <t xml:space="preserve">KAIN POLOS PARAGON II021 Y100 </t>
  </si>
  <si>
    <t xml:space="preserve">KAIN POLOS D.20923 PINOOCHIO CREAM (*) </t>
  </si>
  <si>
    <t xml:space="preserve">KAIN POLOS D.20293 MERAH ANGRY BIRDS (*) </t>
  </si>
  <si>
    <t>KAIN POLOS D.17078 GAMBAR SENI BUDAYA (*)</t>
  </si>
  <si>
    <t>KAIN POLOS QK RIGEL 15.2C.SAO258B COKLAT</t>
  </si>
  <si>
    <t xml:space="preserve">KAIN POLOS KNITING MATRAS D.124 CREAM </t>
  </si>
  <si>
    <t>KAIN POLOS KNITING MATRAS D.124 MERAH</t>
  </si>
  <si>
    <t xml:space="preserve">KAIN POLOS KNITING MATRAS D.124 BIRU </t>
  </si>
  <si>
    <t>KAIN POLOS KNITING MATRAS D.124 COKLAT</t>
  </si>
  <si>
    <t>KAIN POLOS SDY PUTIH POLOS TEBAL</t>
  </si>
  <si>
    <t xml:space="preserve">KAIN POLOS TRICOT COKLAT TEBAL (*) </t>
  </si>
  <si>
    <t xml:space="preserve">KAIN POLOS SDY D.0989 AC MILAN MERAH </t>
  </si>
  <si>
    <t xml:space="preserve">KAIN POLOS BARBIE 12518 PINK TABENG </t>
  </si>
  <si>
    <t>KAIN POLOS BARBIE D 2644/D.16034</t>
  </si>
  <si>
    <t xml:space="preserve">KAIN POLOS CTN D.16856 (BIRU) TRANSFORMERS </t>
  </si>
  <si>
    <t xml:space="preserve">KAIN POLOS LIGA INGGRIS 3767 </t>
  </si>
  <si>
    <t xml:space="preserve">KAIN POLOS SDY D.0991 BARCELONA BIRU(*) </t>
  </si>
  <si>
    <t>KAIN POLOS SDY D.0945 MANCHESTER UNITED (MU)</t>
  </si>
  <si>
    <t>KAIN POLOS SDY D.0990 REAL MADRID BIRU(*)</t>
  </si>
  <si>
    <t>KAIN POLOS PPC D.3327 BARCELONA</t>
  </si>
  <si>
    <t xml:space="preserve">KAIN POLOS BEAUTIFUL PRINCESS PPC 3768 PINK L240 </t>
  </si>
  <si>
    <t xml:space="preserve">KAIN POLOS D.21722 SOCCER COKLAT </t>
  </si>
  <si>
    <t xml:space="preserve">KAIN POLOS D.14253 ANAK BACA BUKU </t>
  </si>
  <si>
    <t xml:space="preserve">KAIN POLOS L.240 D.19639 SAPI </t>
  </si>
  <si>
    <t xml:space="preserve">KAIN POLY TC D.15545 INTER MILAN FC (BS KP) </t>
  </si>
  <si>
    <t xml:space="preserve">KAIN POLOS PPC D.0866 LOVE BIRDS BIRU </t>
  </si>
  <si>
    <t>KAIN POLOS BOLA HIJAU D.15882</t>
  </si>
  <si>
    <t>KAIN POLOS D.15560 ARSENAL</t>
  </si>
  <si>
    <t>KAIN POLOS 3636 (D.15563) JANGKAR</t>
  </si>
  <si>
    <t xml:space="preserve">KAIN POLOS D.17788 COKLAT MEOOW &amp; MOUSE </t>
  </si>
  <si>
    <t xml:space="preserve">KAIN POTONGAN 17 CM </t>
  </si>
  <si>
    <t>KAIN LK.6BL036 MERAH</t>
  </si>
  <si>
    <t>KAIN LK.6BL036 COKLAT</t>
  </si>
  <si>
    <t>KAIN LK.6BL036 BIRU</t>
  </si>
  <si>
    <t>KAIN POLOS DIADORA HITAM</t>
  </si>
  <si>
    <t>KAIN POLOS POLY TC D.23919 BRAZIL 2014</t>
  </si>
  <si>
    <t xml:space="preserve">KAIN CVC PUTIH POLOS </t>
  </si>
  <si>
    <t>KAIN POLOS 2536 BATIK KUNING</t>
  </si>
  <si>
    <t xml:space="preserve">KAIN POLY TC 14797 PARANG (BS  EFATA) </t>
  </si>
  <si>
    <t>KAIN POLOS SPM 8515 11B</t>
  </si>
  <si>
    <t>KAIN POLOS KIPAS BIRU</t>
  </si>
  <si>
    <t>KAIN POLOS KIPAS MERAH</t>
  </si>
  <si>
    <t>KAIN POLOS KIPAS COKLAT</t>
  </si>
  <si>
    <t>KAIN POLOS KIPAS PUTIH</t>
  </si>
  <si>
    <t>KAIN POLOS D.15556 REAL MADRID FC</t>
  </si>
  <si>
    <t>KAIN POLOS KNITING MAATRAS D.70 SILVER  ABU - ABU</t>
  </si>
  <si>
    <t>KAIN POLOS KNITING VIRGIN 70005-7 (BADAN SPIRIT PTH)</t>
  </si>
  <si>
    <t>KAIN POLOS KNITING VIRGIN DSG 20004-13 CREAM (612) (BDN SPIRIT CREAM)</t>
  </si>
  <si>
    <t>KAIN POLOS KNITING LEGIAN 20007-7 (819) BADAN SPORTIVO</t>
  </si>
  <si>
    <t>KAIN VIRGIN 60008-11 COKLAT/CAPPUCINO (BDN NEW SPIRIT)</t>
  </si>
  <si>
    <t>KAIN VIRGIN 60003-7 PUTIH (BDN BW)</t>
  </si>
  <si>
    <t>KAIN KOMBINASI CAMBERRA</t>
  </si>
  <si>
    <t>KAIN KOMBINASI PRO (KAIN AMSTRONG ABU2)</t>
  </si>
  <si>
    <t>KAIN GHOTIC D.03.044 WHITE (BDN CANBERRA)</t>
  </si>
  <si>
    <t>KAIN GHOTIC D.03.1038 ABU (TBG STAR)</t>
  </si>
  <si>
    <t>KAIN KOMBINASI TABENG COKLAT / PROSPER (Utk Divan, Sandaran)</t>
  </si>
  <si>
    <t>KAIN AMSTRONG COKLAT / PROSPHER</t>
  </si>
  <si>
    <t>KAIN LEGIAN 20007-3 COKLAT / BDN PROSHPER</t>
  </si>
  <si>
    <t>KAIN GHOTIC D.03.1044 COKLAT / TBG PROSPHER</t>
  </si>
  <si>
    <t>KAIN POLOS PTC 19942 SAPI PUTIH \ BB-KAIN POLOS PTC 19942 SAPI PUTIH</t>
  </si>
  <si>
    <t>KAIN POLOS PTC 20764 CAR MERAH \ BB-KAIN POLOS PTC 20764 CAR MERAH</t>
  </si>
  <si>
    <t>KAIN POLOS PTC 22535 BIRU PANDA \ BB-KAIN POLOS PTC 22535 BIRU PANDA</t>
  </si>
  <si>
    <t>KAIN POLOS PTC 24971 DOMBA BIRU \ BB-KAIN POLOS PTC 24971 DOMBA BIRU</t>
  </si>
  <si>
    <t>KAIN DIADORA NAVY \ BB-KAIN DIADORA NAVY</t>
  </si>
  <si>
    <t>KAIN DIADORA PINK \ BB-KAIN DIADORA PINK</t>
  </si>
  <si>
    <t>KAIN DIADORA VIOLET \ BB-KAIN DIADORA VIOLET</t>
  </si>
  <si>
    <t>KAIN GHOTIC 02.841 MOTOR RED \ BB-KAIN GHOTIC 02.841 MOTOR RED</t>
  </si>
  <si>
    <t>KAIN GHOTIC 02.868 RED \ BB-KAIN GHOTIC 02.868 RED</t>
  </si>
  <si>
    <t>KAIN KOMBINASI TABENG B &amp; W HITAM \ BB-KAIN KOMBINASI TABENG B &amp; W HITAM</t>
  </si>
  <si>
    <t>KAIN POLOS D 15226/15236  PINGUIN (BS NEW BORN) \ KAIN POLOS 117</t>
  </si>
  <si>
    <t>KAIN POLOS D. 17419 BIRU (*) \ BB-KAIN POLOS D. 17419 BIRU</t>
  </si>
  <si>
    <t>KAIN POLOS D. 19968 BEAUTIFULL GIRL PINK \ BB-KAIN POLOS BEAUTIFULL</t>
  </si>
  <si>
    <t>KAIN POLOS GHOTIC 02.1044 ABU (TBG PRO)</t>
  </si>
  <si>
    <t>KAIN POLOS GHOTIC D03.059 WHITE-BLACK (BDN PHILOS)</t>
  </si>
  <si>
    <t>KAIN POLOS GHOTIC D03.531 BLACK (KOMBINASI PHILOS)</t>
  </si>
  <si>
    <t>KAIN POLOS KNITING MATRAS 110 CREAM (*) \ BB-KAIN POLOS KNITING MATRAS 110 CREAM</t>
  </si>
  <si>
    <t>KAIN POLOS PCTN D19958 LABA-LABA BIRU \ BB-KAIN POLOS PCTN D19958 LABA-LABA BIRU</t>
  </si>
  <si>
    <t>KAIN POLOS PPC 29411 BARBIE PINK \ BB-KAIN POLOS PPC 29411 BARBIE PINK</t>
  </si>
  <si>
    <t>KAIN POLOS PPC 29504 PINK CASTLE \ BB-KAIN POLOS PPC 29504 PINK CASTLE</t>
  </si>
  <si>
    <t>KAIN POLOS PPC 3855/4731 STRAWBERRY \ BB-KAIN POLOS PPC 3855/4731 STRAWBERRY</t>
  </si>
  <si>
    <t>KAIN POLOS PTC 0686 MARIO BROS MERAH \ BB-KAIN POLOS PTC 0686 MARIO BROS MERAH</t>
  </si>
  <si>
    <t>KAIN POLOS PTC D19436 SHERK BIRU \ BB-KAIN POLOS PTC D19436 SHERK BIRU</t>
  </si>
  <si>
    <t xml:space="preserve">KAIN POLOS VIRGIN 20006 (JERAPAH) </t>
  </si>
  <si>
    <t>KAIN POLOS ZEBRA KUNING (22534) \ BB-KAIN ZEBRA KUNING (22534)</t>
  </si>
  <si>
    <t>F.KAIN OSCAR</t>
  </si>
  <si>
    <t xml:space="preserve">KAIN OSCAR EVERLASTING 4344 </t>
  </si>
  <si>
    <t>KAIN OSCAR FANTACY 111056</t>
  </si>
  <si>
    <t xml:space="preserve">KAIN OSCAR INTELLIGENZA 30131 </t>
  </si>
  <si>
    <t xml:space="preserve">KAIN POLOS OSCAR PROTECTOR PINK </t>
  </si>
  <si>
    <t>KAIN OSCAR REFRESHING 30132</t>
  </si>
  <si>
    <t>KAIN OSCAR SEVILA HIJAU</t>
  </si>
  <si>
    <t>BORTEGA 151015 RED WINE</t>
  </si>
  <si>
    <t xml:space="preserve">KAIN SPON COKLAT </t>
  </si>
  <si>
    <t>KAIN SPON BIRU</t>
  </si>
  <si>
    <t xml:space="preserve">KAIN  SOFA SPON  HITAM </t>
  </si>
  <si>
    <t xml:space="preserve">KAIN SOFA SPON PUTIH </t>
  </si>
  <si>
    <t>KAIN SOFA SPON COKLAT / DIVAN GALAXI</t>
  </si>
  <si>
    <t>KAIN OSCAR PEBLE 20 WALNUT</t>
  </si>
  <si>
    <t>KAIN OSCAR PRINCES SAKURA</t>
  </si>
  <si>
    <t>KAIN OSCAR TRANSFORMER</t>
  </si>
  <si>
    <t xml:space="preserve">KAIN OSCAR LIGA INGGRIS </t>
  </si>
  <si>
    <t>G. CENTIAN</t>
  </si>
  <si>
    <t>CENTIAN REBOUNDED 3X178X200</t>
  </si>
  <si>
    <t>`</t>
  </si>
  <si>
    <t>CENTIAN REBOUNDED 3X158X200</t>
  </si>
  <si>
    <t>PT. ANUGERAH KARYA MEBELINDO LAMPUNG ( PT.AKM )</t>
  </si>
  <si>
    <t>+</t>
  </si>
  <si>
    <t>Dikirim ke Tangerang paling lambat setiap Tanggal 25 (Apabila telat tidak akan dilayani)</t>
  </si>
  <si>
    <t>SILICON</t>
  </si>
  <si>
    <t>PER COILT-20 (D-85-87) KAWAT 2,4 / 21.01.001.002</t>
  </si>
  <si>
    <t>PER COILT-20 (D-85-87) KAWAT 2,24 / 21.01.001.002</t>
  </si>
  <si>
    <t>WIP PER PINGGIR (M) T-15 / 21.02.001.008</t>
  </si>
  <si>
    <t>WIP PER PINGGIR (M) T-19 / 21.02.001.007</t>
  </si>
  <si>
    <t>KARTUN SUDUT STARLIGH BESAR BUSA T-30</t>
  </si>
  <si>
    <t xml:space="preserve">ABNP 3 MM UK. 165 </t>
  </si>
  <si>
    <t xml:space="preserve">ABNP 3 MM UK. 185 </t>
  </si>
  <si>
    <t>ABNP 3 MM UK. 125</t>
  </si>
  <si>
    <t>VEVENONWOVEN BLACK 50X160</t>
  </si>
  <si>
    <t>PIPA PE T-20</t>
  </si>
  <si>
    <t>LOBANG ANGIN POLOS</t>
  </si>
  <si>
    <t>STABIL PARALON (U/ SOFA) T. 10</t>
  </si>
  <si>
    <t>PLASTIK PE 240X0,6</t>
  </si>
  <si>
    <t>BAT</t>
  </si>
  <si>
    <t>HR-22</t>
  </si>
  <si>
    <t>STABIL 9 POLOS/ PEGASO</t>
  </si>
  <si>
    <t>LIST PANAH COKLAT EMAS</t>
  </si>
  <si>
    <t>LIST PANAH SKT BIRU DONGKER BESAR</t>
  </si>
  <si>
    <t>LIST PANAH SKT MERAH BESAR</t>
  </si>
  <si>
    <t xml:space="preserve">LIST PANAH PUTIH </t>
  </si>
  <si>
    <t>LIST PANAH PINK BUSA BESAR</t>
  </si>
  <si>
    <t>LIST PANAH BIRU BUSA BESAR</t>
  </si>
  <si>
    <t>LEM LATEX</t>
  </si>
  <si>
    <t>LIST PANAH 2A74 COKLAT</t>
  </si>
  <si>
    <t>LIST PANAH 2A74 ABU</t>
  </si>
  <si>
    <t>PLAT STRIP</t>
  </si>
  <si>
    <t>PAKU MATA KUCING</t>
  </si>
  <si>
    <t>SAKURA 10CM</t>
  </si>
  <si>
    <t xml:space="preserve">STABIL HITAM KECIL 6CM </t>
  </si>
  <si>
    <t>SAKURA 6CM</t>
  </si>
  <si>
    <t>PLASTIK SUDUT KANGAROO</t>
  </si>
  <si>
    <t>TALIKUR KUNING EMAS</t>
  </si>
  <si>
    <t>BENANG KANCING</t>
  </si>
  <si>
    <t>DAUN RESLETING NO 5</t>
  </si>
  <si>
    <t>VEVENONWOVEN 50X210</t>
  </si>
  <si>
    <t>E.KAIN POLOS</t>
  </si>
  <si>
    <t>KAIN POLOS GHOTIC B.02.558</t>
  </si>
  <si>
    <t>KAIN POLOS GHOTIC D.03.1038 ABU ( TABENG FAVOR PUTIH )</t>
  </si>
  <si>
    <t>KAIN AMSTRONG ABU</t>
  </si>
  <si>
    <t>KAIN AMSTRONG PUTIH</t>
  </si>
  <si>
    <t>KAIN POLOS GHOTIC 03. 531</t>
  </si>
  <si>
    <t>KAIN POLOS CAR MERAH</t>
  </si>
  <si>
    <t>KAIN POLOS GHOTIC D.03.516 X PINK</t>
  </si>
  <si>
    <t>KAIN POLOS GHOTIC D.03.529 PINK</t>
  </si>
  <si>
    <t>KAIN POLOS VIRGIN 70005-7 PUTIH</t>
  </si>
  <si>
    <t>KAIN POLOS CRM PUTIH</t>
  </si>
  <si>
    <t>KAIN POLOS SAPI PUTIH</t>
  </si>
  <si>
    <t>KAIN POLOS MARIO BROS</t>
  </si>
  <si>
    <t>KAIN POLOS STRABERRY</t>
  </si>
  <si>
    <t>KAIN POLOS OBRALAN MOTIF COWOK</t>
  </si>
  <si>
    <t>KAIN DIADORA HITAM</t>
  </si>
  <si>
    <t>F. KAIN OSCAR</t>
  </si>
  <si>
    <t>KAIN OSCAR MERAH BORTEGA JAGUAR</t>
  </si>
  <si>
    <t>CENTIAN D-12 0.7X210</t>
  </si>
  <si>
    <t>CENTIAN D-12 1X230</t>
  </si>
  <si>
    <t>CENTIAN REBOUNDED 1.8X158X198</t>
  </si>
  <si>
    <t>CENTIAN REBOUNDED 1.8X178X198</t>
  </si>
  <si>
    <t>CENTIAN REBOUNDED 3X158X198</t>
  </si>
  <si>
    <t>CENTIAN REBOUNDED 3X178X198</t>
  </si>
  <si>
    <t>G.LOGO BORDIR</t>
  </si>
  <si>
    <t>LOGO BORDIR FAVOR 160</t>
  </si>
  <si>
    <t>LOGO BORDIR FAVOR 180</t>
  </si>
  <si>
    <t>LOGO BORDIR PROSFER 160</t>
  </si>
  <si>
    <t>LOGO BORDIR PROSFER 180</t>
  </si>
  <si>
    <t>PER COILT-20)</t>
  </si>
  <si>
    <t>WIRE HIGHT CARBON  4 MM / BB-LIST RANGKA 4</t>
  </si>
  <si>
    <t>KARTUN SUDUT STARLIGHT S2</t>
  </si>
  <si>
    <t xml:space="preserve">KARTUN SUDUT PEGASO </t>
  </si>
  <si>
    <t xml:space="preserve">MEAN LABEL PEGASO </t>
  </si>
  <si>
    <t>STIKER UKURAN PEGASO</t>
  </si>
  <si>
    <t xml:space="preserve">COTTON SHEET ABNP 4 MM 120 </t>
  </si>
  <si>
    <t xml:space="preserve">COTTON SHEET ABNP 4 MM 160 </t>
  </si>
  <si>
    <t xml:space="preserve">COTTON SHEET ABNP 4 MM 180 </t>
  </si>
  <si>
    <t>PE PIPA T20 CM</t>
  </si>
  <si>
    <t xml:space="preserve">STABIL BOTOL GENTONG T.12 </t>
  </si>
  <si>
    <t>LIST SB 4.4103 PUTIH HITAM</t>
  </si>
  <si>
    <t>m</t>
  </si>
  <si>
    <t>LIST 4301 HITAM POLOS TEBAL / BB-LIST 4301 HITAM POLOS TEBAL</t>
  </si>
  <si>
    <t>.</t>
  </si>
  <si>
    <t>PLASTIK PE UNTUK FOAMING (TEBAL)</t>
  </si>
  <si>
    <t xml:space="preserve">PLASTIK PE 230x0.4 </t>
  </si>
  <si>
    <t>PLASTIK PE 230X0,6</t>
  </si>
  <si>
    <t>kepala resleting kecil no 3</t>
  </si>
  <si>
    <t>pcs</t>
  </si>
  <si>
    <t>ETONA 1008</t>
  </si>
  <si>
    <t xml:space="preserve">KAIN POLOS GHOTIC 02.558 BLACK </t>
  </si>
  <si>
    <t xml:space="preserve">KAIN POLOS GHOTIC D.03.528 WHITE-BLACK </t>
  </si>
  <si>
    <t>KAIN POLOS GHOTIC D.03.530 BLACK</t>
  </si>
  <si>
    <t xml:space="preserve">KAIN POLOS BEAUTIFULL BARU </t>
  </si>
  <si>
    <t>KAIN POLOS PE HITAM</t>
  </si>
  <si>
    <t>KAIN POLOS CRM BIRU GREED A</t>
  </si>
  <si>
    <t>KAIN POLOS CRM COKLAT GREED A</t>
  </si>
  <si>
    <t>KAIN POLOS CRM MERAH GREED A</t>
  </si>
  <si>
    <t>KAIN POLOS VIRGIN 6003 COKLAT</t>
  </si>
  <si>
    <t>KAIN POLOS VIRGIN 60003 PUTIH</t>
  </si>
  <si>
    <t>KAIN POLOS BEAUTIFUL PREMIUM (YG BARU)</t>
  </si>
  <si>
    <t>KAIN POLOS PPC 19373 KUNING</t>
  </si>
  <si>
    <t>KAIN POLOS TRICOT COKLAT TEBAL</t>
  </si>
  <si>
    <t>KAIN POLOS KNITING M0178 MERAH</t>
  </si>
  <si>
    <t>KAIN POLOS KNITING M0178 BIRU</t>
  </si>
  <si>
    <t>KAIN POLOS KNITING M0178 COKLAT</t>
  </si>
  <si>
    <t>KAIN POLOS OBRALAN KARAKTER SDY CINA (wrna cmpur)</t>
  </si>
  <si>
    <t>KAIN POLOS MARIO</t>
  </si>
  <si>
    <t>KAIN POLOS KNITING 7A002 PUTIH (kain murah)</t>
  </si>
  <si>
    <t>KAIN POLOS VIRGIN 4B 144</t>
  </si>
  <si>
    <t>KAIN POLOS VIRGIN 4B215</t>
  </si>
  <si>
    <t>Lbr</t>
  </si>
  <si>
    <t>CETAKAN</t>
  </si>
  <si>
    <t>KAWAT</t>
  </si>
  <si>
    <t>STABIL/SAKURA/BAUT</t>
  </si>
  <si>
    <t>ISI TEMBAKAN/LOGO/PLASTIK SUDUT/LOBANG ANGIN</t>
  </si>
  <si>
    <t>LEM/PLASTIK/BENANG /DLL</t>
  </si>
  <si>
    <t>COTTON SHEET/HDP/VEVENONWOVEN</t>
  </si>
  <si>
    <t>KAIN MATRAS</t>
  </si>
  <si>
    <t>KAIN BED SORONG</t>
  </si>
  <si>
    <t>KAIN KOMBINASI/TABENG</t>
  </si>
  <si>
    <t>KAIN OSCAR</t>
  </si>
  <si>
    <t>LIST PANAH</t>
  </si>
  <si>
    <t>LATEX/ REBONDID/CENTIAN</t>
  </si>
  <si>
    <t>GLON</t>
  </si>
  <si>
    <t>KLG</t>
  </si>
  <si>
    <t xml:space="preserve">KAIN POLOS D.3768 PINK </t>
  </si>
  <si>
    <t>KAIN VIRGIN 60003-7 PUTIH</t>
  </si>
  <si>
    <t>KAIN VIRGIN 60003-10 COKLAT</t>
  </si>
  <si>
    <t xml:space="preserve">KAIN POLOS KNITING 7A002 PUTIH </t>
  </si>
  <si>
    <t>KAIN POLOS KNITING MATRAS D.70 SILVER</t>
  </si>
  <si>
    <t xml:space="preserve">TAMBAHAN </t>
  </si>
  <si>
    <t>kotak</t>
  </si>
  <si>
    <t>REKAP PEMAKAIAN PER BARANG</t>
  </si>
  <si>
    <t xml:space="preserve">Dari Tgl. : 01/06/2018 s.d 30/06/2018 </t>
  </si>
  <si>
    <t xml:space="preserve">Dari Tgl. : 01/04/2018 s.d 30/04/2018 </t>
  </si>
  <si>
    <t xml:space="preserve">Dari Tgl. : 01/05/2018 s.d 31/05/2018 </t>
  </si>
  <si>
    <t>N A M A   B A R A N G    /    T I P E</t>
  </si>
  <si>
    <t xml:space="preserve">Q T Y  </t>
  </si>
  <si>
    <t>DEPT SUMBER BHN-&gt;</t>
  </si>
  <si>
    <t>W BALOKAN</t>
  </si>
  <si>
    <t>FINISHING BUSA</t>
  </si>
  <si>
    <t>KARTU GARANSI KANGAROO PILLOW FOAM / BB-KARTU GARANSI KANGAROO</t>
  </si>
  <si>
    <t>KARTU GARANSI KANGAROO FOAM (T) / BB-KARTU GARANSI KANGAROO FOAM (T)</t>
  </si>
  <si>
    <t>KARTUN SUDUT ANUGRAH / BB-KARTUN SUDUT ANUGRAH</t>
  </si>
  <si>
    <t>KARTUN SUDUT CHERY FOAM / BB-KARTUN SUDUT CHERY FOAM</t>
  </si>
  <si>
    <t>KARTUN SUDUT KANGAROO FOAM BESAR / BB-KARTUN SUDUT KANGAROO</t>
  </si>
  <si>
    <t>KARTUN SUDUT KANGAROO FOAM / BB-KARTUN SUDUT KANGAROO</t>
  </si>
  <si>
    <t>KARTUN SUDUT STARLIGHT FOAM / BB-KARTUN 4</t>
  </si>
  <si>
    <t>LIST PANAH PINK BESAR / BB-LIST PANAH PINK</t>
  </si>
  <si>
    <t>METER</t>
  </si>
  <si>
    <t>STIKER UKURAN ANUGRAH / BB-STIKER UKURAN ANUGRAH</t>
  </si>
  <si>
    <t>STIKER UKURAN CHERY FOAM / BB-STIKER UKURAN CHERY FOAM</t>
  </si>
  <si>
    <t>STIKER UKURAN KANGAROO PILLOW FOAM GOLDEN / BB-STIKER UK. KANGAROO FOAM</t>
  </si>
  <si>
    <t>STIKER UKURAN S2-XO / BB-STIKER UKURAN S2-XO</t>
  </si>
  <si>
    <t>PLASTIK PE 214X0,4 / BB-PLASTIK 214X0,4</t>
  </si>
  <si>
    <t>STIKER UKURAN STARLIGHT FOAM S2 / BB-STIKER UK STARLIGHT FOAM S2</t>
  </si>
  <si>
    <t>LEM KUNING / BB-LEM</t>
  </si>
  <si>
    <t>RESLETING 5 / BB-RESLETING 1</t>
  </si>
  <si>
    <t>Bungkus</t>
  </si>
  <si>
    <t>LIST PANAH BIRU BESAR / BB-LIST PANAH BIRU</t>
  </si>
  <si>
    <t>W SARUNG</t>
  </si>
  <si>
    <t>MEAN LABEL ANUGRAH / BB-MEAN LABEL ANUGRAH</t>
  </si>
  <si>
    <t>RESLETING NO. 3 / BB-RESLETING NO. 3</t>
  </si>
  <si>
    <t>MEAN LABEL KANGAROO FILO FOAM KERTAS / BB-MEAN LABEL 9</t>
  </si>
  <si>
    <t>FINISHING SOFA</t>
  </si>
  <si>
    <t>STABIL KAKI BULAT / BB-STABIL KAKI BULAT</t>
  </si>
  <si>
    <t>FINISHING 2 IN 1</t>
  </si>
  <si>
    <t>PLAT STRIP POTONGAN(*) / BB-PLAT STRIP POTONGAN</t>
  </si>
  <si>
    <t>CATTON SHEET MALIWAT 4 MM PUTIH 125X200 / BB-CATTON SHEET MALIWAT 4 MM PUTIH 125X200</t>
  </si>
  <si>
    <t>ETONA 1013(*) / BB-ETONA 1013</t>
  </si>
  <si>
    <t>BATANG</t>
  </si>
  <si>
    <t>ETONA 619 / 50 / BB-ETONA 3</t>
  </si>
  <si>
    <t>HDP 3 MM UK. 1,25 (*) / BB-HDP 1,25</t>
  </si>
  <si>
    <t>CATTON SHEET MALIWAT 4 MM PUTIH 165X200 / BB-CATTON SHEET MALIWAT 4 MM PUTIH 165X200</t>
  </si>
  <si>
    <t>HDP 3 MM UK. 1.85 (*) / BB-HDP 1.85</t>
  </si>
  <si>
    <t>CATTON SHEET MALIWAT 4 MM PUTIH 185X200 / BB-CATTON SHEET MALIWAT 4 MM PUTIH 185X200</t>
  </si>
  <si>
    <t>HDP 6 MM 125X200 / BB-HDP 6 MM 125X200</t>
  </si>
  <si>
    <t>HR 22(*) / BB-HR 22</t>
  </si>
  <si>
    <t>KARTON BEKAS / BB-KARTON 2</t>
  </si>
  <si>
    <t>KARTU GARANSI KANGAROO(*) / BB-KARTU GARANSI KANGAROO</t>
  </si>
  <si>
    <t>KARTU GARANSI PEGASO(*) / BB-KARTU GARANSI PEGASO</t>
  </si>
  <si>
    <t>KARTUN SUDUT KANGAROO BIRU (*) / BB-KARTUN SUDUT KANGAROO BIRU</t>
  </si>
  <si>
    <t>KARTUN SUDUT PEGASO(*) / BB-KARTUN SUDUT PEGASO</t>
  </si>
  <si>
    <t>LOBANG ANGIN EMAS / BB-LOBANG ANGIN 1</t>
  </si>
  <si>
    <t>KARTUN SUDUT CHERY SPRINGBED / BB-KARTUN SUDUT CHERY SPRINGBED</t>
  </si>
  <si>
    <t>LOBANG ANGIN KGR GOLD (*) / BB-LOBANG ANGIN KGR GOLD</t>
  </si>
  <si>
    <t>LOGO BORDIR KANGAROO REGULAR / BB-LOGO BORDIR KANGAROO REGULAR</t>
  </si>
  <si>
    <t>MEZITEX / BB-MEZITEX</t>
  </si>
  <si>
    <t>Psg</t>
  </si>
  <si>
    <t>PAKU RING(*) / BB-PAKU RING</t>
  </si>
  <si>
    <t>ONS</t>
  </si>
  <si>
    <t>PE PIPA T17 CM(*) / BB-PE PIPA T17</t>
  </si>
  <si>
    <t>LIST 2A74 HITAM / BB-LIST 2A74 HITAM</t>
  </si>
  <si>
    <t>LOGO PLASTIK GOLD 22K KANGAROO  (*) / BB-LOGO KANGAROO</t>
  </si>
  <si>
    <t>PLASTIK MIKA 230CM X 100Y-2S / BB-PLASTIK MIKA 230CM X 100Y-2S</t>
  </si>
  <si>
    <t>PLASTIK SUDUT COKLAT POLOS (*) / BB-PLASTIK SUDUT COKLAT POLOS</t>
  </si>
  <si>
    <t>RING PETAK / BB-RING PETAK</t>
  </si>
  <si>
    <t>LOBANG ANGIN PUTIH BIRU(*) / BB-LOBANG ANGIN BIRU</t>
  </si>
  <si>
    <t>PAKU TRIPLEKS / BB-PAKU TRIPLEKS</t>
  </si>
  <si>
    <t>STABIL 6 CM (*) / BB-STABIL 6 CM</t>
  </si>
  <si>
    <t>VEVENONWOVEN BLACK 70GSM X 210 X 250M (*) / BB-VEVENONWOVEN PANJANG</t>
  </si>
  <si>
    <t>KAIN POLOS PE BIRU (*) / BB-KAIN PE BIRU (*)</t>
  </si>
  <si>
    <t>VEVENONWOVEN BLACK 50GSM X 160 X 500M (*) / BB-VEVENONWOVEN PENDEK</t>
  </si>
  <si>
    <t>PAKU 2"(*) / BB-PAKU 2"</t>
  </si>
  <si>
    <t>PLASTIK SUDUT GOLD KANGAROO PREMIUM / BB-PLASTIK SUDUT GOLD KANGAROO PREMIUM</t>
  </si>
  <si>
    <t>RODA CASTER / BB-RODA CASTER</t>
  </si>
  <si>
    <t>FINISHING DIVAN</t>
  </si>
  <si>
    <t>PE PIPA T19(*) / BB-PE PIPA T19</t>
  </si>
  <si>
    <t>ETIKET LABEL KANGAROO / BB-ETIKET LABEL KANGAROO</t>
  </si>
  <si>
    <t>KAIN POLOS PE PINK (*) / BB-KAIN PE PINK</t>
  </si>
  <si>
    <t>TALIKUR COKLAT (*) / BB-TALIKUR COKLAT</t>
  </si>
  <si>
    <t>KARTUN SUDUT EFATA / BB-KARTUN 16</t>
  </si>
  <si>
    <t>PLASTIK MIKA PENDEK 137CM(*) / BB-PLASTIK MIKA PENDEK</t>
  </si>
  <si>
    <t>KAIN CVC PUTIH POLOS (*) / BB-KAIN CVC PUTIH</t>
  </si>
  <si>
    <t>KAIN POLOS PE HITAM / BB-KAIN PE HITAM</t>
  </si>
  <si>
    <t>SAKURA HITAM 10CM / BB-SAKURA HITAM 10CM</t>
  </si>
  <si>
    <t>HDP 3 MM UK. 1,65 (*) / BB-HDP 1,65</t>
  </si>
  <si>
    <t>PE PIPA T.20 / BB-PE PIPA T.20</t>
  </si>
  <si>
    <t>HDP 6 MM UK. 165X200 / BB-HDP 6 MM UK. 165X200</t>
  </si>
  <si>
    <t>KAIN POLOS LAYER KN TBG 01369-1 AB CLASSIC BLUE / BB-KAIN PLS LAYER KN TBG 01369-1 AB CLASSIC BLUE</t>
  </si>
  <si>
    <t>KAIN POLOS LAYER KN TBG 01369-1 AB DARKWINE MRH / BB-KAIN PLS LAYER KN TBG 01369-1 AB DARKWINE MRH</t>
  </si>
  <si>
    <t>FINISHING MATRAS</t>
  </si>
  <si>
    <t>LIST PANAH SKT MERAH / BB-LIST PANAH 1</t>
  </si>
  <si>
    <t>STABIL KAYU T.5 CM / BB-STABIL KAYU T.5 CM</t>
  </si>
  <si>
    <t>CL 73(*) / BB-CL 73</t>
  </si>
  <si>
    <t>LIST 2066 PERSEGI PUTIH HITAM / BB-LIST 2066 PERSEGI PUTIH HITAM</t>
  </si>
  <si>
    <t>BENANG CAP PNITI NO 30 / BB-BENANG 30</t>
  </si>
  <si>
    <t>LIST SB 4.4103 PUTIH HITAM / BB-LIST SB 4.4103 PUTIH HITAM</t>
  </si>
  <si>
    <t>MEAN LABEL PEGASO / BB-MEAN LABEL 22</t>
  </si>
  <si>
    <t>KARTU GARANSI EFATA / BB-KARTU GARANSI 9</t>
  </si>
  <si>
    <t>CL 74(*) / BB-CL 74</t>
  </si>
  <si>
    <t>KARTU GARANSI PROLAND / BB-KARTU GARANSI PROLAND</t>
  </si>
  <si>
    <t>HDP 2 MM UK 1.85 (*) / BB-HDP 1.85</t>
  </si>
  <si>
    <t>KARTU GARANSI ROYAL / BB-KARTU GARANSI ROYAL</t>
  </si>
  <si>
    <t>KARTU GARANSI YOUNG LAND / BB-KARTU GARANSI YOUNG LAND</t>
  </si>
  <si>
    <t>STABIL T 9.5 REGULAR / BB-STABIL T 9.5 REGULAR</t>
  </si>
  <si>
    <t>STIKER UKURAN KANGAROO (*) / BB-STIKER UK KANGAROO</t>
  </si>
  <si>
    <t>KARTU GARANSI CHERY / BB-KARTU GARANSI CHERY</t>
  </si>
  <si>
    <t>KARTUN SUDUT PROLAND / BB-KARTUN SUDUT PROLAND</t>
  </si>
  <si>
    <t>KARTUN SUDUT ROYAL / BB-KARTUN SUDUT ROYAL</t>
  </si>
  <si>
    <t>KARTUN SUDUT YOUNG LAND / BB-KARTUN SUDUT YOUNG LAND</t>
  </si>
  <si>
    <t>LAKBAN BENING / BB-LAKBAN BENING</t>
  </si>
  <si>
    <t>LOGO BORDIR APOLO / BB-LOGO BORDIR APOLO</t>
  </si>
  <si>
    <t>LOGO BORDIR C-CLASS / BB-LOGO BORDIR C-CLASS</t>
  </si>
  <si>
    <t>LOGO BORDIR CHERY FOAM / BB-LOGO BORDIR CHERY FOAM</t>
  </si>
  <si>
    <t>LOGO BORDIR FAVOUR / BB-LOGO BORDIR FAVOUR</t>
  </si>
  <si>
    <t>KAIN POLOS KOMBINASI TABENG ABU / BB-KAIN POLOS KOMBINASI TABENG ABU</t>
  </si>
  <si>
    <t>KAIN POLOS LIGA INGGRIS 15 3767 B / BB-KAIN POLOS LIGA INGGRIS 15 3767 B</t>
  </si>
  <si>
    <t>LOGO BORDIR MONALISA / BB-LOGO BORDIR MONALISA</t>
  </si>
  <si>
    <t>KAIN POLOS TRICOT COKLAT TEBAL / BB-KAIN POLOS 145</t>
  </si>
  <si>
    <t>LOGO BORDIR PROLAND / BB-LOGO BORDIR PROLAND</t>
  </si>
  <si>
    <t>KAIN SOPA CREAM / BB-KAIN SOPA CREAM</t>
  </si>
  <si>
    <t>LOGO BORDIR PROSFER / BB-LOGO BORDIR PROSFER</t>
  </si>
  <si>
    <t>LOGO BORDIR ROYAL / BB-LOGO BORDIR ROYAL</t>
  </si>
  <si>
    <t>KAIN SPON MERAH / BB-KAIN SPON MERAH</t>
  </si>
  <si>
    <t>LOGO BORDIR YOUNG LAND / BB-LOGO BORDIR YOUNG LAND</t>
  </si>
  <si>
    <t>LOGO ROMERO / BB-LOGO ROMERO</t>
  </si>
  <si>
    <t>STIKER UKURAN PEGASO / BB-STIKER 10</t>
  </si>
  <si>
    <t>FINISHING SDRN</t>
  </si>
  <si>
    <t>KARET ELASTIS / BB-KARET ELASTIS</t>
  </si>
  <si>
    <t>KAIN POLOS 2536 COKLAT TEBAL (M.New Born) / BB-KAIN POLOS</t>
  </si>
  <si>
    <t>KAIN POLOS AMSTRONG GREY COKLAT / BB-KAIN POLOS AMSTRONG GREY COKLAT</t>
  </si>
  <si>
    <t>KAIN POLOS CRM MERAH 12 E / BB-KAIN POLOS CRM MERAH 12 E</t>
  </si>
  <si>
    <t>LOBANG ANGIN HITAM SILVER / BB-LOBANG ANGIN HITAM SILVER</t>
  </si>
  <si>
    <t>KAIN POLOS KOMBINASI TABENG COKLAT / BB-KAIN POLOS KOMBINASI TABENG COKLAT</t>
  </si>
  <si>
    <t>STIKER UKURAN PEGASO(*) / BB-STIKER PEGASO</t>
  </si>
  <si>
    <t>KAIN POLOS PE COKLAT (*) / BB-KAIN POLOS PE COKLAT</t>
  </si>
  <si>
    <t>KAIN SPON MERAH CABE / BB-KAIN SPON MERAH CABE</t>
  </si>
  <si>
    <t>KANCING KRISTAL KECIL / BB-KANCING KRISTAL KECIL</t>
  </si>
  <si>
    <t>KANCING NO. 32 / BB-KANCING 2</t>
  </si>
  <si>
    <t>KANCING NO. 60 / BB-KANCING 1</t>
  </si>
  <si>
    <t>Kayu Sandaran / 21.13.001.001</t>
  </si>
  <si>
    <t>JARING SANDARAN / BB-JARING</t>
  </si>
  <si>
    <t>LEM LATEX KM @ 20 KG (MATRAS) / BB-LEM</t>
  </si>
  <si>
    <t>KAIN POLOS ARTURO 15.06136A-3D-1 NATURAL HITAM / BB-KAIN POLOS ARTURO 15.06136A-3D-1 NATURAL HITAM</t>
  </si>
  <si>
    <t>KAIN POLOS CRM BIRU 12 E / BB-KAIN POLOS CRM BIRU 12 E</t>
  </si>
  <si>
    <t>KAIN POLOS CRM COKLAT 12 E / BB-KAIN POLOS CRM COKLAT 12 E</t>
  </si>
  <si>
    <t>BENANG BANTAL (*) / BB-BENANG BANTAL</t>
  </si>
  <si>
    <t>BALL</t>
  </si>
  <si>
    <t>KAIN POLOS GHOTIC 02.841 MOTOR RED / BB-KAIN POLOS GHOTIC 02.841 MOTOR RED</t>
  </si>
  <si>
    <t>ONLAY (*) / BB-ONLAY</t>
  </si>
  <si>
    <t>KAIN POLOS KNITING 7A002-15 / BB-KAIN POLOS KNITING 7A002-15</t>
  </si>
  <si>
    <t>KAIN POLOS KNITING M0178 / BB-KAIN POLOS KNITING M0178</t>
  </si>
  <si>
    <t>KAIN POLOS KP 9914-1 NEMO BIRU / BB-KAIN POLOS KP 9914-1 NEMO BIRU</t>
  </si>
  <si>
    <t>KAIN SPON PUTIH / BB-KAIN SPON PUTIH</t>
  </si>
  <si>
    <t>KAIN SOFA SPON HITAM (MULIA JAYA) (*) / BB-KAIN SPON HITAM</t>
  </si>
  <si>
    <t>KAIN POLOS PPC SAPI 21765 BIRU / BB-KAIN POLOS PPC SAPI 21765 BIRU</t>
  </si>
  <si>
    <t>W LIST RANGKA</t>
  </si>
  <si>
    <t>KAIN POLOS VIRGIN 60003 / BB-KAIN POLOS VIRGIN 60003</t>
  </si>
  <si>
    <t>WIRE HIGH CARBON 4 MM / BB-WIRE 4</t>
  </si>
  <si>
    <t>KAIN POLOS VIRGIN 60003 COKLAT / BB-KAIN POLOS VIRGIN 60003 COKLAT</t>
  </si>
  <si>
    <t>W QUILTING</t>
  </si>
  <si>
    <t>KAIN POLOS 600008 COKLAT / BB-KAIN POLOS 600008 COKLAT</t>
  </si>
  <si>
    <t>KAIN POLOS AKENO 13.01439-SH BROWN / BB-KAIN POLOS AKENO 13.01439-SH BROWN</t>
  </si>
  <si>
    <t>KAIN POLOS ARTURO 18.011064-SH BROWN / BB-KAIN POLOS ARTURO 18.011064-SH BROWN</t>
  </si>
  <si>
    <t>KAIN POLOS ATURO 13 01066D-3D-37 / BB-KAIN POLOS ATURO 13 01066D-3D-37</t>
  </si>
  <si>
    <t>KAIN POLOS ATURO 13.01066D-3D CLASIC BLUE / BB-KAIN POLOS ATURO 13.01066D-3D CLASIC BLUE</t>
  </si>
  <si>
    <t>KAIN POLOS ATURO 13.01066D-3D RED / BB-KAIN POLOS ATURO 13.01066D-3D RED</t>
  </si>
  <si>
    <t>KAIN POLOS BONEKA MERAH / BB-KAIN BONEKA MERAH</t>
  </si>
  <si>
    <t>KAIN POLOS KNITING MO 178 RED / BB-KAIN POLOS KNITING MO 178 RED</t>
  </si>
  <si>
    <t>KAIN POLOS LAYER KN BDN 01370-1 AB DARKWINE MRH / BB-KAIN PLS LAYER KN BDN 01370-1 AB DARKWINE MRH</t>
  </si>
  <si>
    <t>SAKURA 6 CM / BB-SAKURA 1</t>
  </si>
  <si>
    <t>SEKRUP 8 EE X 1,5 (*) / BB-SEKRUP 8 X 1,5</t>
  </si>
  <si>
    <t>KOTAK</t>
  </si>
  <si>
    <t>KAIN POLOS D 13636 JANGKAR (BS.NEW BORN) / BB-KAIN POLOS 94</t>
  </si>
  <si>
    <t>KAIN POLOS GHOTIC 02.1044 COKLAT / BB-KAIN POLOS GHOTIC 02.1044 COKLAT</t>
  </si>
  <si>
    <t>KAIN POLOS GHOTIC 02.508 RED / BB-KAIN POLOS GHOTIC 02.508 RED</t>
  </si>
  <si>
    <t>KAIN POLOS GHOTIC 02.558 BLACK / BB-KAIN POLOS GHOTIC 02.558 BLACK</t>
  </si>
  <si>
    <t>KAIN POLOS GHOTIC D.03.044 WHITE / BB-KAIN POLOS GHOTIC D.03.044 WHITE</t>
  </si>
  <si>
    <t>KAIN POLOS GHOTIC D.03.528 WHITE BLACK / BB-KAIN POLOS GHOTIC D.03.528 WHITE BLACK</t>
  </si>
  <si>
    <t>KAIN POLOS GHOTIC D.03.530 BLACK / BB-KAIN POLOS GHOTIC D.03.530 BLACK</t>
  </si>
  <si>
    <t>KAIN POLOS KATUN CINA / BB-KAIN POLOS KATUN CINA</t>
  </si>
  <si>
    <t>KAIN POLOS KNITING 7A002 PUTIH / BB-KAIN POLOS KNITING 7A002 PUTIH</t>
  </si>
  <si>
    <t>KAIN POLOS PE MERAH (*) / BB-KAIN PE MERAH</t>
  </si>
  <si>
    <t>KAIN POLOS KNITING M0178-2 BIRU / BB-KAIN POLOS KNITING M0178-2 BIRU</t>
  </si>
  <si>
    <t>KAIN POLOS LAYER KN BADAN 01369-3AB MOCHA / BB-KAIN POLOS LAYER KN BADAN 01369-3AB MOCHA</t>
  </si>
  <si>
    <t>KAIN POLOS LAYER KN BDN 01370-1 AB CLASSIC BLUE / BB-KAIN PLS LAYER KN BDN 01370-1 AB CLASSIC BLUE</t>
  </si>
  <si>
    <t>KAIN POLOS LAYER KN TABENG 01370-3AB MOCHA / BB-KAIN POLOS LAYER KN TABENG 01370-3AB MOCHA</t>
  </si>
  <si>
    <t>KAIN POLOS PPC 1144 PINK/FLOCK N ROLL / BB-KAIN POLOS PPC 1144 PINK/FLOCK N ROLL</t>
  </si>
  <si>
    <t>KAIN POLOS PPC 29505 HITAM / BB-KAIN POLOS PPC 29505 HITAM</t>
  </si>
  <si>
    <t>KAIN POLOS PTC 0111 BIRU / BB-KAIN POLOS PTC 0111 BIRU</t>
  </si>
  <si>
    <t>KAIN POLOS PTC 19282 PINGUIN BIRU / BB-KAIN POLOS PTC 19282 PINGUIN BIRU</t>
  </si>
  <si>
    <t>KAIN POLOS SDY BONEKA D.19759 BIRU TUA / BB-KAIN POLOS SDY BONEKA D.19759 BIRU TUA</t>
  </si>
  <si>
    <t>KAIN POLOS CTN L240 D.16714 (GAMBAR ANAK BAKUNGAN) / BB-KAIN POLOS 6016</t>
  </si>
  <si>
    <t>KAIN POLOS SDY D.010138 KEMBANG MERAH / BB-KAIN SDY D.010138 KEMBANG</t>
  </si>
  <si>
    <t>KAIN POLOS SPL COKLAT 610022-12 B (AI) / BB-KAIN POLOS SPL COKLAT 610022-12 B (AI)</t>
  </si>
  <si>
    <t>KAIN POLOS SPL MERAH 610022-2 FE (AI) / BB-KAIN POLOS SPL MERAH 610022-2 FE (AI)</t>
  </si>
  <si>
    <t>KAIN POLOS VIRGIN 70005-7 PUTIH / BB-KAIN POLOS VIRGIN 70005-7 PUTIH</t>
  </si>
  <si>
    <t>KAIN POLY CTN D.15556 REAL MADRID FC (BIRU) (BS KP / BB-KAIN POLY 9</t>
  </si>
  <si>
    <t>VEVENONWOFEN PUTIH 14GSM X 1000M (*) / BB-VEVENONWOFEN-PTH-14GSM X 1000M (*)</t>
  </si>
  <si>
    <t>KAIN POLOS GHOTIC D.03.529 PINK / BB-KAIN POLOS GHOTIC D.03.529 PINK</t>
  </si>
  <si>
    <t>KAIN POLOS GHOTIC 92 559 BLACK / BB-KAIN POLOS GHOTIC 92 559 BLACK</t>
  </si>
  <si>
    <t>W RAKIT PER</t>
  </si>
  <si>
    <t>W RANGKA PER</t>
  </si>
  <si>
    <t>W RANGKA SANDARAN</t>
  </si>
  <si>
    <t>TRIPLEK 9 MM / TRIPLEK 1</t>
  </si>
  <si>
    <t>KAIN POLOS LEGIAN 20007-3 COKLAT / BB-KAIN POLOS LEGIAN 20007-3 COKLAT</t>
  </si>
  <si>
    <t>KAIN POLOS LEGIAN 20007-7 PUTIH / BB-KAIN POLOS LEGIAN 20007-7 PUTIH</t>
  </si>
  <si>
    <t>WIP KAIN</t>
  </si>
  <si>
    <t>KAIN POLOS VIRGIN 600008-PUTIH / BB-KAIN POLOS VIRGIN 600008-PUTIH</t>
  </si>
  <si>
    <t>MEAN LABEL KGR KIDS NEW BORN / BB-MEAN LABEL 18</t>
  </si>
  <si>
    <t>VEVENONWOVEN WHITE 100GSMX210X250 / BB-VEVENONWOVEN WHITE 100GSMX210X250</t>
  </si>
  <si>
    <t>W CENTIAN</t>
  </si>
  <si>
    <t>LIST PANAH SKT BIRU DONGKER / BB-LIST PANAH 1</t>
  </si>
  <si>
    <t>VEVENONWOVEN PUTIH 70 GSM / BB-VEVENONWOVEN PUTIH 70 GSM</t>
  </si>
  <si>
    <t>W POTONG KAIN</t>
  </si>
  <si>
    <t>List Rangka 100x200 / 21.03.001.006</t>
  </si>
  <si>
    <t>LIST RANGKA 120 X 176 / 21.03.001.008</t>
  </si>
  <si>
    <t>List Rangka 120x200 / 21.03.001.004</t>
  </si>
  <si>
    <t>List Rangka 160x200 / 21.03.001.002</t>
  </si>
  <si>
    <t>List Rangka 180x200 / 21.03.001.001</t>
  </si>
  <si>
    <t>LIST RANGKA 200X200 / 21.03.001.007</t>
  </si>
  <si>
    <t>Peer Buat Sendiri T-15 / 21.01.001.003</t>
  </si>
  <si>
    <t>PER COIL 2.40 T.20 (D.87) / 21.01.001.008</t>
  </si>
  <si>
    <t>WIP PER PINGGIR (M) T.19 / 21.02.001.007</t>
  </si>
  <si>
    <t>WIP PER PINGGIR (M) T-15 / 21.02.001.005</t>
  </si>
  <si>
    <t>MEAN LABEL KANGAROO MATRAS FOAM FOR HEALTH / BB-MEAN LABEL KANGAROO MATRAS FOAM FOR HEALTH</t>
  </si>
  <si>
    <t>KAIN POLOS D.15545 INTER MILAN(*) / BB-KAIN 15545</t>
  </si>
  <si>
    <t>KAIN POLOS PPC 1160 MERAH / BB-KAIN POLOS PPC 1160 MERAH</t>
  </si>
  <si>
    <t>KAIN POLOS PPC 1209 BIRU/MUMUHUG / BB-KAIN POLOS PPC 1209 BIRU/MUMUHUG</t>
  </si>
  <si>
    <t>KAIN POLOS PPC 1209 HIJAU/MUMUHUG / BB-KAIN POLOS PPC 1209 HIJAU/MUMUHUG</t>
  </si>
  <si>
    <t>KAIN POLYSTER KEMBANG BIRU (M. STL) / BB-KAIN POLYSTER 2</t>
  </si>
  <si>
    <t>QUILTING 18236 MICKEY DNL BR 0,8 CM XO TBG BS BLG / WQ-T-DONAL D.18236-BR-BLG-02</t>
  </si>
  <si>
    <t>PER COIL 2.24 T 10 (D.87) / 21.01.001.005</t>
  </si>
  <si>
    <t>QUILTING CRM BIRU T 0.7 CM OX1 / WQ-CRM BIRU T 0.7 CM OX1</t>
  </si>
  <si>
    <t>QUILTING CRM COKLAT T 0.7 CM OX1 / WQ-CRM COKLAT T 0.7 CM OX1</t>
  </si>
  <si>
    <t>QUILTING CRM MERAH T 0.7 CM OX1 / WQ-CRM MERAH T 0.7 CM OX1</t>
  </si>
  <si>
    <t>QUILTING MINION OX1 0,7 CM / WQ-MINION OX1 0,7 CM</t>
  </si>
  <si>
    <t>KAIN POLOS  BOLA HIJAU D.15982 (*) / BB-KAIN BOLA HIJAU</t>
  </si>
  <si>
    <t>KAIN POLOS D 273/ D.15882 BOLA HIJAU (BS. KP) / BB-KAIN POLOS 2</t>
  </si>
  <si>
    <t>KAIN POLOS PPC 1033 BIRU / BB-KAIN POLOS PPC 1033 BIRU</t>
  </si>
  <si>
    <t>KAIN POLOS PPC 3816/20285 MERAH / BB-KAIN POLOS PPC 3816/20285 MERAH</t>
  </si>
  <si>
    <t>KAIN POLOS PPC D.0866 LOVE BIRDS MERAH (*) / BB-KAIN PPC D.0866 MERAH</t>
  </si>
  <si>
    <t>KAIN POLOS PTC 2582 PANDA PINK / BB-KAIN POLOS PTC 2582 PANDA PINK</t>
  </si>
  <si>
    <t xml:space="preserve">PLASTIK PE 214X0,4 </t>
  </si>
  <si>
    <t>HARGA</t>
  </si>
  <si>
    <t>MENYETUJUI</t>
  </si>
  <si>
    <t>DIKETAHUI</t>
  </si>
  <si>
    <t>(ASWAR)</t>
  </si>
  <si>
    <t>(COO)</t>
  </si>
  <si>
    <t>(HENDRI)</t>
  </si>
  <si>
    <t>PER COILT-18 (D-85-87) KAWAT 2,4 / 21.01.001.002</t>
  </si>
  <si>
    <t>WIP PER PINGGIR (M) T-18 / 21.02.001.007</t>
  </si>
  <si>
    <t>W BM</t>
  </si>
  <si>
    <t>-</t>
  </si>
  <si>
    <t>PLASTIK PE 240X0,4 / BB-PLASTIK PE 240X0,4</t>
  </si>
  <si>
    <t>(VILLIUS)</t>
  </si>
  <si>
    <t>COO</t>
  </si>
  <si>
    <t>WIP PER PINGGIR (M) T-19 / 21.02.001.008</t>
  </si>
  <si>
    <t>PER COIL T,10</t>
  </si>
  <si>
    <t>WIP PER PINGGIR (M) T-17 / 21.02.001.007</t>
  </si>
  <si>
    <t>meter</t>
  </si>
  <si>
    <t>LIST PUTIH POLOS</t>
  </si>
  <si>
    <t>LEM KUNING / AIBON</t>
  </si>
  <si>
    <t>KAIN SOFA SPON HITAM (MULIA JAYA) (*)</t>
  </si>
  <si>
    <t>KAIN POLOS SPON COKLAT</t>
  </si>
  <si>
    <r>
      <t xml:space="preserve">           (HENDRI)                                                                              </t>
    </r>
    <r>
      <rPr>
        <b/>
        <u/>
        <sz val="9"/>
        <color theme="1"/>
        <rFont val="Tahoma"/>
        <family val="2"/>
      </rPr>
      <t>EDWIN</t>
    </r>
  </si>
  <si>
    <t xml:space="preserve">              W BM                                                                                       BM</t>
  </si>
  <si>
    <t>EDWIN</t>
  </si>
  <si>
    <t>BM</t>
  </si>
  <si>
    <t>SALDO AKHIR Per Tanggal 06</t>
  </si>
  <si>
    <t>mean label pegaso / logo bordir pegaso</t>
  </si>
  <si>
    <t>logo bordir kangaroo</t>
  </si>
  <si>
    <t>Palembang 7 april 2019</t>
  </si>
  <si>
    <t>ONLAY</t>
  </si>
</sst>
</file>

<file path=xl/styles.xml><?xml version="1.0" encoding="utf-8"?>
<styleSheet xmlns="http://schemas.openxmlformats.org/spreadsheetml/2006/main">
  <numFmts count="11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#,##0.00_);\-#,##0.00"/>
    <numFmt numFmtId="166" formatCode="#,##0.00;[Red]#,##0.00"/>
    <numFmt numFmtId="167" formatCode="[$-409]d\-mmm\-yyyy;@"/>
    <numFmt numFmtId="168" formatCode="#,##0.0"/>
    <numFmt numFmtId="169" formatCode="#,##0.0000"/>
    <numFmt numFmtId="170" formatCode="#,##0.000"/>
    <numFmt numFmtId="171" formatCode="_([$Rp-421]* #,##0.00_);_([$Rp-421]* \(#,##0.00\);_([$Rp-421]* &quot;-&quot;??_);_(@_)"/>
    <numFmt numFmtId="172" formatCode="_(* #,##0_);_(* \(#,##0\);_(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0"/>
      <color indexed="8"/>
      <name val="Tahoma"/>
      <family val="2"/>
    </font>
    <font>
      <sz val="8"/>
      <color indexed="8"/>
      <name val="Tahoma"/>
      <family val="2"/>
    </font>
    <font>
      <sz val="10"/>
      <color indexed="8"/>
      <name val="MS Sans Serif"/>
      <family val="2"/>
    </font>
    <font>
      <sz val="8"/>
      <name val="Tahoma"/>
      <family val="2"/>
    </font>
    <font>
      <sz val="8.5"/>
      <color indexed="8"/>
      <name val="Tahoma"/>
      <family val="2"/>
    </font>
    <font>
      <sz val="8"/>
      <color indexed="8"/>
      <name val="Tahoma"/>
      <family val="2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sz val="16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8"/>
      <color theme="1"/>
      <name val="Tahoma"/>
      <family val="2"/>
    </font>
    <font>
      <b/>
      <sz val="6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Times New Roman"/>
      <family val="1"/>
    </font>
    <font>
      <sz val="8.0500000000000007"/>
      <color indexed="8"/>
      <name val="Tahoma"/>
      <family val="2"/>
    </font>
    <font>
      <sz val="8"/>
      <color indexed="8"/>
      <name val="MS Sans Serif"/>
      <family val="2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8"/>
      <name val="Calibri"/>
      <family val="2"/>
      <scheme val="minor"/>
    </font>
    <font>
      <sz val="11"/>
      <color indexed="8"/>
      <name val="Times New Roman"/>
      <family val="1"/>
    </font>
    <font>
      <b/>
      <sz val="8.0500000000000007"/>
      <color indexed="8"/>
      <name val="Tahoma"/>
      <family val="2"/>
    </font>
    <font>
      <sz val="11"/>
      <name val="Times New Roman"/>
      <family val="1"/>
    </font>
    <font>
      <b/>
      <sz val="8.0500000000000007"/>
      <name val="Tahoma"/>
      <family val="2"/>
    </font>
    <font>
      <b/>
      <sz val="8"/>
      <name val="Tahoma"/>
      <family val="2"/>
    </font>
    <font>
      <sz val="9"/>
      <color indexed="8"/>
      <name val="Tahoma"/>
      <family val="2"/>
    </font>
    <font>
      <sz val="8"/>
      <color theme="1"/>
      <name val="Calibri"/>
      <family val="2"/>
      <scheme val="minor"/>
    </font>
    <font>
      <sz val="8"/>
      <name val="Thoma"/>
    </font>
    <font>
      <sz val="14"/>
      <color indexed="8"/>
      <name val="Thoma"/>
    </font>
    <font>
      <sz val="8.0500000000000007"/>
      <color indexed="8"/>
      <name val="Thoma"/>
    </font>
    <font>
      <b/>
      <sz val="8"/>
      <color indexed="8"/>
      <name val="Thoma"/>
    </font>
    <font>
      <b/>
      <sz val="8"/>
      <color theme="1"/>
      <name val="Thoma"/>
    </font>
    <font>
      <b/>
      <sz val="10"/>
      <color indexed="8"/>
      <name val="Thoma"/>
    </font>
    <font>
      <b/>
      <sz val="8.0500000000000007"/>
      <color indexed="8"/>
      <name val="Thoma"/>
    </font>
    <font>
      <sz val="10"/>
      <color indexed="8"/>
      <name val="Thoma"/>
    </font>
    <font>
      <sz val="8.5"/>
      <color indexed="8"/>
      <name val="Thoma"/>
    </font>
    <font>
      <sz val="11"/>
      <color theme="1"/>
      <name val="Thoma"/>
    </font>
    <font>
      <sz val="8"/>
      <color indexed="8"/>
      <name val="THOMA"/>
    </font>
    <font>
      <sz val="9"/>
      <color theme="1"/>
      <name val="Thoma"/>
    </font>
    <font>
      <sz val="16"/>
      <name val="Thoma"/>
    </font>
    <font>
      <sz val="9"/>
      <color indexed="8"/>
      <name val="THOMA"/>
    </font>
    <font>
      <b/>
      <sz val="9"/>
      <color indexed="8"/>
      <name val="Thoma"/>
    </font>
    <font>
      <sz val="8"/>
      <color theme="1"/>
      <name val="THOMA"/>
    </font>
    <font>
      <sz val="14"/>
      <color theme="1"/>
      <name val="THOMA"/>
    </font>
    <font>
      <sz val="8.0500000000000007"/>
      <color theme="1"/>
      <name val="THOMA"/>
    </font>
    <font>
      <b/>
      <sz val="8.0500000000000007"/>
      <color theme="1"/>
      <name val="THOMA"/>
    </font>
    <font>
      <sz val="11"/>
      <color theme="1"/>
      <name val="Calibri"/>
      <family val="2"/>
      <charset val="1"/>
      <scheme val="minor"/>
    </font>
    <font>
      <b/>
      <sz val="8"/>
      <color indexed="8"/>
      <name val="Tahoma"/>
      <family val="2"/>
    </font>
    <font>
      <b/>
      <sz val="10"/>
      <color indexed="8"/>
      <name val="MS Sans Serif"/>
      <family val="2"/>
    </font>
    <font>
      <sz val="7"/>
      <color indexed="8"/>
      <name val="Tahoma"/>
      <family val="2"/>
    </font>
    <font>
      <b/>
      <sz val="7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9"/>
      <name val="Tahoma"/>
      <family val="2"/>
    </font>
    <font>
      <b/>
      <sz val="9"/>
      <color indexed="8"/>
      <name val="Tahoma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Tahoma"/>
      <family val="2"/>
    </font>
    <font>
      <b/>
      <sz val="9"/>
      <color theme="4" tint="-0.499984740745262"/>
      <name val="Tahoma"/>
      <family val="2"/>
    </font>
    <font>
      <b/>
      <sz val="10"/>
      <color theme="4" tint="-0.499984740745262"/>
      <name val="Tahoma"/>
      <family val="2"/>
    </font>
    <font>
      <sz val="9"/>
      <color theme="3" tint="-0.249977111117893"/>
      <name val="Tahoma"/>
      <family val="2"/>
    </font>
    <font>
      <b/>
      <sz val="9"/>
      <color theme="3" tint="-0.249977111117893"/>
      <name val="Tahoma"/>
      <family val="2"/>
    </font>
    <font>
      <b/>
      <sz val="11"/>
      <color theme="1"/>
      <name val="Tahoma"/>
      <family val="2"/>
    </font>
    <font>
      <b/>
      <sz val="9"/>
      <color rgb="FFFF0000"/>
      <name val="Tahoma"/>
      <family val="2"/>
    </font>
    <font>
      <b/>
      <sz val="11"/>
      <color rgb="FFFF0000"/>
      <name val="Tahoma"/>
      <family val="2"/>
    </font>
    <font>
      <sz val="11"/>
      <color theme="1"/>
      <name val="Tahoma"/>
      <family val="2"/>
    </font>
    <font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b/>
      <sz val="9"/>
      <name val="Thoma"/>
    </font>
    <font>
      <b/>
      <sz val="8"/>
      <color theme="4" tint="-0.499984740745262"/>
      <name val="Thoma"/>
    </font>
    <font>
      <b/>
      <sz val="8"/>
      <color theme="3" tint="-0.249977111117893"/>
      <name val="Thoma"/>
    </font>
    <font>
      <b/>
      <sz val="8"/>
      <color rgb="FFFF0000"/>
      <name val="Thoma"/>
    </font>
    <font>
      <b/>
      <u/>
      <sz val="8"/>
      <color theme="1"/>
      <name val="Thoma"/>
    </font>
    <font>
      <b/>
      <sz val="8"/>
      <name val="Thoma"/>
    </font>
    <font>
      <b/>
      <sz val="8"/>
      <color rgb="FF000000"/>
      <name val="Thoma"/>
    </font>
    <font>
      <b/>
      <sz val="8"/>
      <color theme="1"/>
      <name val="Calibri"/>
      <family val="2"/>
      <scheme val="minor"/>
    </font>
    <font>
      <b/>
      <u/>
      <sz val="9"/>
      <color theme="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1" fillId="0" borderId="0"/>
    <xf numFmtId="164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</cellStyleXfs>
  <cellXfs count="523">
    <xf numFmtId="0" fontId="0" fillId="0" borderId="0" xfId="0"/>
    <xf numFmtId="0" fontId="2" fillId="0" borderId="0" xfId="70"/>
    <xf numFmtId="0" fontId="2" fillId="0" borderId="0" xfId="73" applyNumberFormat="1" applyFill="1" applyBorder="1" applyAlignment="1" applyProtection="1"/>
    <xf numFmtId="0" fontId="8" fillId="0" borderId="0" xfId="73" applyFont="1" applyAlignment="1">
      <alignment vertical="center"/>
    </xf>
    <xf numFmtId="0" fontId="2" fillId="0" borderId="0" xfId="73" applyFill="1"/>
    <xf numFmtId="0" fontId="14" fillId="0" borderId="0" xfId="9" applyFont="1" applyFill="1" applyAlignment="1"/>
    <xf numFmtId="0" fontId="15" fillId="0" borderId="0" xfId="9" applyFont="1" applyFill="1" applyAlignment="1">
      <alignment horizontal="left"/>
    </xf>
    <xf numFmtId="0" fontId="15" fillId="0" borderId="0" xfId="73" applyFont="1" applyFill="1"/>
    <xf numFmtId="0" fontId="16" fillId="0" borderId="0" xfId="9" applyFont="1" applyFill="1" applyAlignment="1">
      <alignment horizontal="center"/>
    </xf>
    <xf numFmtId="41" fontId="14" fillId="0" borderId="0" xfId="77" applyFont="1" applyFill="1" applyAlignment="1">
      <alignment horizontal="center"/>
    </xf>
    <xf numFmtId="167" fontId="15" fillId="0" borderId="0" xfId="73" applyNumberFormat="1" applyFont="1" applyFill="1" applyAlignment="1">
      <alignment horizontal="left"/>
    </xf>
    <xf numFmtId="0" fontId="16" fillId="0" borderId="0" xfId="9" applyFont="1" applyFill="1" applyAlignment="1"/>
    <xf numFmtId="41" fontId="14" fillId="0" borderId="0" xfId="77" applyFont="1" applyFill="1" applyAlignment="1"/>
    <xf numFmtId="0" fontId="15" fillId="0" borderId="0" xfId="73" applyFont="1" applyFill="1" applyAlignment="1">
      <alignment horizontal="left"/>
    </xf>
    <xf numFmtId="0" fontId="16" fillId="0" borderId="0" xfId="9" applyFont="1" applyFill="1"/>
    <xf numFmtId="41" fontId="14" fillId="0" borderId="0" xfId="77" applyFont="1" applyFill="1"/>
    <xf numFmtId="41" fontId="15" fillId="0" borderId="1" xfId="77" applyFont="1" applyFill="1" applyBorder="1" applyAlignment="1">
      <alignment horizontal="center" vertical="center" wrapText="1"/>
    </xf>
    <xf numFmtId="49" fontId="15" fillId="0" borderId="1" xfId="77" applyNumberFormat="1" applyFont="1" applyFill="1" applyBorder="1" applyAlignment="1">
      <alignment horizontal="center" vertical="center" wrapText="1"/>
    </xf>
    <xf numFmtId="0" fontId="9" fillId="0" borderId="1" xfId="10" applyFont="1" applyFill="1" applyBorder="1" applyAlignment="1"/>
    <xf numFmtId="0" fontId="10" fillId="0" borderId="1" xfId="3" applyFont="1" applyFill="1" applyBorder="1" applyAlignment="1">
      <alignment horizontal="left"/>
    </xf>
    <xf numFmtId="0" fontId="10" fillId="0" borderId="1" xfId="10" applyFont="1" applyFill="1" applyBorder="1" applyAlignment="1">
      <alignment horizontal="center"/>
    </xf>
    <xf numFmtId="41" fontId="18" fillId="0" borderId="1" xfId="77" applyFont="1" applyFill="1" applyBorder="1"/>
    <xf numFmtId="0" fontId="10" fillId="0" borderId="1" xfId="75" applyFont="1" applyFill="1" applyBorder="1" applyAlignment="1">
      <alignment vertical="center"/>
    </xf>
    <xf numFmtId="0" fontId="10" fillId="0" borderId="1" xfId="75" applyFont="1" applyFill="1" applyBorder="1" applyAlignment="1">
      <alignment horizontal="center" vertical="center"/>
    </xf>
    <xf numFmtId="43" fontId="19" fillId="0" borderId="1" xfId="74" applyNumberFormat="1" applyFont="1" applyFill="1" applyBorder="1" applyAlignment="1">
      <alignment horizontal="right" vertical="center"/>
    </xf>
    <xf numFmtId="9" fontId="15" fillId="0" borderId="1" xfId="77" applyNumberFormat="1" applyFont="1" applyFill="1" applyBorder="1"/>
    <xf numFmtId="0" fontId="11" fillId="0" borderId="1" xfId="10" applyFont="1" applyFill="1" applyBorder="1" applyAlignment="1"/>
    <xf numFmtId="0" fontId="6" fillId="0" borderId="1" xfId="75" applyFont="1" applyFill="1" applyBorder="1" applyAlignment="1">
      <alignment vertical="center"/>
    </xf>
    <xf numFmtId="0" fontId="2" fillId="0" borderId="1" xfId="75" applyFont="1" applyFill="1" applyBorder="1"/>
    <xf numFmtId="0" fontId="7" fillId="0" borderId="1" xfId="75" applyFont="1" applyFill="1" applyBorder="1" applyAlignment="1">
      <alignment horizontal="center"/>
    </xf>
    <xf numFmtId="0" fontId="10" fillId="0" borderId="1" xfId="10" applyFont="1" applyFill="1" applyBorder="1" applyAlignment="1">
      <alignment horizontal="left" vertical="center" wrapText="1"/>
    </xf>
    <xf numFmtId="0" fontId="10" fillId="0" borderId="1" xfId="75" applyFont="1" applyFill="1" applyBorder="1" applyAlignment="1">
      <alignment horizontal="center"/>
    </xf>
    <xf numFmtId="0" fontId="4" fillId="0" borderId="1" xfId="75" applyFont="1" applyFill="1" applyBorder="1" applyAlignment="1">
      <alignment vertical="center"/>
    </xf>
    <xf numFmtId="0" fontId="20" fillId="0" borderId="1" xfId="75" applyNumberFormat="1" applyFont="1" applyFill="1" applyBorder="1" applyAlignment="1" applyProtection="1"/>
    <xf numFmtId="0" fontId="8" fillId="0" borderId="1" xfId="73" applyFont="1" applyFill="1" applyBorder="1" applyAlignment="1">
      <alignment vertical="center"/>
    </xf>
    <xf numFmtId="0" fontId="9" fillId="0" borderId="1" xfId="75" applyFont="1" applyFill="1" applyBorder="1" applyAlignment="1"/>
    <xf numFmtId="0" fontId="12" fillId="0" borderId="1" xfId="75" applyFont="1" applyFill="1" applyBorder="1" applyAlignment="1"/>
    <xf numFmtId="0" fontId="4" fillId="0" borderId="1" xfId="75" applyNumberFormat="1" applyFont="1" applyFill="1" applyBorder="1" applyAlignment="1" applyProtection="1"/>
    <xf numFmtId="0" fontId="10" fillId="0" borderId="1" xfId="75" applyNumberFormat="1" applyFont="1" applyFill="1" applyBorder="1" applyAlignment="1" applyProtection="1">
      <alignment horizontal="center"/>
    </xf>
    <xf numFmtId="41" fontId="21" fillId="0" borderId="1" xfId="77" applyFont="1" applyFill="1" applyBorder="1"/>
    <xf numFmtId="41" fontId="22" fillId="0" borderId="1" xfId="77" applyFont="1" applyFill="1" applyBorder="1"/>
    <xf numFmtId="0" fontId="23" fillId="0" borderId="1" xfId="75" applyNumberFormat="1" applyFont="1" applyFill="1" applyBorder="1" applyAlignment="1" applyProtection="1"/>
    <xf numFmtId="0" fontId="2" fillId="0" borderId="1" xfId="73" applyFill="1" applyBorder="1"/>
    <xf numFmtId="0" fontId="10" fillId="3" borderId="1" xfId="79" applyFont="1" applyFill="1" applyBorder="1" applyAlignment="1">
      <alignment horizontal="center"/>
    </xf>
    <xf numFmtId="0" fontId="15" fillId="3" borderId="0" xfId="9" applyFont="1" applyFill="1" applyAlignment="1">
      <alignment horizontal="left"/>
    </xf>
    <xf numFmtId="0" fontId="15" fillId="3" borderId="0" xfId="78" applyFont="1" applyFill="1"/>
    <xf numFmtId="0" fontId="16" fillId="3" borderId="0" xfId="9" applyFont="1" applyFill="1" applyAlignment="1">
      <alignment horizontal="center"/>
    </xf>
    <xf numFmtId="41" fontId="14" fillId="3" borderId="0" xfId="80" applyFont="1" applyFill="1" applyAlignment="1">
      <alignment horizontal="center"/>
    </xf>
    <xf numFmtId="15" fontId="15" fillId="3" borderId="0" xfId="78" applyNumberFormat="1" applyFont="1" applyFill="1" applyAlignment="1">
      <alignment horizontal="left" vertical="center"/>
    </xf>
    <xf numFmtId="0" fontId="16" fillId="3" borderId="0" xfId="9" applyFont="1" applyFill="1" applyAlignment="1"/>
    <xf numFmtId="41" fontId="14" fillId="3" borderId="0" xfId="80" applyFont="1" applyFill="1" applyAlignment="1"/>
    <xf numFmtId="0" fontId="15" fillId="3" borderId="0" xfId="78" applyFont="1" applyFill="1" applyAlignment="1">
      <alignment horizontal="left"/>
    </xf>
    <xf numFmtId="0" fontId="16" fillId="3" borderId="0" xfId="9" applyFont="1" applyFill="1"/>
    <xf numFmtId="41" fontId="14" fillId="3" borderId="0" xfId="80" applyFont="1" applyFill="1"/>
    <xf numFmtId="41" fontId="15" fillId="3" borderId="2" xfId="80" applyFont="1" applyFill="1" applyBorder="1" applyAlignment="1">
      <alignment horizontal="center" vertical="center" wrapText="1"/>
    </xf>
    <xf numFmtId="49" fontId="15" fillId="3" borderId="1" xfId="80" applyNumberFormat="1" applyFont="1" applyFill="1" applyBorder="1" applyAlignment="1">
      <alignment horizontal="center" vertical="center" wrapText="1"/>
    </xf>
    <xf numFmtId="41" fontId="15" fillId="3" borderId="22" xfId="80" applyFont="1" applyFill="1" applyBorder="1" applyAlignment="1">
      <alignment horizontal="center" vertical="center" wrapText="1"/>
    </xf>
    <xf numFmtId="0" fontId="9" fillId="3" borderId="2" xfId="10" applyFont="1" applyFill="1" applyBorder="1" applyAlignment="1"/>
    <xf numFmtId="0" fontId="10" fillId="3" borderId="2" xfId="3" applyFont="1" applyFill="1" applyBorder="1" applyAlignment="1">
      <alignment horizontal="left"/>
    </xf>
    <xf numFmtId="0" fontId="10" fillId="3" borderId="2" xfId="10" applyFont="1" applyFill="1" applyBorder="1" applyAlignment="1">
      <alignment horizontal="center"/>
    </xf>
    <xf numFmtId="41" fontId="18" fillId="3" borderId="2" xfId="80" applyFont="1" applyFill="1" applyBorder="1"/>
    <xf numFmtId="0" fontId="10" fillId="3" borderId="1" xfId="10" applyFont="1" applyFill="1" applyBorder="1" applyAlignment="1">
      <alignment horizontal="center"/>
    </xf>
    <xf numFmtId="0" fontId="10" fillId="3" borderId="1" xfId="79" applyFont="1" applyFill="1" applyBorder="1" applyAlignment="1">
      <alignment vertical="center"/>
    </xf>
    <xf numFmtId="0" fontId="10" fillId="3" borderId="1" xfId="79" applyFont="1" applyFill="1" applyBorder="1" applyAlignment="1">
      <alignment horizontal="center" vertical="center"/>
    </xf>
    <xf numFmtId="41" fontId="18" fillId="3" borderId="1" xfId="80" applyFont="1" applyFill="1" applyBorder="1"/>
    <xf numFmtId="43" fontId="24" fillId="3" borderId="1" xfId="76" applyNumberFormat="1" applyFont="1" applyFill="1" applyBorder="1" applyAlignment="1">
      <alignment horizontal="right" vertical="center"/>
    </xf>
    <xf numFmtId="43" fontId="25" fillId="3" borderId="1" xfId="76" applyNumberFormat="1" applyFont="1" applyFill="1" applyBorder="1" applyAlignment="1">
      <alignment horizontal="right" vertical="center"/>
    </xf>
    <xf numFmtId="9" fontId="15" fillId="3" borderId="1" xfId="80" applyNumberFormat="1" applyFont="1" applyFill="1" applyBorder="1"/>
    <xf numFmtId="0" fontId="11" fillId="3" borderId="1" xfId="10" applyFont="1" applyFill="1" applyBorder="1" applyAlignment="1"/>
    <xf numFmtId="0" fontId="6" fillId="3" borderId="1" xfId="79" applyFont="1" applyFill="1" applyBorder="1" applyAlignment="1">
      <alignment vertical="center"/>
    </xf>
    <xf numFmtId="0" fontId="7" fillId="0" borderId="1" xfId="79" applyFont="1" applyBorder="1" applyAlignment="1">
      <alignment horizontal="center"/>
    </xf>
    <xf numFmtId="0" fontId="9" fillId="3" borderId="1" xfId="10" applyFont="1" applyFill="1" applyBorder="1" applyAlignment="1"/>
    <xf numFmtId="0" fontId="10" fillId="3" borderId="1" xfId="10" applyFont="1" applyFill="1" applyBorder="1" applyAlignment="1">
      <alignment horizontal="left" vertical="center" wrapText="1"/>
    </xf>
    <xf numFmtId="0" fontId="4" fillId="0" borderId="3" xfId="79" applyFont="1" applyBorder="1" applyAlignment="1">
      <alignment vertical="center"/>
    </xf>
    <xf numFmtId="0" fontId="10" fillId="3" borderId="11" xfId="79" applyFont="1" applyFill="1" applyBorder="1" applyAlignment="1">
      <alignment horizontal="center"/>
    </xf>
    <xf numFmtId="0" fontId="4" fillId="0" borderId="8" xfId="79" applyFont="1" applyBorder="1" applyAlignment="1">
      <alignment vertical="center"/>
    </xf>
    <xf numFmtId="0" fontId="9" fillId="3" borderId="11" xfId="79" applyFont="1" applyFill="1" applyBorder="1" applyAlignment="1"/>
    <xf numFmtId="0" fontId="12" fillId="3" borderId="8" xfId="79" applyFont="1" applyFill="1" applyBorder="1" applyAlignment="1"/>
    <xf numFmtId="0" fontId="4" fillId="3" borderId="3" xfId="79" applyFont="1" applyFill="1" applyBorder="1" applyAlignment="1">
      <alignment vertical="center"/>
    </xf>
    <xf numFmtId="0" fontId="4" fillId="0" borderId="4" xfId="79" applyFont="1" applyBorder="1" applyAlignment="1">
      <alignment vertical="center"/>
    </xf>
    <xf numFmtId="0" fontId="4" fillId="0" borderId="3" xfId="79" applyNumberFormat="1" applyFont="1" applyFill="1" applyBorder="1" applyAlignment="1" applyProtection="1"/>
    <xf numFmtId="0" fontId="6" fillId="0" borderId="3" xfId="79" applyFont="1" applyBorder="1" applyAlignment="1">
      <alignment vertical="center"/>
    </xf>
    <xf numFmtId="43" fontId="26" fillId="3" borderId="1" xfId="76" applyNumberFormat="1" applyFont="1" applyFill="1" applyBorder="1" applyAlignment="1">
      <alignment horizontal="right" vertical="center"/>
    </xf>
    <xf numFmtId="43" fontId="27" fillId="3" borderId="1" xfId="76" applyNumberFormat="1" applyFont="1" applyFill="1" applyBorder="1" applyAlignment="1">
      <alignment horizontal="right" vertical="center"/>
    </xf>
    <xf numFmtId="9" fontId="28" fillId="3" borderId="1" xfId="80" applyNumberFormat="1" applyFont="1" applyFill="1" applyBorder="1"/>
    <xf numFmtId="0" fontId="10" fillId="3" borderId="1" xfId="79" applyNumberFormat="1" applyFont="1" applyFill="1" applyBorder="1" applyAlignment="1" applyProtection="1">
      <alignment horizontal="center"/>
    </xf>
    <xf numFmtId="0" fontId="6" fillId="3" borderId="1" xfId="79" applyFont="1" applyFill="1" applyBorder="1" applyAlignment="1">
      <alignment horizontal="center"/>
    </xf>
    <xf numFmtId="0" fontId="4" fillId="3" borderId="3" xfId="79" applyNumberFormat="1" applyFont="1" applyFill="1" applyBorder="1" applyAlignment="1" applyProtection="1"/>
    <xf numFmtId="0" fontId="6" fillId="3" borderId="1" xfId="79" applyFont="1" applyFill="1" applyBorder="1" applyAlignment="1">
      <alignment horizontal="center" vertical="center"/>
    </xf>
    <xf numFmtId="43" fontId="29" fillId="3" borderId="1" xfId="76" applyNumberFormat="1" applyFont="1" applyFill="1" applyBorder="1" applyAlignment="1">
      <alignment horizontal="right" vertical="center"/>
    </xf>
    <xf numFmtId="0" fontId="20" fillId="0" borderId="9" xfId="79" applyNumberFormat="1" applyFont="1" applyFill="1" applyBorder="1" applyAlignment="1" applyProtection="1"/>
    <xf numFmtId="0" fontId="23" fillId="3" borderId="1" xfId="79" applyNumberFormat="1" applyFont="1" applyFill="1" applyBorder="1" applyAlignment="1" applyProtection="1"/>
    <xf numFmtId="0" fontId="4" fillId="0" borderId="9" xfId="79" applyFont="1" applyBorder="1" applyAlignment="1">
      <alignment vertical="center"/>
    </xf>
    <xf numFmtId="0" fontId="4" fillId="3" borderId="9" xfId="79" applyFont="1" applyFill="1" applyBorder="1" applyAlignment="1">
      <alignment vertical="center"/>
    </xf>
    <xf numFmtId="0" fontId="30" fillId="3" borderId="1" xfId="78" applyFont="1" applyFill="1" applyBorder="1" applyAlignment="1">
      <alignment horizontal="center"/>
    </xf>
    <xf numFmtId="0" fontId="2" fillId="0" borderId="0" xfId="81" applyNumberFormat="1" applyFill="1" applyBorder="1" applyAlignment="1" applyProtection="1"/>
    <xf numFmtId="0" fontId="15" fillId="3" borderId="0" xfId="9" applyFont="1" applyFill="1" applyAlignment="1">
      <alignment horizontal="left"/>
    </xf>
    <xf numFmtId="0" fontId="15" fillId="3" borderId="0" xfId="81" applyFont="1" applyFill="1"/>
    <xf numFmtId="0" fontId="16" fillId="3" borderId="0" xfId="9" applyFont="1" applyFill="1" applyAlignment="1">
      <alignment horizontal="center"/>
    </xf>
    <xf numFmtId="41" fontId="14" fillId="3" borderId="0" xfId="84" applyFont="1" applyFill="1" applyAlignment="1">
      <alignment horizontal="center"/>
    </xf>
    <xf numFmtId="0" fontId="16" fillId="3" borderId="0" xfId="9" applyFont="1" applyFill="1" applyAlignment="1"/>
    <xf numFmtId="41" fontId="14" fillId="3" borderId="0" xfId="84" applyFont="1" applyFill="1" applyAlignment="1"/>
    <xf numFmtId="0" fontId="15" fillId="3" borderId="0" xfId="81" applyFont="1" applyFill="1" applyAlignment="1">
      <alignment horizontal="left"/>
    </xf>
    <xf numFmtId="0" fontId="16" fillId="3" borderId="0" xfId="9" applyFont="1" applyFill="1"/>
    <xf numFmtId="41" fontId="14" fillId="3" borderId="0" xfId="84" applyFont="1" applyFill="1"/>
    <xf numFmtId="41" fontId="15" fillId="10" borderId="1" xfId="84" applyFont="1" applyFill="1" applyBorder="1" applyAlignment="1">
      <alignment horizontal="center" vertical="center" wrapText="1"/>
    </xf>
    <xf numFmtId="49" fontId="15" fillId="7" borderId="1" xfId="84" applyNumberFormat="1" applyFont="1" applyFill="1" applyBorder="1" applyAlignment="1">
      <alignment horizontal="center" vertical="center" wrapText="1"/>
    </xf>
    <xf numFmtId="41" fontId="15" fillId="15" borderId="1" xfId="84" applyFont="1" applyFill="1" applyBorder="1" applyAlignment="1">
      <alignment horizontal="center" vertical="center" wrapText="1"/>
    </xf>
    <xf numFmtId="0" fontId="9" fillId="8" borderId="1" xfId="10" applyFont="1" applyFill="1" applyBorder="1" applyAlignment="1"/>
    <xf numFmtId="0" fontId="10" fillId="8" borderId="1" xfId="3" applyFont="1" applyFill="1" applyBorder="1" applyAlignment="1">
      <alignment horizontal="left"/>
    </xf>
    <xf numFmtId="0" fontId="10" fillId="8" borderId="1" xfId="10" applyFont="1" applyFill="1" applyBorder="1" applyAlignment="1">
      <alignment horizontal="center"/>
    </xf>
    <xf numFmtId="41" fontId="18" fillId="8" borderId="1" xfId="84" applyFont="1" applyFill="1" applyBorder="1"/>
    <xf numFmtId="0" fontId="10" fillId="16" borderId="1" xfId="10" applyFont="1" applyFill="1" applyBorder="1" applyAlignment="1">
      <alignment horizontal="center"/>
    </xf>
    <xf numFmtId="0" fontId="31" fillId="3" borderId="1" xfId="8" applyFont="1" applyFill="1" applyBorder="1" applyAlignment="1">
      <alignment vertical="center"/>
    </xf>
    <xf numFmtId="0" fontId="31" fillId="3" borderId="1" xfId="8" applyFont="1" applyFill="1" applyBorder="1" applyAlignment="1">
      <alignment horizontal="center" vertical="center"/>
    </xf>
    <xf numFmtId="41" fontId="32" fillId="0" borderId="1" xfId="84" applyFont="1" applyBorder="1"/>
    <xf numFmtId="0" fontId="2" fillId="3" borderId="1" xfId="81" applyFill="1" applyBorder="1" applyAlignment="1">
      <alignment horizontal="center"/>
    </xf>
    <xf numFmtId="43" fontId="33" fillId="3" borderId="1" xfId="82" applyNumberFormat="1" applyFont="1" applyFill="1" applyBorder="1" applyAlignment="1">
      <alignment horizontal="right" vertical="center"/>
    </xf>
    <xf numFmtId="41" fontId="34" fillId="2" borderId="24" xfId="84" applyFont="1" applyFill="1" applyBorder="1"/>
    <xf numFmtId="9" fontId="35" fillId="3" borderId="1" xfId="84" applyNumberFormat="1" applyFont="1" applyFill="1" applyBorder="1"/>
    <xf numFmtId="41" fontId="34" fillId="3" borderId="24" xfId="84" applyFont="1" applyFill="1" applyBorder="1"/>
    <xf numFmtId="41" fontId="34" fillId="2" borderId="25" xfId="84" applyFont="1" applyFill="1" applyBorder="1"/>
    <xf numFmtId="41" fontId="36" fillId="2" borderId="24" xfId="84" applyFont="1" applyFill="1" applyBorder="1"/>
    <xf numFmtId="41" fontId="36" fillId="2" borderId="26" xfId="84" applyFont="1" applyFill="1" applyBorder="1"/>
    <xf numFmtId="43" fontId="37" fillId="3" borderId="1" xfId="82" applyNumberFormat="1" applyFont="1" applyFill="1" applyBorder="1" applyAlignment="1">
      <alignment horizontal="right" vertical="center"/>
    </xf>
    <xf numFmtId="0" fontId="11" fillId="8" borderId="1" xfId="10" applyFont="1" applyFill="1" applyBorder="1" applyAlignment="1"/>
    <xf numFmtId="0" fontId="31" fillId="8" borderId="1" xfId="8" applyFont="1" applyFill="1" applyBorder="1" applyAlignment="1">
      <alignment vertical="center"/>
    </xf>
    <xf numFmtId="0" fontId="31" fillId="8" borderId="1" xfId="8" applyFont="1" applyFill="1" applyBorder="1" applyAlignment="1">
      <alignment horizontal="center" vertical="center"/>
    </xf>
    <xf numFmtId="41" fontId="32" fillId="8" borderId="1" xfId="84" applyFont="1" applyFill="1" applyBorder="1"/>
    <xf numFmtId="43" fontId="33" fillId="8" borderId="1" xfId="82" applyNumberFormat="1" applyFont="1" applyFill="1" applyBorder="1" applyAlignment="1">
      <alignment horizontal="right" vertical="center"/>
    </xf>
    <xf numFmtId="43" fontId="37" fillId="8" borderId="1" xfId="82" applyNumberFormat="1" applyFont="1" applyFill="1" applyBorder="1" applyAlignment="1">
      <alignment horizontal="right" vertical="center"/>
    </xf>
    <xf numFmtId="9" fontId="35" fillId="8" borderId="1" xfId="84" applyNumberFormat="1" applyFont="1" applyFill="1" applyBorder="1"/>
    <xf numFmtId="0" fontId="38" fillId="0" borderId="1" xfId="8" applyFont="1" applyBorder="1"/>
    <xf numFmtId="0" fontId="39" fillId="0" borderId="1" xfId="8" applyFont="1" applyBorder="1" applyAlignment="1">
      <alignment horizontal="center"/>
    </xf>
    <xf numFmtId="0" fontId="40" fillId="3" borderId="0" xfId="81" applyFont="1" applyFill="1"/>
    <xf numFmtId="0" fontId="31" fillId="8" borderId="1" xfId="10" applyFont="1" applyFill="1" applyBorder="1" applyAlignment="1">
      <alignment horizontal="left" vertical="center" wrapText="1"/>
    </xf>
    <xf numFmtId="0" fontId="31" fillId="8" borderId="1" xfId="10" applyFont="1" applyFill="1" applyBorder="1" applyAlignment="1">
      <alignment horizontal="center"/>
    </xf>
    <xf numFmtId="0" fontId="10" fillId="6" borderId="1" xfId="8" applyFont="1" applyFill="1" applyBorder="1" applyAlignment="1">
      <alignment horizontal="center"/>
    </xf>
    <xf numFmtId="0" fontId="41" fillId="0" borderId="4" xfId="8" applyFont="1" applyBorder="1" applyAlignment="1">
      <alignment vertical="center"/>
    </xf>
    <xf numFmtId="0" fontId="41" fillId="0" borderId="3" xfId="8" applyNumberFormat="1" applyFont="1" applyFill="1" applyBorder="1" applyAlignment="1" applyProtection="1"/>
    <xf numFmtId="0" fontId="41" fillId="0" borderId="3" xfId="8" applyFont="1" applyBorder="1" applyAlignment="1">
      <alignment vertical="center"/>
    </xf>
    <xf numFmtId="0" fontId="42" fillId="0" borderId="0" xfId="81" applyFont="1" applyBorder="1" applyAlignment="1">
      <alignment horizontal="justify" vertical="top" wrapText="1"/>
    </xf>
    <xf numFmtId="0" fontId="41" fillId="0" borderId="6" xfId="8" applyFont="1" applyBorder="1" applyAlignment="1">
      <alignment vertical="center"/>
    </xf>
    <xf numFmtId="0" fontId="9" fillId="8" borderId="11" xfId="8" applyFont="1" applyFill="1" applyBorder="1" applyAlignment="1"/>
    <xf numFmtId="0" fontId="43" fillId="8" borderId="8" xfId="8" applyFont="1" applyFill="1" applyBorder="1" applyAlignment="1"/>
    <xf numFmtId="0" fontId="10" fillId="9" borderId="1" xfId="8" applyFont="1" applyFill="1" applyBorder="1" applyAlignment="1">
      <alignment horizontal="center"/>
    </xf>
    <xf numFmtId="0" fontId="10" fillId="9" borderId="1" xfId="10" applyFont="1" applyFill="1" applyBorder="1" applyAlignment="1">
      <alignment horizontal="center"/>
    </xf>
    <xf numFmtId="0" fontId="31" fillId="3" borderId="1" xfId="10" applyFont="1" applyFill="1" applyBorder="1" applyAlignment="1">
      <alignment horizontal="center"/>
    </xf>
    <xf numFmtId="41" fontId="36" fillId="2" borderId="0" xfId="84" applyFont="1" applyFill="1" applyBorder="1"/>
    <xf numFmtId="0" fontId="41" fillId="0" borderId="9" xfId="8" applyFont="1" applyBorder="1" applyAlignment="1">
      <alignment vertical="center"/>
    </xf>
    <xf numFmtId="0" fontId="41" fillId="0" borderId="0" xfId="81" applyFont="1" applyAlignment="1">
      <alignment horizontal="left" vertical="center"/>
    </xf>
    <xf numFmtId="0" fontId="41" fillId="0" borderId="3" xfId="8" applyFont="1" applyFill="1" applyBorder="1" applyAlignment="1">
      <alignment vertical="center"/>
    </xf>
    <xf numFmtId="0" fontId="31" fillId="0" borderId="1" xfId="8" applyFont="1" applyFill="1" applyBorder="1" applyAlignment="1">
      <alignment horizontal="center" vertical="center"/>
    </xf>
    <xf numFmtId="41" fontId="32" fillId="0" borderId="1" xfId="84" applyFont="1" applyFill="1" applyBorder="1"/>
    <xf numFmtId="43" fontId="33" fillId="0" borderId="1" xfId="82" applyNumberFormat="1" applyFont="1" applyFill="1" applyBorder="1" applyAlignment="1">
      <alignment horizontal="right" vertical="center"/>
    </xf>
    <xf numFmtId="43" fontId="37" fillId="0" borderId="1" xfId="82" applyNumberFormat="1" applyFont="1" applyFill="1" applyBorder="1" applyAlignment="1">
      <alignment horizontal="right" vertical="center"/>
    </xf>
    <xf numFmtId="9" fontId="35" fillId="0" borderId="1" xfId="84" applyNumberFormat="1" applyFont="1" applyFill="1" applyBorder="1"/>
    <xf numFmtId="0" fontId="31" fillId="3" borderId="9" xfId="8" applyFont="1" applyFill="1" applyBorder="1" applyAlignment="1">
      <alignment vertical="center"/>
    </xf>
    <xf numFmtId="41" fontId="32" fillId="3" borderId="1" xfId="84" applyFont="1" applyFill="1" applyBorder="1"/>
    <xf numFmtId="0" fontId="44" fillId="0" borderId="3" xfId="8" applyFont="1" applyBorder="1" applyAlignment="1">
      <alignment vertical="center"/>
    </xf>
    <xf numFmtId="165" fontId="34" fillId="2" borderId="24" xfId="8" applyNumberFormat="1" applyFont="1" applyFill="1" applyBorder="1" applyAlignment="1">
      <alignment horizontal="right" vertical="center"/>
    </xf>
    <xf numFmtId="41" fontId="45" fillId="2" borderId="27" xfId="84" applyFont="1" applyFill="1" applyBorder="1"/>
    <xf numFmtId="0" fontId="10" fillId="17" borderId="1" xfId="8" applyFont="1" applyFill="1" applyBorder="1" applyAlignment="1">
      <alignment horizontal="center"/>
    </xf>
    <xf numFmtId="0" fontId="31" fillId="3" borderId="1" xfId="8" applyFont="1" applyFill="1" applyBorder="1" applyAlignment="1">
      <alignment horizontal="center"/>
    </xf>
    <xf numFmtId="0" fontId="31" fillId="3" borderId="1" xfId="8" applyNumberFormat="1" applyFont="1" applyFill="1" applyBorder="1" applyAlignment="1" applyProtection="1">
      <alignment horizontal="center"/>
    </xf>
    <xf numFmtId="0" fontId="41" fillId="3" borderId="3" xfId="8" applyNumberFormat="1" applyFont="1" applyFill="1" applyBorder="1" applyAlignment="1" applyProtection="1"/>
    <xf numFmtId="0" fontId="46" fillId="3" borderId="3" xfId="8" applyNumberFormat="1" applyFont="1" applyFill="1" applyBorder="1" applyAlignment="1" applyProtection="1"/>
    <xf numFmtId="0" fontId="46" fillId="3" borderId="1" xfId="8" applyFont="1" applyFill="1" applyBorder="1" applyAlignment="1">
      <alignment horizontal="center" vertical="center"/>
    </xf>
    <xf numFmtId="41" fontId="47" fillId="3" borderId="1" xfId="84" applyFont="1" applyFill="1" applyBorder="1"/>
    <xf numFmtId="43" fontId="48" fillId="3" borderId="1" xfId="82" applyNumberFormat="1" applyFont="1" applyFill="1" applyBorder="1" applyAlignment="1">
      <alignment horizontal="right" vertical="center"/>
    </xf>
    <xf numFmtId="43" fontId="49" fillId="3" borderId="1" xfId="82" applyNumberFormat="1" applyFont="1" applyFill="1" applyBorder="1" applyAlignment="1">
      <alignment horizontal="right" vertical="center"/>
    </xf>
    <xf numFmtId="0" fontId="41" fillId="6" borderId="3" xfId="8" applyNumberFormat="1" applyFont="1" applyFill="1" applyBorder="1" applyAlignment="1" applyProtection="1"/>
    <xf numFmtId="0" fontId="10" fillId="17" borderId="11" xfId="8" applyFont="1" applyFill="1" applyBorder="1" applyAlignment="1">
      <alignment horizontal="center"/>
    </xf>
    <xf numFmtId="0" fontId="10" fillId="5" borderId="1" xfId="8" applyFont="1" applyFill="1" applyBorder="1" applyAlignment="1">
      <alignment horizontal="center"/>
    </xf>
    <xf numFmtId="0" fontId="30" fillId="3" borderId="0" xfId="81" applyFont="1" applyFill="1"/>
    <xf numFmtId="0" fontId="0" fillId="0" borderId="0" xfId="0" applyNumberFormat="1" applyFill="1" applyBorder="1" applyAlignment="1" applyProtection="1"/>
    <xf numFmtId="0" fontId="0" fillId="0" borderId="0" xfId="0" applyAlignment="1">
      <alignment horizontal="center"/>
    </xf>
    <xf numFmtId="0" fontId="0" fillId="6" borderId="0" xfId="0" applyNumberFormat="1" applyFill="1" applyBorder="1" applyAlignment="1" applyProtection="1"/>
    <xf numFmtId="0" fontId="3" fillId="0" borderId="0" xfId="0" applyFont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0" fontId="52" fillId="0" borderId="0" xfId="0" applyNumberFormat="1" applyFont="1" applyFill="1" applyBorder="1" applyAlignment="1" applyProtection="1">
      <alignment horizont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6" borderId="0" xfId="0" applyFont="1" applyFill="1" applyAlignment="1">
      <alignment horizontal="left" vertical="center"/>
    </xf>
    <xf numFmtId="1" fontId="4" fillId="6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51" fillId="0" borderId="0" xfId="0" applyNumberFormat="1" applyFont="1" applyAlignment="1">
      <alignment horizontal="center" vertical="center"/>
    </xf>
    <xf numFmtId="165" fontId="0" fillId="0" borderId="0" xfId="0" applyNumberFormat="1" applyFill="1" applyBorder="1" applyAlignment="1" applyProtection="1"/>
    <xf numFmtId="168" fontId="0" fillId="0" borderId="0" xfId="0" applyNumberFormat="1" applyFill="1" applyBorder="1" applyAlignment="1" applyProtection="1"/>
    <xf numFmtId="4" fontId="0" fillId="0" borderId="0" xfId="0" applyNumberFormat="1" applyFill="1" applyBorder="1" applyAlignment="1" applyProtection="1"/>
    <xf numFmtId="169" fontId="0" fillId="0" borderId="0" xfId="0" applyNumberFormat="1" applyFill="1" applyBorder="1" applyAlignment="1" applyProtection="1"/>
    <xf numFmtId="0" fontId="51" fillId="6" borderId="0" xfId="0" applyFont="1" applyFill="1" applyAlignment="1">
      <alignment vertical="center"/>
    </xf>
    <xf numFmtId="170" fontId="0" fillId="0" borderId="0" xfId="0" applyNumberFormat="1" applyFill="1" applyBorder="1" applyAlignment="1" applyProtection="1"/>
    <xf numFmtId="0" fontId="0" fillId="5" borderId="0" xfId="0" applyNumberFormat="1" applyFill="1" applyBorder="1" applyAlignment="1" applyProtection="1"/>
    <xf numFmtId="0" fontId="55" fillId="0" borderId="0" xfId="0" applyFont="1"/>
    <xf numFmtId="0" fontId="56" fillId="3" borderId="1" xfId="79" applyFont="1" applyFill="1" applyBorder="1" applyAlignment="1">
      <alignment vertical="center"/>
    </xf>
    <xf numFmtId="43" fontId="55" fillId="0" borderId="0" xfId="0" applyNumberFormat="1" applyFont="1"/>
    <xf numFmtId="41" fontId="55" fillId="0" borderId="0" xfId="0" applyNumberFormat="1" applyFont="1"/>
    <xf numFmtId="43" fontId="57" fillId="3" borderId="1" xfId="76" applyNumberFormat="1" applyFont="1" applyFill="1" applyBorder="1" applyAlignment="1">
      <alignment horizontal="right" vertical="center"/>
    </xf>
    <xf numFmtId="0" fontId="58" fillId="0" borderId="0" xfId="0" applyFont="1"/>
    <xf numFmtId="171" fontId="58" fillId="0" borderId="0" xfId="0" applyNumberFormat="1" applyFont="1" applyAlignment="1">
      <alignment horizontal="center"/>
    </xf>
    <xf numFmtId="0" fontId="59" fillId="0" borderId="0" xfId="0" applyFont="1"/>
    <xf numFmtId="0" fontId="60" fillId="0" borderId="0" xfId="0" applyFont="1"/>
    <xf numFmtId="41" fontId="64" fillId="3" borderId="0" xfId="2" applyNumberFormat="1" applyFont="1" applyFill="1"/>
    <xf numFmtId="41" fontId="62" fillId="4" borderId="9" xfId="2" applyNumberFormat="1" applyFont="1" applyFill="1" applyBorder="1" applyAlignment="1">
      <alignment horizontal="center" vertical="center" wrapText="1"/>
    </xf>
    <xf numFmtId="41" fontId="62" fillId="4" borderId="1" xfId="2" applyNumberFormat="1" applyFont="1" applyFill="1" applyBorder="1" applyAlignment="1">
      <alignment vertical="center" wrapText="1"/>
    </xf>
    <xf numFmtId="41" fontId="62" fillId="4" borderId="18" xfId="2" applyNumberFormat="1" applyFont="1" applyFill="1" applyBorder="1" applyAlignment="1">
      <alignment horizontal="center" vertical="center" wrapText="1"/>
    </xf>
    <xf numFmtId="41" fontId="63" fillId="4" borderId="18" xfId="2" applyNumberFormat="1" applyFont="1" applyFill="1" applyBorder="1" applyAlignment="1">
      <alignment horizontal="center" vertical="center" wrapText="1"/>
    </xf>
    <xf numFmtId="49" fontId="62" fillId="4" borderId="9" xfId="2" applyNumberFormat="1" applyFont="1" applyFill="1" applyBorder="1" applyAlignment="1">
      <alignment horizontal="center" vertical="center" wrapText="1"/>
    </xf>
    <xf numFmtId="49" fontId="62" fillId="4" borderId="1" xfId="2" applyNumberFormat="1" applyFont="1" applyFill="1" applyBorder="1" applyAlignment="1">
      <alignment horizontal="center" vertical="center" wrapText="1"/>
    </xf>
    <xf numFmtId="41" fontId="62" fillId="4" borderId="1" xfId="2" applyNumberFormat="1" applyFont="1" applyFill="1" applyBorder="1" applyAlignment="1">
      <alignment horizontal="center" vertical="center" wrapText="1"/>
    </xf>
    <xf numFmtId="0" fontId="56" fillId="3" borderId="1" xfId="11" applyFont="1" applyFill="1" applyBorder="1" applyAlignment="1"/>
    <xf numFmtId="0" fontId="56" fillId="3" borderId="1" xfId="3" applyFont="1" applyFill="1" applyBorder="1" applyAlignment="1">
      <alignment horizontal="left"/>
    </xf>
    <xf numFmtId="0" fontId="56" fillId="3" borderId="1" xfId="11" applyFont="1" applyFill="1" applyBorder="1" applyAlignment="1">
      <alignment horizontal="center"/>
    </xf>
    <xf numFmtId="41" fontId="62" fillId="3" borderId="1" xfId="2" applyNumberFormat="1" applyFont="1" applyFill="1" applyBorder="1"/>
    <xf numFmtId="41" fontId="62" fillId="3" borderId="1" xfId="2" applyNumberFormat="1" applyFont="1" applyFill="1" applyBorder="1" applyAlignment="1"/>
    <xf numFmtId="41" fontId="62" fillId="3" borderId="1" xfId="2" applyNumberFormat="1" applyFont="1" applyFill="1" applyBorder="1" applyAlignment="1">
      <alignment horizontal="right"/>
    </xf>
    <xf numFmtId="41" fontId="62" fillId="3" borderId="1" xfId="2" applyNumberFormat="1" applyFont="1" applyFill="1" applyBorder="1" applyAlignment="1">
      <alignment horizontal="center"/>
    </xf>
    <xf numFmtId="41" fontId="65" fillId="3" borderId="9" xfId="2" applyNumberFormat="1" applyFont="1" applyFill="1" applyBorder="1"/>
    <xf numFmtId="41" fontId="65" fillId="3" borderId="1" xfId="2" applyNumberFormat="1" applyFont="1" applyFill="1" applyBorder="1"/>
    <xf numFmtId="0" fontId="56" fillId="0" borderId="1" xfId="3" applyFont="1" applyFill="1" applyBorder="1" applyAlignment="1">
      <alignment vertical="center"/>
    </xf>
    <xf numFmtId="0" fontId="56" fillId="3" borderId="1" xfId="0" applyFont="1" applyFill="1" applyBorder="1" applyAlignment="1">
      <alignment horizontal="center" vertical="center"/>
    </xf>
    <xf numFmtId="43" fontId="62" fillId="3" borderId="1" xfId="1" applyNumberFormat="1" applyFont="1" applyFill="1" applyBorder="1"/>
    <xf numFmtId="43" fontId="62" fillId="3" borderId="18" xfId="1" applyNumberFormat="1" applyFont="1" applyFill="1" applyBorder="1"/>
    <xf numFmtId="43" fontId="62" fillId="3" borderId="17" xfId="1" applyNumberFormat="1" applyFont="1" applyFill="1" applyBorder="1"/>
    <xf numFmtId="43" fontId="62" fillId="3" borderId="7" xfId="1" applyNumberFormat="1" applyFont="1" applyFill="1" applyBorder="1"/>
    <xf numFmtId="43" fontId="67" fillId="3" borderId="9" xfId="1" applyFont="1" applyFill="1" applyBorder="1"/>
    <xf numFmtId="43" fontId="67" fillId="3" borderId="1" xfId="1" applyFont="1" applyFill="1" applyBorder="1"/>
    <xf numFmtId="43" fontId="62" fillId="3" borderId="38" xfId="1" applyNumberFormat="1" applyFont="1" applyFill="1" applyBorder="1"/>
    <xf numFmtId="43" fontId="62" fillId="3" borderId="9" xfId="1" applyNumberFormat="1" applyFont="1" applyFill="1" applyBorder="1"/>
    <xf numFmtId="0" fontId="66" fillId="0" borderId="1" xfId="0" applyFont="1" applyBorder="1"/>
    <xf numFmtId="43" fontId="68" fillId="3" borderId="9" xfId="1" applyFont="1" applyFill="1" applyBorder="1"/>
    <xf numFmtId="43" fontId="68" fillId="3" borderId="1" xfId="1" applyFont="1" applyFill="1" applyBorder="1"/>
    <xf numFmtId="0" fontId="66" fillId="0" borderId="0" xfId="0" applyFont="1"/>
    <xf numFmtId="171" fontId="60" fillId="0" borderId="0" xfId="0" applyNumberFormat="1" applyFont="1" applyAlignment="1">
      <alignment horizontal="center"/>
    </xf>
    <xf numFmtId="0" fontId="69" fillId="0" borderId="0" xfId="0" applyFont="1"/>
    <xf numFmtId="0" fontId="69" fillId="0" borderId="0" xfId="0" applyFont="1" applyAlignment="1">
      <alignment horizontal="center"/>
    </xf>
    <xf numFmtId="166" fontId="57" fillId="0" borderId="1" xfId="70" applyNumberFormat="1" applyFont="1" applyBorder="1"/>
    <xf numFmtId="43" fontId="62" fillId="3" borderId="1" xfId="1" applyNumberFormat="1" applyFont="1" applyFill="1" applyBorder="1" applyAlignment="1">
      <alignment horizontal="center"/>
    </xf>
    <xf numFmtId="41" fontId="57" fillId="0" borderId="1" xfId="85" applyFont="1" applyBorder="1"/>
    <xf numFmtId="171" fontId="57" fillId="0" borderId="1" xfId="85" applyNumberFormat="1" applyFont="1" applyBorder="1" applyAlignment="1">
      <alignment horizontal="center"/>
    </xf>
    <xf numFmtId="0" fontId="70" fillId="0" borderId="0" xfId="0" applyFont="1"/>
    <xf numFmtId="166" fontId="57" fillId="3" borderId="1" xfId="70" applyNumberFormat="1" applyFont="1" applyFill="1" applyBorder="1"/>
    <xf numFmtId="0" fontId="57" fillId="3" borderId="1" xfId="70" applyFont="1" applyFill="1" applyBorder="1"/>
    <xf numFmtId="0" fontId="17" fillId="3" borderId="1" xfId="0" applyFont="1" applyFill="1" applyBorder="1"/>
    <xf numFmtId="171" fontId="63" fillId="3" borderId="0" xfId="2" applyNumberFormat="1" applyFont="1" applyFill="1" applyAlignment="1">
      <alignment horizontal="left"/>
    </xf>
    <xf numFmtId="171" fontId="62" fillId="3" borderId="1" xfId="2" applyNumberFormat="1" applyFont="1" applyFill="1" applyBorder="1" applyAlignment="1">
      <alignment horizontal="center"/>
    </xf>
    <xf numFmtId="41" fontId="17" fillId="0" borderId="1" xfId="77" applyFont="1" applyFill="1" applyBorder="1"/>
    <xf numFmtId="43" fontId="57" fillId="0" borderId="1" xfId="74" applyNumberFormat="1" applyFont="1" applyFill="1" applyBorder="1" applyAlignment="1">
      <alignment horizontal="right" vertical="center"/>
    </xf>
    <xf numFmtId="9" fontId="17" fillId="0" borderId="1" xfId="77" applyNumberFormat="1" applyFont="1" applyFill="1" applyBorder="1"/>
    <xf numFmtId="0" fontId="17" fillId="3" borderId="1" xfId="0" applyFont="1" applyFill="1" applyBorder="1" applyAlignment="1">
      <alignment horizontal="center"/>
    </xf>
    <xf numFmtId="0" fontId="17" fillId="0" borderId="1" xfId="0" applyNumberFormat="1" applyFont="1" applyFill="1" applyBorder="1" applyAlignment="1" applyProtection="1"/>
    <xf numFmtId="9" fontId="17" fillId="3" borderId="1" xfId="84" applyNumberFormat="1" applyFont="1" applyFill="1" applyBorder="1" applyAlignment="1">
      <alignment horizontal="center"/>
    </xf>
    <xf numFmtId="166" fontId="71" fillId="0" borderId="1" xfId="5" applyNumberFormat="1" applyFont="1" applyFill="1" applyBorder="1"/>
    <xf numFmtId="41" fontId="17" fillId="3" borderId="1" xfId="80" applyFont="1" applyFill="1" applyBorder="1"/>
    <xf numFmtId="9" fontId="17" fillId="3" borderId="1" xfId="80" applyNumberFormat="1" applyFont="1" applyFill="1" applyBorder="1"/>
    <xf numFmtId="43" fontId="57" fillId="3" borderId="1" xfId="1" applyFont="1" applyFill="1" applyBorder="1" applyAlignment="1">
      <alignment horizontal="right" vertical="center"/>
    </xf>
    <xf numFmtId="9" fontId="17" fillId="3" borderId="1" xfId="2" applyNumberFormat="1" applyFont="1" applyFill="1" applyBorder="1"/>
    <xf numFmtId="0" fontId="57" fillId="0" borderId="1" xfId="70" applyFont="1" applyBorder="1"/>
    <xf numFmtId="0" fontId="17" fillId="0" borderId="1" xfId="0" applyFont="1" applyBorder="1"/>
    <xf numFmtId="41" fontId="57" fillId="2" borderId="1" xfId="85" applyFont="1" applyFill="1" applyBorder="1"/>
    <xf numFmtId="0" fontId="57" fillId="0" borderId="1" xfId="70" applyFont="1" applyFill="1" applyBorder="1"/>
    <xf numFmtId="0" fontId="57" fillId="0" borderId="1" xfId="65" applyFont="1" applyBorder="1" applyAlignment="1">
      <alignment vertical="center"/>
    </xf>
    <xf numFmtId="43" fontId="57" fillId="3" borderId="1" xfId="82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 applyProtection="1"/>
    <xf numFmtId="0" fontId="72" fillId="0" borderId="1" xfId="0" applyNumberFormat="1" applyFont="1" applyFill="1" applyBorder="1" applyAlignment="1" applyProtection="1"/>
    <xf numFmtId="165" fontId="57" fillId="2" borderId="1" xfId="86" applyNumberFormat="1" applyFont="1" applyFill="1" applyBorder="1" applyAlignment="1">
      <alignment horizontal="right" vertical="center"/>
    </xf>
    <xf numFmtId="9" fontId="17" fillId="3" borderId="1" xfId="84" applyNumberFormat="1" applyFont="1" applyFill="1" applyBorder="1" applyAlignment="1">
      <alignment horizontal="right"/>
    </xf>
    <xf numFmtId="41" fontId="57" fillId="3" borderId="1" xfId="85" applyFont="1" applyFill="1" applyBorder="1"/>
    <xf numFmtId="166" fontId="17" fillId="0" borderId="1" xfId="0" applyNumberFormat="1" applyFont="1" applyBorder="1"/>
    <xf numFmtId="166" fontId="17" fillId="5" borderId="1" xfId="0" applyNumberFormat="1" applyFont="1" applyFill="1" applyBorder="1"/>
    <xf numFmtId="166" fontId="17" fillId="0" borderId="1" xfId="0" applyNumberFormat="1" applyFont="1" applyFill="1" applyBorder="1"/>
    <xf numFmtId="0" fontId="17" fillId="0" borderId="1" xfId="0" applyFont="1" applyBorder="1" applyAlignment="1">
      <alignment horizontal="center"/>
    </xf>
    <xf numFmtId="43" fontId="17" fillId="3" borderId="1" xfId="82" applyNumberFormat="1" applyFont="1" applyFill="1" applyBorder="1" applyAlignment="1">
      <alignment horizontal="center" vertical="center"/>
    </xf>
    <xf numFmtId="0" fontId="57" fillId="0" borderId="1" xfId="8" applyFont="1" applyBorder="1" applyAlignment="1">
      <alignment vertical="center"/>
    </xf>
    <xf numFmtId="166" fontId="71" fillId="0" borderId="1" xfId="7" applyNumberFormat="1" applyFont="1" applyFill="1" applyBorder="1"/>
    <xf numFmtId="166" fontId="17" fillId="6" borderId="1" xfId="0" applyNumberFormat="1" applyFont="1" applyFill="1" applyBorder="1"/>
    <xf numFmtId="43" fontId="56" fillId="3" borderId="1" xfId="76" applyNumberFormat="1" applyFont="1" applyFill="1" applyBorder="1" applyAlignment="1">
      <alignment horizontal="right" vertical="center"/>
    </xf>
    <xf numFmtId="9" fontId="56" fillId="3" borderId="1" xfId="80" applyNumberFormat="1" applyFont="1" applyFill="1" applyBorder="1"/>
    <xf numFmtId="41" fontId="57" fillId="2" borderId="1" xfId="84" applyFont="1" applyFill="1" applyBorder="1" applyAlignment="1">
      <alignment horizontal="center"/>
    </xf>
    <xf numFmtId="171" fontId="57" fillId="0" borderId="9" xfId="85" applyNumberFormat="1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1" xfId="75" applyFont="1" applyFill="1" applyBorder="1" applyAlignment="1">
      <alignment vertical="center"/>
    </xf>
    <xf numFmtId="41" fontId="17" fillId="3" borderId="7" xfId="80" applyFont="1" applyFill="1" applyBorder="1"/>
    <xf numFmtId="0" fontId="56" fillId="3" borderId="1" xfId="0" applyNumberFormat="1" applyFont="1" applyFill="1" applyBorder="1" applyAlignment="1" applyProtection="1">
      <alignment horizontal="center"/>
    </xf>
    <xf numFmtId="0" fontId="57" fillId="0" borderId="1" xfId="65" applyFont="1" applyFill="1" applyBorder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171" fontId="17" fillId="0" borderId="0" xfId="0" applyNumberFormat="1" applyFont="1" applyAlignment="1">
      <alignment horizontal="center"/>
    </xf>
    <xf numFmtId="0" fontId="57" fillId="0" borderId="0" xfId="65" applyFont="1" applyFill="1" applyBorder="1" applyAlignment="1">
      <alignment horizontal="center" vertical="center"/>
    </xf>
    <xf numFmtId="0" fontId="72" fillId="0" borderId="0" xfId="0" applyFont="1"/>
    <xf numFmtId="0" fontId="7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5" fillId="3" borderId="0" xfId="0" applyFont="1" applyFill="1"/>
    <xf numFmtId="41" fontId="57" fillId="0" borderId="1" xfId="85" applyFont="1" applyBorder="1" applyAlignment="1">
      <alignment horizontal="center"/>
    </xf>
    <xf numFmtId="0" fontId="60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41" fontId="57" fillId="0" borderId="5" xfId="85" applyFont="1" applyBorder="1" applyAlignment="1">
      <alignment horizontal="center"/>
    </xf>
    <xf numFmtId="41" fontId="57" fillId="0" borderId="0" xfId="85" applyFont="1" applyBorder="1" applyAlignment="1">
      <alignment horizontal="center"/>
    </xf>
    <xf numFmtId="9" fontId="35" fillId="3" borderId="1" xfId="2" applyNumberFormat="1" applyFont="1" applyFill="1" applyBorder="1"/>
    <xf numFmtId="9" fontId="35" fillId="6" borderId="1" xfId="2" applyNumberFormat="1" applyFont="1" applyFill="1" applyBorder="1"/>
    <xf numFmtId="41" fontId="34" fillId="0" borderId="1" xfId="85" applyFont="1" applyBorder="1"/>
    <xf numFmtId="9" fontId="35" fillId="3" borderId="1" xfId="84" applyNumberFormat="1" applyFont="1" applyFill="1" applyBorder="1" applyAlignment="1">
      <alignment horizontal="center"/>
    </xf>
    <xf numFmtId="9" fontId="35" fillId="3" borderId="1" xfId="84" applyNumberFormat="1" applyFont="1" applyFill="1" applyBorder="1" applyAlignment="1">
      <alignment horizontal="right"/>
    </xf>
    <xf numFmtId="41" fontId="35" fillId="4" borderId="1" xfId="2" applyNumberFormat="1" applyFont="1" applyFill="1" applyBorder="1" applyAlignment="1">
      <alignment horizontal="center" vertical="center" wrapText="1"/>
    </xf>
    <xf numFmtId="41" fontId="74" fillId="4" borderId="18" xfId="2" applyNumberFormat="1" applyFont="1" applyFill="1" applyBorder="1" applyAlignment="1">
      <alignment horizontal="center" vertical="center" wrapText="1"/>
    </xf>
    <xf numFmtId="41" fontId="74" fillId="3" borderId="1" xfId="2" applyNumberFormat="1" applyFont="1" applyFill="1" applyBorder="1"/>
    <xf numFmtId="41" fontId="75" fillId="3" borderId="9" xfId="2" applyNumberFormat="1" applyFont="1" applyFill="1" applyBorder="1"/>
    <xf numFmtId="41" fontId="75" fillId="3" borderId="1" xfId="2" applyNumberFormat="1" applyFont="1" applyFill="1" applyBorder="1"/>
    <xf numFmtId="41" fontId="75" fillId="3" borderId="7" xfId="2" applyNumberFormat="1" applyFont="1" applyFill="1" applyBorder="1"/>
    <xf numFmtId="41" fontId="35" fillId="3" borderId="1" xfId="2" applyNumberFormat="1" applyFont="1" applyFill="1" applyBorder="1"/>
    <xf numFmtId="9" fontId="35" fillId="0" borderId="1" xfId="77" applyNumberFormat="1" applyFont="1" applyFill="1" applyBorder="1"/>
    <xf numFmtId="43" fontId="76" fillId="3" borderId="9" xfId="1" applyFont="1" applyFill="1" applyBorder="1"/>
    <xf numFmtId="43" fontId="76" fillId="3" borderId="1" xfId="1" applyFont="1" applyFill="1" applyBorder="1"/>
    <xf numFmtId="43" fontId="76" fillId="3" borderId="7" xfId="1" applyFont="1" applyFill="1" applyBorder="1"/>
    <xf numFmtId="171" fontId="35" fillId="3" borderId="1" xfId="1" applyNumberFormat="1" applyFont="1" applyFill="1" applyBorder="1"/>
    <xf numFmtId="9" fontId="35" fillId="3" borderId="1" xfId="80" applyNumberFormat="1" applyFont="1" applyFill="1" applyBorder="1"/>
    <xf numFmtId="43" fontId="74" fillId="3" borderId="1" xfId="1" applyNumberFormat="1" applyFont="1" applyFill="1" applyBorder="1" applyAlignment="1">
      <alignment horizontal="center"/>
    </xf>
    <xf numFmtId="43" fontId="74" fillId="3" borderId="38" xfId="1" applyNumberFormat="1" applyFont="1" applyFill="1" applyBorder="1"/>
    <xf numFmtId="43" fontId="74" fillId="3" borderId="17" xfId="1" applyNumberFormat="1" applyFont="1" applyFill="1" applyBorder="1"/>
    <xf numFmtId="43" fontId="74" fillId="3" borderId="7" xfId="1" applyNumberFormat="1" applyFont="1" applyFill="1" applyBorder="1"/>
    <xf numFmtId="0" fontId="34" fillId="0" borderId="1" xfId="65" applyFont="1" applyBorder="1" applyAlignment="1">
      <alignment vertical="center"/>
    </xf>
    <xf numFmtId="0" fontId="34" fillId="0" borderId="9" xfId="65" applyFont="1" applyBorder="1" applyAlignment="1">
      <alignment vertical="center"/>
    </xf>
    <xf numFmtId="43" fontId="76" fillId="6" borderId="9" xfId="1" applyFont="1" applyFill="1" applyBorder="1"/>
    <xf numFmtId="43" fontId="76" fillId="6" borderId="1" xfId="1" applyFont="1" applyFill="1" applyBorder="1"/>
    <xf numFmtId="43" fontId="76" fillId="6" borderId="7" xfId="1" applyFont="1" applyFill="1" applyBorder="1"/>
    <xf numFmtId="171" fontId="35" fillId="6" borderId="1" xfId="1" applyNumberFormat="1" applyFont="1" applyFill="1" applyBorder="1"/>
    <xf numFmtId="0" fontId="35" fillId="3" borderId="1" xfId="0" applyFont="1" applyFill="1" applyBorder="1"/>
    <xf numFmtId="0" fontId="35" fillId="0" borderId="0" xfId="0" applyFont="1"/>
    <xf numFmtId="0" fontId="35" fillId="0" borderId="0" xfId="0" applyFont="1" applyAlignment="1"/>
    <xf numFmtId="0" fontId="46" fillId="0" borderId="0" xfId="0" applyFont="1"/>
    <xf numFmtId="41" fontId="74" fillId="3" borderId="1" xfId="2" applyNumberFormat="1" applyFont="1" applyFill="1" applyBorder="1" applyAlignment="1"/>
    <xf numFmtId="0" fontId="35" fillId="3" borderId="1" xfId="0" applyFont="1" applyFill="1" applyBorder="1" applyAlignment="1"/>
    <xf numFmtId="43" fontId="34" fillId="3" borderId="1" xfId="1" applyFont="1" applyFill="1" applyBorder="1" applyAlignment="1">
      <alignment vertical="center"/>
    </xf>
    <xf numFmtId="43" fontId="74" fillId="3" borderId="1" xfId="1" applyNumberFormat="1" applyFont="1" applyFill="1" applyBorder="1" applyAlignment="1"/>
    <xf numFmtId="43" fontId="34" fillId="3" borderId="1" xfId="82" applyNumberFormat="1" applyFont="1" applyFill="1" applyBorder="1" applyAlignment="1">
      <alignment vertical="center"/>
    </xf>
    <xf numFmtId="0" fontId="46" fillId="0" borderId="0" xfId="0" applyFont="1" applyAlignment="1"/>
    <xf numFmtId="0" fontId="34" fillId="0" borderId="0" xfId="65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1" fontId="74" fillId="4" borderId="1" xfId="2" applyNumberFormat="1" applyFont="1" applyFill="1" applyBorder="1" applyAlignment="1">
      <alignment horizontal="center" vertical="center" wrapText="1"/>
    </xf>
    <xf numFmtId="0" fontId="73" fillId="3" borderId="0" xfId="11" applyFont="1" applyFill="1" applyAlignment="1"/>
    <xf numFmtId="41" fontId="34" fillId="3" borderId="1" xfId="85" applyFont="1" applyFill="1" applyBorder="1"/>
    <xf numFmtId="0" fontId="78" fillId="3" borderId="0" xfId="11" applyFont="1" applyFill="1" applyAlignment="1"/>
    <xf numFmtId="0" fontId="78" fillId="3" borderId="1" xfId="11" applyFont="1" applyFill="1" applyBorder="1" applyAlignment="1">
      <alignment horizontal="center"/>
    </xf>
    <xf numFmtId="0" fontId="78" fillId="3" borderId="1" xfId="0" applyFont="1" applyFill="1" applyBorder="1" applyAlignment="1">
      <alignment horizontal="center" vertical="center"/>
    </xf>
    <xf numFmtId="43" fontId="74" fillId="3" borderId="1" xfId="1" applyNumberFormat="1" applyFont="1" applyFill="1" applyBorder="1"/>
    <xf numFmtId="172" fontId="74" fillId="3" borderId="1" xfId="1" applyNumberFormat="1" applyFont="1" applyFill="1" applyBorder="1"/>
    <xf numFmtId="172" fontId="35" fillId="0" borderId="1" xfId="1" applyNumberFormat="1" applyFont="1" applyFill="1" applyBorder="1" applyAlignment="1" applyProtection="1"/>
    <xf numFmtId="172" fontId="34" fillId="2" borderId="1" xfId="1" applyNumberFormat="1" applyFont="1" applyFill="1" applyBorder="1"/>
    <xf numFmtId="172" fontId="34" fillId="3" borderId="1" xfId="1" applyNumberFormat="1" applyFont="1" applyFill="1" applyBorder="1" applyAlignment="1">
      <alignment horizontal="right" vertical="center"/>
    </xf>
    <xf numFmtId="172" fontId="74" fillId="3" borderId="1" xfId="1" applyNumberFormat="1" applyFont="1" applyFill="1" applyBorder="1" applyAlignment="1">
      <alignment horizontal="center"/>
    </xf>
    <xf numFmtId="172" fontId="34" fillId="3" borderId="1" xfId="1" applyNumberFormat="1" applyFont="1" applyFill="1" applyBorder="1" applyAlignment="1">
      <alignment horizontal="center" vertical="center"/>
    </xf>
    <xf numFmtId="172" fontId="34" fillId="0" borderId="1" xfId="1" applyNumberFormat="1" applyFont="1" applyBorder="1"/>
    <xf numFmtId="172" fontId="34" fillId="2" borderId="1" xfId="1" applyNumberFormat="1" applyFont="1" applyFill="1" applyBorder="1" applyAlignment="1">
      <alignment horizontal="right" vertical="center"/>
    </xf>
    <xf numFmtId="172" fontId="34" fillId="3" borderId="1" xfId="1" applyNumberFormat="1" applyFont="1" applyFill="1" applyBorder="1"/>
    <xf numFmtId="172" fontId="35" fillId="6" borderId="1" xfId="1" applyNumberFormat="1" applyFont="1" applyFill="1" applyBorder="1" applyAlignment="1" applyProtection="1"/>
    <xf numFmtId="172" fontId="35" fillId="3" borderId="1" xfId="1" applyNumberFormat="1" applyFont="1" applyFill="1" applyBorder="1"/>
    <xf numFmtId="172" fontId="34" fillId="2" borderId="1" xfId="1" applyNumberFormat="1" applyFont="1" applyFill="1" applyBorder="1" applyAlignment="1">
      <alignment horizontal="center"/>
    </xf>
    <xf numFmtId="172" fontId="35" fillId="0" borderId="0" xfId="1" applyNumberFormat="1" applyFont="1"/>
    <xf numFmtId="172" fontId="35" fillId="0" borderId="0" xfId="1" applyNumberFormat="1" applyFont="1" applyAlignment="1">
      <alignment horizontal="center"/>
    </xf>
    <xf numFmtId="172" fontId="35" fillId="0" borderId="0" xfId="1" applyNumberFormat="1" applyFont="1" applyAlignment="1"/>
    <xf numFmtId="0" fontId="34" fillId="3" borderId="1" xfId="65" applyFont="1" applyFill="1" applyBorder="1" applyAlignment="1">
      <alignment vertical="center"/>
    </xf>
    <xf numFmtId="0" fontId="0" fillId="3" borderId="0" xfId="0" applyFill="1"/>
    <xf numFmtId="0" fontId="30" fillId="0" borderId="0" xfId="0" applyFont="1"/>
    <xf numFmtId="172" fontId="78" fillId="3" borderId="0" xfId="1" applyNumberFormat="1" applyFont="1" applyFill="1" applyAlignment="1"/>
    <xf numFmtId="41" fontId="74" fillId="4" borderId="9" xfId="2" applyNumberFormat="1" applyFont="1" applyFill="1" applyBorder="1" applyAlignment="1">
      <alignment horizontal="center" vertical="center" wrapText="1"/>
    </xf>
    <xf numFmtId="41" fontId="74" fillId="4" borderId="1" xfId="2" applyNumberFormat="1" applyFont="1" applyFill="1" applyBorder="1" applyAlignment="1">
      <alignment vertical="center" wrapText="1"/>
    </xf>
    <xf numFmtId="49" fontId="74" fillId="4" borderId="9" xfId="2" applyNumberFormat="1" applyFont="1" applyFill="1" applyBorder="1" applyAlignment="1">
      <alignment horizontal="center" vertical="center" wrapText="1"/>
    </xf>
    <xf numFmtId="49" fontId="74" fillId="4" borderId="1" xfId="2" applyNumberFormat="1" applyFont="1" applyFill="1" applyBorder="1" applyAlignment="1">
      <alignment horizontal="center" vertical="center" wrapText="1"/>
    </xf>
    <xf numFmtId="0" fontId="78" fillId="3" borderId="1" xfId="11" applyFont="1" applyFill="1" applyBorder="1" applyAlignment="1"/>
    <xf numFmtId="0" fontId="78" fillId="3" borderId="1" xfId="3" applyFont="1" applyFill="1" applyBorder="1" applyAlignment="1">
      <alignment horizontal="left"/>
    </xf>
    <xf numFmtId="41" fontId="74" fillId="3" borderId="9" xfId="2" applyNumberFormat="1" applyFont="1" applyFill="1" applyBorder="1" applyAlignment="1">
      <alignment horizontal="right"/>
    </xf>
    <xf numFmtId="41" fontId="74" fillId="3" borderId="17" xfId="2" applyNumberFormat="1" applyFont="1" applyFill="1" applyBorder="1"/>
    <xf numFmtId="41" fontId="74" fillId="3" borderId="18" xfId="2" applyNumberFormat="1" applyFont="1" applyFill="1" applyBorder="1" applyAlignment="1">
      <alignment horizontal="right"/>
    </xf>
    <xf numFmtId="41" fontId="74" fillId="3" borderId="1" xfId="2" applyNumberFormat="1" applyFont="1" applyFill="1" applyBorder="1" applyAlignment="1">
      <alignment horizontal="right"/>
    </xf>
    <xf numFmtId="41" fontId="74" fillId="3" borderId="18" xfId="2" applyNumberFormat="1" applyFont="1" applyFill="1" applyBorder="1" applyAlignment="1">
      <alignment horizontal="center"/>
    </xf>
    <xf numFmtId="41" fontId="74" fillId="3" borderId="1" xfId="2" applyNumberFormat="1" applyFont="1" applyFill="1" applyBorder="1" applyAlignment="1">
      <alignment horizontal="center"/>
    </xf>
    <xf numFmtId="41" fontId="74" fillId="3" borderId="7" xfId="2" applyNumberFormat="1" applyFont="1" applyFill="1" applyBorder="1"/>
    <xf numFmtId="0" fontId="78" fillId="0" borderId="1" xfId="3" applyFont="1" applyFill="1" applyBorder="1" applyAlignment="1">
      <alignment vertical="center"/>
    </xf>
    <xf numFmtId="166" fontId="34" fillId="0" borderId="1" xfId="70" applyNumberFormat="1" applyFont="1" applyBorder="1"/>
    <xf numFmtId="41" fontId="35" fillId="0" borderId="1" xfId="77" applyFont="1" applyFill="1" applyBorder="1"/>
    <xf numFmtId="43" fontId="34" fillId="0" borderId="1" xfId="74" applyNumberFormat="1" applyFont="1" applyFill="1" applyBorder="1" applyAlignment="1">
      <alignment horizontal="right" vertical="center"/>
    </xf>
    <xf numFmtId="43" fontId="74" fillId="3" borderId="18" xfId="1" applyNumberFormat="1" applyFont="1" applyFill="1" applyBorder="1"/>
    <xf numFmtId="166" fontId="79" fillId="0" borderId="1" xfId="5" applyNumberFormat="1" applyFont="1" applyFill="1" applyBorder="1"/>
    <xf numFmtId="41" fontId="35" fillId="3" borderId="1" xfId="80" applyFont="1" applyFill="1" applyBorder="1"/>
    <xf numFmtId="43" fontId="34" fillId="3" borderId="1" xfId="76" applyNumberFormat="1" applyFont="1" applyFill="1" applyBorder="1" applyAlignment="1">
      <alignment horizontal="right" vertical="center"/>
    </xf>
    <xf numFmtId="41" fontId="35" fillId="3" borderId="7" xfId="80" applyFont="1" applyFill="1" applyBorder="1"/>
    <xf numFmtId="0" fontId="34" fillId="0" borderId="1" xfId="70" applyFont="1" applyBorder="1"/>
    <xf numFmtId="43" fontId="74" fillId="3" borderId="9" xfId="1" applyNumberFormat="1" applyFont="1" applyFill="1" applyBorder="1"/>
    <xf numFmtId="0" fontId="78" fillId="3" borderId="1" xfId="79" applyFont="1" applyFill="1" applyBorder="1" applyAlignment="1">
      <alignment vertical="center"/>
    </xf>
    <xf numFmtId="0" fontId="34" fillId="0" borderId="1" xfId="70" applyFont="1" applyFill="1" applyBorder="1"/>
    <xf numFmtId="0" fontId="35" fillId="0" borderId="1" xfId="0" applyFont="1" applyBorder="1"/>
    <xf numFmtId="166" fontId="34" fillId="3" borderId="1" xfId="70" applyNumberFormat="1" applyFont="1" applyFill="1" applyBorder="1"/>
    <xf numFmtId="0" fontId="34" fillId="3" borderId="1" xfId="70" applyFont="1" applyFill="1" applyBorder="1"/>
    <xf numFmtId="0" fontId="78" fillId="3" borderId="7" xfId="11" applyFont="1" applyFill="1" applyBorder="1" applyAlignment="1">
      <alignment horizontal="center"/>
    </xf>
    <xf numFmtId="0" fontId="30" fillId="3" borderId="0" xfId="0" applyFont="1" applyFill="1"/>
    <xf numFmtId="0" fontId="78" fillId="3" borderId="0" xfId="11" applyFont="1" applyFill="1" applyAlignment="1">
      <alignment horizontal="center"/>
    </xf>
    <xf numFmtId="41" fontId="34" fillId="0" borderId="1" xfId="85" applyFont="1" applyBorder="1" applyAlignment="1">
      <alignment horizontal="center"/>
    </xf>
    <xf numFmtId="41" fontId="34" fillId="3" borderId="1" xfId="85" applyFont="1" applyFill="1" applyBorder="1" applyAlignment="1">
      <alignment horizontal="center"/>
    </xf>
    <xf numFmtId="41" fontId="34" fillId="6" borderId="1" xfId="85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172" fontId="80" fillId="0" borderId="0" xfId="1" applyNumberFormat="1" applyFont="1" applyFill="1" applyBorder="1" applyAlignment="1" applyProtection="1"/>
    <xf numFmtId="0" fontId="55" fillId="0" borderId="0" xfId="0" applyNumberFormat="1" applyFont="1" applyFill="1" applyBorder="1" applyAlignment="1" applyProtection="1"/>
    <xf numFmtId="0" fontId="17" fillId="0" borderId="0" xfId="0" applyFont="1" applyAlignment="1">
      <alignment horizontal="left"/>
    </xf>
    <xf numFmtId="0" fontId="77" fillId="0" borderId="0" xfId="0" applyFont="1" applyAlignment="1"/>
    <xf numFmtId="172" fontId="34" fillId="3" borderId="1" xfId="1" applyNumberFormat="1" applyFont="1" applyFill="1" applyBorder="1" applyAlignment="1">
      <alignment vertical="center"/>
    </xf>
    <xf numFmtId="172" fontId="74" fillId="3" borderId="1" xfId="1" applyNumberFormat="1" applyFont="1" applyFill="1" applyBorder="1" applyAlignment="1"/>
    <xf numFmtId="172" fontId="34" fillId="3" borderId="1" xfId="82" applyNumberFormat="1" applyFont="1" applyFill="1" applyBorder="1" applyAlignment="1">
      <alignment vertical="center"/>
    </xf>
    <xf numFmtId="172" fontId="34" fillId="6" borderId="1" xfId="1" applyNumberFormat="1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1" fontId="62" fillId="4" borderId="1" xfId="2" applyNumberFormat="1" applyFont="1" applyFill="1" applyBorder="1" applyAlignment="1">
      <alignment horizontal="center" vertical="center" wrapText="1"/>
    </xf>
    <xf numFmtId="41" fontId="62" fillId="4" borderId="33" xfId="2" applyNumberFormat="1" applyFont="1" applyFill="1" applyBorder="1" applyAlignment="1">
      <alignment horizontal="center" vertical="center" wrapText="1"/>
    </xf>
    <xf numFmtId="41" fontId="62" fillId="4" borderId="34" xfId="2" applyNumberFormat="1" applyFont="1" applyFill="1" applyBorder="1" applyAlignment="1">
      <alignment horizontal="center" vertical="center" wrapText="1"/>
    </xf>
    <xf numFmtId="41" fontId="62" fillId="4" borderId="35" xfId="2" applyNumberFormat="1" applyFont="1" applyFill="1" applyBorder="1" applyAlignment="1">
      <alignment horizontal="center" vertical="center" wrapText="1"/>
    </xf>
    <xf numFmtId="41" fontId="62" fillId="4" borderId="17" xfId="2" applyNumberFormat="1" applyFont="1" applyFill="1" applyBorder="1" applyAlignment="1">
      <alignment horizontal="center" vertical="center" wrapText="1"/>
    </xf>
    <xf numFmtId="41" fontId="62" fillId="4" borderId="5" xfId="2" applyNumberFormat="1" applyFont="1" applyFill="1" applyBorder="1" applyAlignment="1">
      <alignment horizontal="center" vertical="center" wrapText="1"/>
    </xf>
    <xf numFmtId="41" fontId="62" fillId="4" borderId="10" xfId="2" applyNumberFormat="1" applyFont="1" applyFill="1" applyBorder="1" applyAlignment="1">
      <alignment horizontal="center" vertical="center" wrapText="1"/>
    </xf>
    <xf numFmtId="41" fontId="62" fillId="4" borderId="2" xfId="2" applyNumberFormat="1" applyFont="1" applyFill="1" applyBorder="1" applyAlignment="1">
      <alignment horizontal="center" vertical="center" wrapText="1"/>
    </xf>
    <xf numFmtId="41" fontId="63" fillId="4" borderId="1" xfId="2" applyNumberFormat="1" applyFont="1" applyFill="1" applyBorder="1" applyAlignment="1">
      <alignment horizontal="center" vertical="center" wrapText="1"/>
    </xf>
    <xf numFmtId="0" fontId="61" fillId="3" borderId="0" xfId="11" applyFont="1" applyFill="1" applyAlignment="1">
      <alignment horizontal="center"/>
    </xf>
    <xf numFmtId="0" fontId="56" fillId="4" borderId="1" xfId="11" applyFont="1" applyFill="1" applyBorder="1" applyAlignment="1">
      <alignment horizontal="center" vertical="center"/>
    </xf>
    <xf numFmtId="0" fontId="56" fillId="4" borderId="1" xfId="11" applyFont="1" applyFill="1" applyBorder="1" applyAlignment="1">
      <alignment horizontal="center" vertical="center" wrapText="1"/>
    </xf>
    <xf numFmtId="41" fontId="62" fillId="4" borderId="36" xfId="2" applyNumberFormat="1" applyFont="1" applyFill="1" applyBorder="1" applyAlignment="1">
      <alignment horizontal="center" vertical="center"/>
    </xf>
    <xf numFmtId="41" fontId="62" fillId="4" borderId="15" xfId="2" applyNumberFormat="1" applyFont="1" applyFill="1" applyBorder="1" applyAlignment="1">
      <alignment horizontal="center" vertical="center"/>
    </xf>
    <xf numFmtId="41" fontId="62" fillId="4" borderId="13" xfId="2" applyNumberFormat="1" applyFont="1" applyFill="1" applyBorder="1" applyAlignment="1">
      <alignment horizontal="center" vertical="center"/>
    </xf>
    <xf numFmtId="41" fontId="62" fillId="4" borderId="30" xfId="2" applyNumberFormat="1" applyFont="1" applyFill="1" applyBorder="1" applyAlignment="1">
      <alignment horizontal="center" vertical="center"/>
    </xf>
    <xf numFmtId="41" fontId="62" fillId="4" borderId="31" xfId="2" applyNumberFormat="1" applyFont="1" applyFill="1" applyBorder="1" applyAlignment="1">
      <alignment horizontal="center" vertical="center"/>
    </xf>
    <xf numFmtId="41" fontId="62" fillId="4" borderId="32" xfId="2" applyNumberFormat="1" applyFont="1" applyFill="1" applyBorder="1" applyAlignment="1">
      <alignment horizontal="center" vertical="center"/>
    </xf>
    <xf numFmtId="41" fontId="62" fillId="4" borderId="14" xfId="2" applyNumberFormat="1" applyFont="1" applyFill="1" applyBorder="1" applyAlignment="1">
      <alignment horizontal="center" vertical="center"/>
    </xf>
    <xf numFmtId="41" fontId="62" fillId="4" borderId="39" xfId="2" applyNumberFormat="1" applyFont="1" applyFill="1" applyBorder="1" applyAlignment="1">
      <alignment horizontal="center" vertical="center"/>
    </xf>
    <xf numFmtId="41" fontId="65" fillId="4" borderId="29" xfId="2" applyNumberFormat="1" applyFont="1" applyFill="1" applyBorder="1" applyAlignment="1">
      <alignment horizontal="center" vertical="center" wrapText="1"/>
    </xf>
    <xf numFmtId="41" fontId="65" fillId="4" borderId="28" xfId="2" applyNumberFormat="1" applyFont="1" applyFill="1" applyBorder="1" applyAlignment="1">
      <alignment horizontal="center" vertical="center" wrapText="1"/>
    </xf>
    <xf numFmtId="41" fontId="65" fillId="4" borderId="8" xfId="2" applyNumberFormat="1" applyFont="1" applyFill="1" applyBorder="1" applyAlignment="1">
      <alignment horizontal="center" vertical="center" wrapText="1"/>
    </xf>
    <xf numFmtId="41" fontId="65" fillId="4" borderId="5" xfId="2" applyNumberFormat="1" applyFont="1" applyFill="1" applyBorder="1" applyAlignment="1">
      <alignment horizontal="center" vertical="center" wrapText="1"/>
    </xf>
    <xf numFmtId="41" fontId="65" fillId="4" borderId="10" xfId="2" applyNumberFormat="1" applyFont="1" applyFill="1" applyBorder="1" applyAlignment="1">
      <alignment horizontal="center" vertical="center" wrapText="1"/>
    </xf>
    <xf numFmtId="41" fontId="65" fillId="4" borderId="2" xfId="2" applyNumberFormat="1" applyFont="1" applyFill="1" applyBorder="1" applyAlignment="1">
      <alignment horizontal="center" vertical="center" wrapText="1"/>
    </xf>
    <xf numFmtId="0" fontId="61" fillId="3" borderId="0" xfId="11" applyFont="1" applyFill="1" applyAlignment="1">
      <alignment horizontal="left"/>
    </xf>
    <xf numFmtId="0" fontId="56" fillId="3" borderId="1" xfId="11" applyFont="1" applyFill="1" applyBorder="1" applyAlignment="1">
      <alignment horizontal="left"/>
    </xf>
    <xf numFmtId="171" fontId="63" fillId="4" borderId="5" xfId="2" applyNumberFormat="1" applyFont="1" applyFill="1" applyBorder="1" applyAlignment="1">
      <alignment horizontal="center" vertical="center" wrapText="1"/>
    </xf>
    <xf numFmtId="171" fontId="63" fillId="4" borderId="10" xfId="2" applyNumberFormat="1" applyFont="1" applyFill="1" applyBorder="1" applyAlignment="1">
      <alignment horizontal="center" vertical="center" wrapText="1"/>
    </xf>
    <xf numFmtId="171" fontId="63" fillId="4" borderId="2" xfId="2" applyNumberFormat="1" applyFont="1" applyFill="1" applyBorder="1" applyAlignment="1">
      <alignment horizontal="center" vertical="center" wrapText="1"/>
    </xf>
    <xf numFmtId="41" fontId="62" fillId="4" borderId="1" xfId="2" applyNumberFormat="1" applyFont="1" applyFill="1" applyBorder="1" applyAlignment="1">
      <alignment horizontal="center" vertical="center"/>
    </xf>
    <xf numFmtId="41" fontId="63" fillId="4" borderId="7" xfId="2" applyNumberFormat="1" applyFont="1" applyFill="1" applyBorder="1" applyAlignment="1">
      <alignment horizontal="center" vertical="center" wrapText="1"/>
    </xf>
    <xf numFmtId="0" fontId="56" fillId="3" borderId="37" xfId="11" applyFont="1" applyFill="1" applyBorder="1" applyAlignment="1">
      <alignment horizontal="left"/>
    </xf>
    <xf numFmtId="0" fontId="56" fillId="3" borderId="28" xfId="11" applyFont="1" applyFill="1" applyBorder="1" applyAlignment="1">
      <alignment horizontal="left"/>
    </xf>
    <xf numFmtId="0" fontId="17" fillId="0" borderId="1" xfId="9" applyFont="1" applyFill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 wrapText="1"/>
    </xf>
    <xf numFmtId="41" fontId="15" fillId="0" borderId="1" xfId="77" applyFont="1" applyFill="1" applyBorder="1" applyAlignment="1">
      <alignment horizontal="center" vertical="center"/>
    </xf>
    <xf numFmtId="41" fontId="15" fillId="0" borderId="1" xfId="77" applyFont="1" applyFill="1" applyBorder="1" applyAlignment="1">
      <alignment horizontal="center" vertical="center" wrapText="1"/>
    </xf>
    <xf numFmtId="0" fontId="14" fillId="3" borderId="0" xfId="9" applyFont="1" applyFill="1" applyAlignment="1">
      <alignment horizontal="center"/>
    </xf>
    <xf numFmtId="0" fontId="17" fillId="3" borderId="12" xfId="9" applyFont="1" applyFill="1" applyBorder="1" applyAlignment="1">
      <alignment horizontal="center" vertical="center"/>
    </xf>
    <xf numFmtId="0" fontId="17" fillId="3" borderId="16" xfId="9" applyFont="1" applyFill="1" applyBorder="1" applyAlignment="1">
      <alignment horizontal="center" vertical="center"/>
    </xf>
    <xf numFmtId="0" fontId="17" fillId="3" borderId="19" xfId="9" applyFont="1" applyFill="1" applyBorder="1" applyAlignment="1">
      <alignment horizontal="center" vertical="center"/>
    </xf>
    <xf numFmtId="0" fontId="17" fillId="3" borderId="13" xfId="9" applyFont="1" applyFill="1" applyBorder="1" applyAlignment="1">
      <alignment horizontal="center" vertical="center" wrapText="1"/>
    </xf>
    <xf numFmtId="0" fontId="17" fillId="3" borderId="17" xfId="9" applyFont="1" applyFill="1" applyBorder="1" applyAlignment="1">
      <alignment horizontal="center" vertical="center" wrapText="1"/>
    </xf>
    <xf numFmtId="0" fontId="17" fillId="3" borderId="20" xfId="9" applyFont="1" applyFill="1" applyBorder="1" applyAlignment="1">
      <alignment horizontal="center" vertical="center" wrapText="1"/>
    </xf>
    <xf numFmtId="0" fontId="17" fillId="3" borderId="14" xfId="9" applyFont="1" applyFill="1" applyBorder="1" applyAlignment="1">
      <alignment horizontal="center" vertical="center"/>
    </xf>
    <xf numFmtId="0" fontId="17" fillId="3" borderId="18" xfId="9" applyFont="1" applyFill="1" applyBorder="1" applyAlignment="1">
      <alignment horizontal="center" vertical="center"/>
    </xf>
    <xf numFmtId="0" fontId="17" fillId="3" borderId="21" xfId="9" applyFont="1" applyFill="1" applyBorder="1" applyAlignment="1">
      <alignment horizontal="center" vertical="center"/>
    </xf>
    <xf numFmtId="41" fontId="15" fillId="3" borderId="15" xfId="80" applyFont="1" applyFill="1" applyBorder="1" applyAlignment="1">
      <alignment horizontal="center" vertical="center"/>
    </xf>
    <xf numFmtId="41" fontId="15" fillId="3" borderId="2" xfId="80" applyFont="1" applyFill="1" applyBorder="1" applyAlignment="1">
      <alignment horizontal="center" vertical="center" wrapText="1"/>
    </xf>
    <xf numFmtId="41" fontId="15" fillId="3" borderId="1" xfId="80" applyFont="1" applyFill="1" applyBorder="1" applyAlignment="1">
      <alignment horizontal="center" vertical="center" wrapText="1"/>
    </xf>
    <xf numFmtId="41" fontId="15" fillId="3" borderId="22" xfId="80" applyFont="1" applyFill="1" applyBorder="1" applyAlignment="1">
      <alignment horizontal="center" vertical="center" wrapText="1"/>
    </xf>
    <xf numFmtId="41" fontId="15" fillId="3" borderId="11" xfId="80" applyFont="1" applyFill="1" applyBorder="1" applyAlignment="1">
      <alignment horizontal="center" vertical="center" wrapText="1"/>
    </xf>
    <xf numFmtId="41" fontId="15" fillId="3" borderId="7" xfId="80" applyFont="1" applyFill="1" applyBorder="1" applyAlignment="1">
      <alignment horizontal="center" vertical="center" wrapText="1"/>
    </xf>
    <xf numFmtId="41" fontId="15" fillId="3" borderId="23" xfId="80" applyFont="1" applyFill="1" applyBorder="1" applyAlignment="1">
      <alignment horizontal="center" vertical="center" wrapText="1"/>
    </xf>
    <xf numFmtId="0" fontId="17" fillId="7" borderId="1" xfId="9" applyFont="1" applyFill="1" applyBorder="1" applyAlignment="1">
      <alignment horizontal="center" vertical="center" wrapText="1"/>
    </xf>
    <xf numFmtId="0" fontId="17" fillId="8" borderId="5" xfId="9" applyFont="1" applyFill="1" applyBorder="1" applyAlignment="1">
      <alignment horizontal="center" vertical="center" wrapText="1"/>
    </xf>
    <xf numFmtId="0" fontId="17" fillId="8" borderId="10" xfId="9" applyFont="1" applyFill="1" applyBorder="1" applyAlignment="1">
      <alignment horizontal="center" vertical="center" wrapText="1"/>
    </xf>
    <xf numFmtId="0" fontId="17" fillId="8" borderId="2" xfId="9" applyFont="1" applyFill="1" applyBorder="1" applyAlignment="1">
      <alignment horizontal="center" vertical="center" wrapText="1"/>
    </xf>
    <xf numFmtId="0" fontId="17" fillId="6" borderId="1" xfId="9" applyFont="1" applyFill="1" applyBorder="1" applyAlignment="1">
      <alignment horizontal="center" vertical="center" wrapText="1"/>
    </xf>
    <xf numFmtId="41" fontId="15" fillId="9" borderId="1" xfId="84" applyFont="1" applyFill="1" applyBorder="1" applyAlignment="1">
      <alignment horizontal="center" vertical="center" wrapText="1"/>
    </xf>
    <xf numFmtId="41" fontId="15" fillId="11" borderId="1" xfId="84" applyFont="1" applyFill="1" applyBorder="1" applyAlignment="1">
      <alignment horizontal="center" vertical="center" wrapText="1"/>
    </xf>
    <xf numFmtId="41" fontId="15" fillId="12" borderId="1" xfId="84" applyFont="1" applyFill="1" applyBorder="1" applyAlignment="1">
      <alignment horizontal="center" vertical="center" wrapText="1"/>
    </xf>
    <xf numFmtId="41" fontId="15" fillId="13" borderId="1" xfId="84" applyFont="1" applyFill="1" applyBorder="1" applyAlignment="1">
      <alignment horizontal="center" vertical="center" wrapText="1"/>
    </xf>
    <xf numFmtId="41" fontId="15" fillId="14" borderId="1" xfId="84" applyFont="1" applyFill="1" applyBorder="1" applyAlignment="1">
      <alignment horizontal="center" vertical="center" wrapText="1"/>
    </xf>
    <xf numFmtId="0" fontId="73" fillId="3" borderId="0" xfId="11" applyFont="1" applyFill="1" applyAlignment="1">
      <alignment horizontal="center"/>
    </xf>
    <xf numFmtId="0" fontId="78" fillId="3" borderId="0" xfId="11" applyFont="1" applyFill="1" applyAlignment="1">
      <alignment horizontal="center"/>
    </xf>
    <xf numFmtId="0" fontId="78" fillId="4" borderId="1" xfId="11" applyFont="1" applyFill="1" applyBorder="1" applyAlignment="1">
      <alignment horizontal="center" vertical="center"/>
    </xf>
    <xf numFmtId="0" fontId="78" fillId="4" borderId="1" xfId="11" applyFont="1" applyFill="1" applyBorder="1" applyAlignment="1">
      <alignment horizontal="center" vertical="center" wrapText="1"/>
    </xf>
    <xf numFmtId="41" fontId="74" fillId="4" borderId="36" xfId="2" applyNumberFormat="1" applyFont="1" applyFill="1" applyBorder="1" applyAlignment="1">
      <alignment horizontal="center" vertical="center"/>
    </xf>
    <xf numFmtId="41" fontId="74" fillId="4" borderId="15" xfId="2" applyNumberFormat="1" applyFont="1" applyFill="1" applyBorder="1" applyAlignment="1">
      <alignment horizontal="center" vertical="center"/>
    </xf>
    <xf numFmtId="41" fontId="74" fillId="4" borderId="13" xfId="2" applyNumberFormat="1" applyFont="1" applyFill="1" applyBorder="1" applyAlignment="1">
      <alignment horizontal="center" vertical="center"/>
    </xf>
    <xf numFmtId="41" fontId="74" fillId="4" borderId="30" xfId="2" applyNumberFormat="1" applyFont="1" applyFill="1" applyBorder="1" applyAlignment="1">
      <alignment horizontal="center" vertical="center"/>
    </xf>
    <xf numFmtId="41" fontId="74" fillId="4" borderId="31" xfId="2" applyNumberFormat="1" applyFont="1" applyFill="1" applyBorder="1" applyAlignment="1">
      <alignment horizontal="center" vertical="center"/>
    </xf>
    <xf numFmtId="41" fontId="74" fillId="4" borderId="32" xfId="2" applyNumberFormat="1" applyFont="1" applyFill="1" applyBorder="1" applyAlignment="1">
      <alignment horizontal="center" vertical="center"/>
    </xf>
    <xf numFmtId="41" fontId="74" fillId="4" borderId="5" xfId="2" applyNumberFormat="1" applyFont="1" applyFill="1" applyBorder="1" applyAlignment="1">
      <alignment horizontal="center" vertical="center" wrapText="1"/>
    </xf>
    <xf numFmtId="41" fontId="74" fillId="4" borderId="10" xfId="2" applyNumberFormat="1" applyFont="1" applyFill="1" applyBorder="1" applyAlignment="1">
      <alignment horizontal="center" vertical="center" wrapText="1"/>
    </xf>
    <xf numFmtId="41" fontId="74" fillId="4" borderId="2" xfId="2" applyNumberFormat="1" applyFont="1" applyFill="1" applyBorder="1" applyAlignment="1">
      <alignment horizontal="center" vertical="center" wrapText="1"/>
    </xf>
    <xf numFmtId="41" fontId="74" fillId="4" borderId="1" xfId="2" applyNumberFormat="1" applyFont="1" applyFill="1" applyBorder="1" applyAlignment="1">
      <alignment horizontal="center" vertical="center" wrapText="1"/>
    </xf>
    <xf numFmtId="41" fontId="74" fillId="4" borderId="17" xfId="2" applyNumberFormat="1" applyFont="1" applyFill="1" applyBorder="1" applyAlignment="1">
      <alignment horizontal="center" vertical="center" wrapText="1"/>
    </xf>
    <xf numFmtId="41" fontId="35" fillId="4" borderId="5" xfId="2" applyNumberFormat="1" applyFont="1" applyFill="1" applyBorder="1" applyAlignment="1">
      <alignment horizontal="center" vertical="center" wrapText="1"/>
    </xf>
    <xf numFmtId="41" fontId="35" fillId="4" borderId="10" xfId="2" applyNumberFormat="1" applyFont="1" applyFill="1" applyBorder="1" applyAlignment="1">
      <alignment horizontal="center" vertical="center" wrapText="1"/>
    </xf>
    <xf numFmtId="41" fontId="35" fillId="4" borderId="2" xfId="2" applyNumberFormat="1" applyFont="1" applyFill="1" applyBorder="1" applyAlignment="1">
      <alignment horizontal="center" vertical="center" wrapText="1"/>
    </xf>
    <xf numFmtId="41" fontId="75" fillId="4" borderId="5" xfId="2" applyNumberFormat="1" applyFont="1" applyFill="1" applyBorder="1" applyAlignment="1">
      <alignment horizontal="center" vertical="center" wrapText="1"/>
    </xf>
    <xf numFmtId="41" fontId="75" fillId="4" borderId="10" xfId="2" applyNumberFormat="1" applyFont="1" applyFill="1" applyBorder="1" applyAlignment="1">
      <alignment horizontal="center" vertical="center" wrapText="1"/>
    </xf>
    <xf numFmtId="41" fontId="75" fillId="4" borderId="2" xfId="2" applyNumberFormat="1" applyFont="1" applyFill="1" applyBorder="1" applyAlignment="1">
      <alignment horizontal="center" vertical="center" wrapText="1"/>
    </xf>
    <xf numFmtId="41" fontId="75" fillId="4" borderId="40" xfId="2" applyNumberFormat="1" applyFont="1" applyFill="1" applyBorder="1" applyAlignment="1">
      <alignment horizontal="center" vertical="center" wrapText="1"/>
    </xf>
    <xf numFmtId="41" fontId="75" fillId="4" borderId="37" xfId="2" applyNumberFormat="1" applyFont="1" applyFill="1" applyBorder="1" applyAlignment="1">
      <alignment horizontal="center" vertical="center" wrapText="1"/>
    </xf>
    <xf numFmtId="41" fontId="75" fillId="4" borderId="11" xfId="2" applyNumberFormat="1" applyFont="1" applyFill="1" applyBorder="1" applyAlignment="1">
      <alignment horizontal="center" vertical="center" wrapText="1"/>
    </xf>
    <xf numFmtId="0" fontId="78" fillId="3" borderId="7" xfId="11" applyFont="1" applyFill="1" applyBorder="1" applyAlignment="1">
      <alignment horizontal="left"/>
    </xf>
    <xf numFmtId="0" fontId="78" fillId="3" borderId="9" xfId="11" applyFont="1" applyFill="1" applyBorder="1" applyAlignment="1">
      <alignment horizontal="left"/>
    </xf>
    <xf numFmtId="41" fontId="74" fillId="4" borderId="33" xfId="2" applyNumberFormat="1" applyFont="1" applyFill="1" applyBorder="1" applyAlignment="1">
      <alignment horizontal="center" vertical="center" wrapText="1"/>
    </xf>
    <xf numFmtId="41" fontId="74" fillId="4" borderId="34" xfId="2" applyNumberFormat="1" applyFont="1" applyFill="1" applyBorder="1" applyAlignment="1">
      <alignment horizontal="center" vertical="center" wrapText="1"/>
    </xf>
    <xf numFmtId="41" fontId="74" fillId="4" borderId="35" xfId="2" applyNumberFormat="1" applyFont="1" applyFill="1" applyBorder="1" applyAlignment="1">
      <alignment horizontal="center" vertical="center" wrapText="1"/>
    </xf>
    <xf numFmtId="172" fontId="74" fillId="4" borderId="1" xfId="1" applyNumberFormat="1" applyFont="1" applyFill="1" applyBorder="1" applyAlignment="1">
      <alignment horizontal="center" vertical="center" wrapText="1"/>
    </xf>
    <xf numFmtId="41" fontId="75" fillId="4" borderId="29" xfId="2" applyNumberFormat="1" applyFont="1" applyFill="1" applyBorder="1" applyAlignment="1">
      <alignment horizontal="center" vertical="center" wrapText="1"/>
    </xf>
    <xf numFmtId="41" fontId="75" fillId="4" borderId="28" xfId="2" applyNumberFormat="1" applyFont="1" applyFill="1" applyBorder="1" applyAlignment="1">
      <alignment horizontal="center" vertical="center" wrapText="1"/>
    </xf>
    <xf numFmtId="41" fontId="75" fillId="4" borderId="8" xfId="2" applyNumberFormat="1" applyFont="1" applyFill="1" applyBorder="1" applyAlignment="1">
      <alignment horizontal="center" vertical="center" wrapText="1"/>
    </xf>
    <xf numFmtId="41" fontId="74" fillId="4" borderId="14" xfId="2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34" fillId="0" borderId="0" xfId="65" applyFont="1" applyFill="1" applyBorder="1" applyAlignment="1">
      <alignment horizontal="center" vertical="center"/>
    </xf>
    <xf numFmtId="0" fontId="78" fillId="3" borderId="37" xfId="11" applyFont="1" applyFill="1" applyBorder="1" applyAlignment="1">
      <alignment horizontal="left"/>
    </xf>
    <xf numFmtId="0" fontId="78" fillId="3" borderId="28" xfId="11" applyFont="1" applyFill="1" applyBorder="1" applyAlignment="1">
      <alignment horizontal="left"/>
    </xf>
    <xf numFmtId="43" fontId="34" fillId="0" borderId="0" xfId="1" applyFont="1" applyBorder="1" applyAlignment="1">
      <alignment horizontal="center" vertical="center"/>
    </xf>
  </cellXfs>
  <cellStyles count="87">
    <cellStyle name="Comma" xfId="1" builtinId="3"/>
    <cellStyle name="Comma [0]" xfId="2" builtinId="6"/>
    <cellStyle name="Comma [0] 2" xfId="85"/>
    <cellStyle name="Comma [0] 2 10" xfId="32"/>
    <cellStyle name="Comma [0] 2 11" xfId="33"/>
    <cellStyle name="Comma [0] 2 12" xfId="34"/>
    <cellStyle name="Comma [0] 2 13" xfId="35"/>
    <cellStyle name="Comma [0] 2 14" xfId="72"/>
    <cellStyle name="Comma [0] 2 15" xfId="77"/>
    <cellStyle name="Comma [0] 2 16" xfId="80"/>
    <cellStyle name="Comma [0] 2 17" xfId="84"/>
    <cellStyle name="Comma [0] 2 2" xfId="4"/>
    <cellStyle name="Comma [0] 2 3" xfId="31"/>
    <cellStyle name="Comma [0] 2 4" xfId="36"/>
    <cellStyle name="Comma [0] 2 5" xfId="37"/>
    <cellStyle name="Comma [0] 2 6" xfId="38"/>
    <cellStyle name="Comma [0] 2 7" xfId="39"/>
    <cellStyle name="Comma [0] 2 8" xfId="40"/>
    <cellStyle name="Comma [0] 2 9" xfId="41"/>
    <cellStyle name="Comma 2 10" xfId="42"/>
    <cellStyle name="Comma 2 11" xfId="43"/>
    <cellStyle name="Comma 2 12" xfId="44"/>
    <cellStyle name="Comma 2 13" xfId="45"/>
    <cellStyle name="Comma 2 2" xfId="30"/>
    <cellStyle name="Comma 2 3" xfId="46"/>
    <cellStyle name="Comma 2 4" xfId="47"/>
    <cellStyle name="Comma 2 5" xfId="48"/>
    <cellStyle name="Comma 2 6" xfId="49"/>
    <cellStyle name="Comma 2 7" xfId="50"/>
    <cellStyle name="Comma 2 8" xfId="51"/>
    <cellStyle name="Comma 2 9" xfId="52"/>
    <cellStyle name="Comma 4" xfId="74"/>
    <cellStyle name="Comma 5" xfId="76"/>
    <cellStyle name="Comma 6" xfId="82"/>
    <cellStyle name="Normal" xfId="0" builtinId="0"/>
    <cellStyle name="Normal 10" xfId="12"/>
    <cellStyle name="Normal 11" xfId="26"/>
    <cellStyle name="Normal 12" xfId="27"/>
    <cellStyle name="Normal 13" xfId="23"/>
    <cellStyle name="Normal 14" xfId="28"/>
    <cellStyle name="Normal 15" xfId="13"/>
    <cellStyle name="Normal 16" xfId="25"/>
    <cellStyle name="Normal 17" xfId="24"/>
    <cellStyle name="Normal 18" xfId="21"/>
    <cellStyle name="Normal 19" xfId="14"/>
    <cellStyle name="Normal 2" xfId="86"/>
    <cellStyle name="Normal 2 10" xfId="8"/>
    <cellStyle name="Normal 2 10 2" xfId="53"/>
    <cellStyle name="Normal 2 10 2 2" xfId="69"/>
    <cellStyle name="Normal 2 11" xfId="54"/>
    <cellStyle name="Normal 2 12" xfId="55"/>
    <cellStyle name="Normal 2 13" xfId="56"/>
    <cellStyle name="Normal 2 14" xfId="57"/>
    <cellStyle name="Normal 2 15" xfId="65"/>
    <cellStyle name="Normal 2 16" xfId="71"/>
    <cellStyle name="Normal 2 17" xfId="75"/>
    <cellStyle name="Normal 2 18" xfId="79"/>
    <cellStyle name="Normal 2 19" xfId="83"/>
    <cellStyle name="Normal 2 2" xfId="3"/>
    <cellStyle name="Normal 2 3" xfId="11"/>
    <cellStyle name="Normal 2 4" xfId="10"/>
    <cellStyle name="Normal 2 5" xfId="58"/>
    <cellStyle name="Normal 2 6" xfId="59"/>
    <cellStyle name="Normal 2 7" xfId="60"/>
    <cellStyle name="Normal 2 8" xfId="61"/>
    <cellStyle name="Normal 2 9" xfId="62"/>
    <cellStyle name="Normal 2_Sheet2" xfId="9"/>
    <cellStyle name="Normal 20" xfId="63"/>
    <cellStyle name="Normal 21" xfId="70"/>
    <cellStyle name="Normal 22" xfId="73"/>
    <cellStyle name="Normal 23" xfId="78"/>
    <cellStyle name="Normal 24" xfId="81"/>
    <cellStyle name="Normal 3" xfId="7"/>
    <cellStyle name="Normal 3 2" xfId="19"/>
    <cellStyle name="Normal 3 2 2" xfId="68"/>
    <cellStyle name="Normal 4" xfId="5"/>
    <cellStyle name="Normal 4 2" xfId="20"/>
    <cellStyle name="Normal 4 2 2" xfId="29"/>
    <cellStyle name="Normal 4 3" xfId="66"/>
    <cellStyle name="Normal 5" xfId="15"/>
    <cellStyle name="Normal 6" xfId="6"/>
    <cellStyle name="Normal 6 2" xfId="16"/>
    <cellStyle name="Normal 6 2 2" xfId="67"/>
    <cellStyle name="Normal 7" xfId="17"/>
    <cellStyle name="Normal 8" xfId="18"/>
    <cellStyle name="Normal 9" xfId="22"/>
    <cellStyle name="Percent 2" xfId="6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N437"/>
  <sheetViews>
    <sheetView zoomScale="86" zoomScaleNormal="86" workbookViewId="0">
      <pane ySplit="9" topLeftCell="A329" activePane="bottomLeft" state="frozen"/>
      <selection pane="bottomLeft" activeCell="D426" sqref="D426:AD426"/>
    </sheetView>
  </sheetViews>
  <sheetFormatPr defaultRowHeight="15"/>
  <cols>
    <col min="1" max="1" width="0.140625" customWidth="1"/>
    <col min="2" max="2" width="5.85546875" customWidth="1"/>
    <col min="3" max="3" width="66.85546875" customWidth="1"/>
    <col min="4" max="4" width="7.7109375" style="176" customWidth="1"/>
    <col min="5" max="5" width="13.140625" hidden="1" customWidth="1"/>
    <col min="6" max="6" width="15.140625" hidden="1" customWidth="1"/>
    <col min="7" max="7" width="13.28515625" hidden="1" customWidth="1"/>
    <col min="8" max="8" width="11.5703125" hidden="1" customWidth="1"/>
    <col min="9" max="9" width="13" hidden="1" customWidth="1"/>
    <col min="10" max="10" width="9.85546875" hidden="1" customWidth="1"/>
    <col min="11" max="11" width="15.5703125" hidden="1" customWidth="1"/>
    <col min="12" max="12" width="15.85546875" hidden="1" customWidth="1"/>
    <col min="13" max="13" width="9.85546875" hidden="1" customWidth="1"/>
    <col min="14" max="14" width="13" hidden="1" customWidth="1"/>
    <col min="15" max="15" width="9.42578125" hidden="1" customWidth="1"/>
    <col min="16" max="16" width="15.5703125" hidden="1" customWidth="1"/>
    <col min="17" max="17" width="14.5703125" hidden="1" customWidth="1"/>
    <col min="18" max="18" width="12.5703125" hidden="1" customWidth="1"/>
    <col min="19" max="19" width="5.85546875" hidden="1" customWidth="1"/>
    <col min="20" max="20" width="9.7109375" hidden="1" customWidth="1"/>
    <col min="21" max="21" width="11.5703125" hidden="1" customWidth="1"/>
    <col min="22" max="22" width="12.85546875" hidden="1" customWidth="1"/>
    <col min="23" max="23" width="11.42578125" hidden="1" customWidth="1"/>
    <col min="24" max="24" width="10" hidden="1" customWidth="1"/>
    <col min="25" max="25" width="11" style="203" hidden="1" customWidth="1"/>
    <col min="26" max="26" width="12.85546875" style="203" hidden="1" customWidth="1"/>
    <col min="27" max="27" width="15.140625" style="203" hidden="1" customWidth="1"/>
    <col min="28" max="28" width="11" style="203" hidden="1" customWidth="1"/>
    <col min="29" max="29" width="15.42578125" style="300" customWidth="1"/>
    <col min="30" max="30" width="20.7109375" style="204" customWidth="1"/>
    <col min="31" max="35" width="8.85546875" hidden="1" customWidth="1"/>
  </cols>
  <sheetData>
    <row r="1" spans="2:40">
      <c r="B1" s="426" t="s">
        <v>370</v>
      </c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  <c r="S1" s="426"/>
      <c r="T1" s="426"/>
      <c r="U1" s="426"/>
      <c r="V1" s="426"/>
      <c r="W1" s="426"/>
      <c r="X1" s="426"/>
      <c r="Y1" s="426"/>
      <c r="Z1" s="426"/>
      <c r="AA1" s="426"/>
      <c r="AB1" s="426"/>
      <c r="AC1" s="426"/>
      <c r="AD1" s="426"/>
      <c r="AE1" s="426"/>
      <c r="AF1" s="426"/>
      <c r="AG1" s="426"/>
      <c r="AH1" s="426"/>
      <c r="AI1" s="426"/>
    </row>
    <row r="2" spans="2:40">
      <c r="B2" s="426" t="s">
        <v>371</v>
      </c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6"/>
      <c r="O2" s="426"/>
      <c r="P2" s="426"/>
      <c r="Q2" s="426"/>
      <c r="R2" s="426"/>
      <c r="S2" s="426"/>
      <c r="T2" s="426"/>
      <c r="U2" s="426"/>
      <c r="V2" s="426"/>
      <c r="W2" s="426"/>
      <c r="X2" s="426"/>
      <c r="Y2" s="426"/>
      <c r="Z2" s="426"/>
      <c r="AA2" s="426"/>
      <c r="AB2" s="426"/>
      <c r="AC2" s="426"/>
      <c r="AD2" s="426"/>
      <c r="AE2" s="426"/>
      <c r="AF2" s="426"/>
      <c r="AG2" s="426"/>
      <c r="AH2" s="426"/>
      <c r="AI2" s="426"/>
    </row>
    <row r="3" spans="2:40">
      <c r="B3" s="443" t="s">
        <v>372</v>
      </c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  <c r="Z3" s="443"/>
      <c r="AA3" s="443"/>
      <c r="AB3" s="443"/>
      <c r="AC3" s="443"/>
      <c r="AD3" s="443"/>
      <c r="AE3" s="207"/>
      <c r="AF3" s="207"/>
      <c r="AG3" s="207"/>
      <c r="AH3" s="207"/>
      <c r="AI3" s="207"/>
    </row>
    <row r="4" spans="2:40">
      <c r="B4" s="443" t="s">
        <v>374</v>
      </c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249"/>
      <c r="AE4" s="207"/>
      <c r="AF4" s="207"/>
      <c r="AG4" s="207"/>
      <c r="AH4" s="207"/>
      <c r="AI4" s="207"/>
    </row>
    <row r="5" spans="2:40" ht="15.75" thickBot="1">
      <c r="B5" s="443" t="s">
        <v>375</v>
      </c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207"/>
      <c r="AF5" s="207"/>
      <c r="AG5" s="207"/>
      <c r="AH5" s="207"/>
      <c r="AI5" s="207"/>
    </row>
    <row r="6" spans="2:40">
      <c r="B6" s="427" t="s">
        <v>376</v>
      </c>
      <c r="C6" s="428" t="s">
        <v>377</v>
      </c>
      <c r="D6" s="428" t="s">
        <v>378</v>
      </c>
      <c r="E6" s="429" t="s">
        <v>379</v>
      </c>
      <c r="F6" s="430"/>
      <c r="G6" s="430"/>
      <c r="H6" s="430"/>
      <c r="I6" s="431"/>
      <c r="J6" s="432" t="s">
        <v>380</v>
      </c>
      <c r="K6" s="433"/>
      <c r="L6" s="433"/>
      <c r="M6" s="433"/>
      <c r="N6" s="434"/>
      <c r="O6" s="432" t="s">
        <v>381</v>
      </c>
      <c r="P6" s="433"/>
      <c r="Q6" s="433"/>
      <c r="R6" s="433"/>
      <c r="S6" s="434"/>
      <c r="T6" s="435" t="s">
        <v>382</v>
      </c>
      <c r="U6" s="430"/>
      <c r="V6" s="430"/>
      <c r="W6" s="430"/>
      <c r="X6" s="436"/>
      <c r="Y6" s="448" t="s">
        <v>383</v>
      </c>
      <c r="Z6" s="448"/>
      <c r="AA6" s="448"/>
      <c r="AB6" s="448"/>
      <c r="AC6" s="448"/>
      <c r="AD6" s="448"/>
      <c r="AE6" s="437" t="s">
        <v>384</v>
      </c>
      <c r="AF6" s="440" t="s">
        <v>385</v>
      </c>
      <c r="AG6" s="440" t="s">
        <v>386</v>
      </c>
      <c r="AH6" s="440" t="s">
        <v>387</v>
      </c>
      <c r="AI6" s="440" t="s">
        <v>388</v>
      </c>
      <c r="AJ6" s="198"/>
      <c r="AK6" s="198"/>
      <c r="AL6" s="198"/>
      <c r="AM6" s="198"/>
      <c r="AN6" s="198"/>
    </row>
    <row r="7" spans="2:40" ht="25.5">
      <c r="B7" s="427"/>
      <c r="C7" s="428"/>
      <c r="D7" s="428"/>
      <c r="E7" s="208" t="s">
        <v>389</v>
      </c>
      <c r="F7" s="417" t="s">
        <v>390</v>
      </c>
      <c r="G7" s="417" t="s">
        <v>391</v>
      </c>
      <c r="H7" s="209" t="s">
        <v>392</v>
      </c>
      <c r="I7" s="421" t="s">
        <v>393</v>
      </c>
      <c r="J7" s="210" t="s">
        <v>389</v>
      </c>
      <c r="K7" s="422" t="s">
        <v>394</v>
      </c>
      <c r="L7" s="422" t="s">
        <v>395</v>
      </c>
      <c r="M7" s="422" t="s">
        <v>396</v>
      </c>
      <c r="N7" s="418" t="s">
        <v>393</v>
      </c>
      <c r="O7" s="210" t="s">
        <v>389</v>
      </c>
      <c r="P7" s="422" t="s">
        <v>394</v>
      </c>
      <c r="Q7" s="422" t="s">
        <v>395</v>
      </c>
      <c r="R7" s="422" t="s">
        <v>396</v>
      </c>
      <c r="S7" s="418" t="s">
        <v>393</v>
      </c>
      <c r="T7" s="210" t="s">
        <v>389</v>
      </c>
      <c r="U7" s="417" t="s">
        <v>394</v>
      </c>
      <c r="V7" s="417" t="s">
        <v>395</v>
      </c>
      <c r="W7" s="417" t="s">
        <v>396</v>
      </c>
      <c r="X7" s="421" t="s">
        <v>393</v>
      </c>
      <c r="Y7" s="211" t="s">
        <v>389</v>
      </c>
      <c r="Z7" s="425" t="s">
        <v>394</v>
      </c>
      <c r="AA7" s="425" t="s">
        <v>395</v>
      </c>
      <c r="AB7" s="425" t="s">
        <v>396</v>
      </c>
      <c r="AC7" s="449" t="s">
        <v>393</v>
      </c>
      <c r="AD7" s="445" t="s">
        <v>1060</v>
      </c>
      <c r="AE7" s="438"/>
      <c r="AF7" s="441"/>
      <c r="AG7" s="441"/>
      <c r="AH7" s="441"/>
      <c r="AI7" s="441"/>
      <c r="AJ7" s="198"/>
      <c r="AK7" s="198"/>
      <c r="AL7" s="198"/>
      <c r="AM7" s="198"/>
      <c r="AN7" s="198"/>
    </row>
    <row r="8" spans="2:40">
      <c r="B8" s="427"/>
      <c r="C8" s="428"/>
      <c r="D8" s="428"/>
      <c r="E8" s="212">
        <v>15</v>
      </c>
      <c r="F8" s="417"/>
      <c r="G8" s="417"/>
      <c r="H8" s="213">
        <v>20</v>
      </c>
      <c r="I8" s="421"/>
      <c r="J8" s="210">
        <v>15</v>
      </c>
      <c r="K8" s="423"/>
      <c r="L8" s="423"/>
      <c r="M8" s="423"/>
      <c r="N8" s="419"/>
      <c r="O8" s="210">
        <v>15</v>
      </c>
      <c r="P8" s="423"/>
      <c r="Q8" s="423"/>
      <c r="R8" s="423"/>
      <c r="S8" s="419"/>
      <c r="T8" s="210">
        <v>15</v>
      </c>
      <c r="U8" s="417"/>
      <c r="V8" s="417"/>
      <c r="W8" s="417"/>
      <c r="X8" s="421"/>
      <c r="Y8" s="211">
        <v>15</v>
      </c>
      <c r="Z8" s="425"/>
      <c r="AA8" s="425"/>
      <c r="AB8" s="425"/>
      <c r="AC8" s="449"/>
      <c r="AD8" s="446"/>
      <c r="AE8" s="438"/>
      <c r="AF8" s="441"/>
      <c r="AG8" s="441"/>
      <c r="AH8" s="441"/>
      <c r="AI8" s="441"/>
      <c r="AJ8" s="198"/>
      <c r="AK8" s="198"/>
      <c r="AL8" s="198"/>
      <c r="AM8" s="198"/>
      <c r="AN8" s="198"/>
    </row>
    <row r="9" spans="2:40" ht="25.5">
      <c r="B9" s="427"/>
      <c r="C9" s="428"/>
      <c r="D9" s="428"/>
      <c r="E9" s="208" t="s">
        <v>397</v>
      </c>
      <c r="F9" s="417"/>
      <c r="G9" s="417"/>
      <c r="H9" s="214" t="s">
        <v>398</v>
      </c>
      <c r="I9" s="421"/>
      <c r="J9" s="210" t="s">
        <v>397</v>
      </c>
      <c r="K9" s="424"/>
      <c r="L9" s="424"/>
      <c r="M9" s="424"/>
      <c r="N9" s="420"/>
      <c r="O9" s="210" t="s">
        <v>397</v>
      </c>
      <c r="P9" s="424"/>
      <c r="Q9" s="424"/>
      <c r="R9" s="424"/>
      <c r="S9" s="420"/>
      <c r="T9" s="210" t="s">
        <v>397</v>
      </c>
      <c r="U9" s="417"/>
      <c r="V9" s="417"/>
      <c r="W9" s="417"/>
      <c r="X9" s="421"/>
      <c r="Y9" s="211" t="s">
        <v>397</v>
      </c>
      <c r="Z9" s="425"/>
      <c r="AA9" s="425"/>
      <c r="AB9" s="425"/>
      <c r="AC9" s="449"/>
      <c r="AD9" s="447"/>
      <c r="AE9" s="439"/>
      <c r="AF9" s="442"/>
      <c r="AG9" s="442"/>
      <c r="AH9" s="442"/>
      <c r="AI9" s="442"/>
      <c r="AJ9" s="198"/>
      <c r="AK9" s="198"/>
      <c r="AL9" s="198"/>
      <c r="AM9" s="198"/>
      <c r="AN9" s="198"/>
    </row>
    <row r="10" spans="2:40">
      <c r="B10" s="215" t="s">
        <v>399</v>
      </c>
      <c r="C10" s="216"/>
      <c r="D10" s="217"/>
      <c r="E10" s="218"/>
      <c r="F10" s="218"/>
      <c r="G10" s="218"/>
      <c r="H10" s="218"/>
      <c r="I10" s="218"/>
      <c r="J10" s="220"/>
      <c r="K10" s="219"/>
      <c r="L10" s="219"/>
      <c r="M10" s="219"/>
      <c r="N10" s="218"/>
      <c r="O10" s="220"/>
      <c r="P10" s="220"/>
      <c r="Q10" s="220"/>
      <c r="R10" s="220"/>
      <c r="S10" s="218"/>
      <c r="T10" s="221"/>
      <c r="U10" s="221"/>
      <c r="V10" s="221"/>
      <c r="W10" s="221"/>
      <c r="X10" s="218"/>
      <c r="Y10" s="218"/>
      <c r="Z10" s="218"/>
      <c r="AA10" s="218"/>
      <c r="AB10" s="218"/>
      <c r="AC10" s="221"/>
      <c r="AD10" s="250"/>
      <c r="AE10" s="222"/>
      <c r="AF10" s="223"/>
      <c r="AG10" s="223"/>
      <c r="AH10" s="223"/>
      <c r="AI10" s="223"/>
      <c r="AJ10" s="198"/>
      <c r="AK10" s="198"/>
      <c r="AL10" s="198"/>
      <c r="AM10" s="198"/>
      <c r="AN10" s="198"/>
    </row>
    <row r="11" spans="2:40">
      <c r="B11" s="217">
        <v>1</v>
      </c>
      <c r="C11" s="224" t="s">
        <v>0</v>
      </c>
      <c r="D11" s="225" t="s">
        <v>400</v>
      </c>
      <c r="E11" s="241"/>
      <c r="F11" s="241"/>
      <c r="G11" s="241"/>
      <c r="H11" s="226"/>
      <c r="I11" s="241"/>
      <c r="J11" s="251"/>
      <c r="K11" s="252"/>
      <c r="L11" s="252"/>
      <c r="M11" s="253"/>
      <c r="N11" s="251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43">
        <f t="shared" ref="Y11:Y26" si="0">IF((AA11/25)*Y$8&gt;0,(AA11/25)*Y$8,0)</f>
        <v>21.113440000000018</v>
      </c>
      <c r="Z11" s="254">
        <v>65.58</v>
      </c>
      <c r="AA11" s="255">
        <f>(Z11/3)+13.3290666666667</f>
        <v>35.189066666666697</v>
      </c>
      <c r="AB11" s="256"/>
      <c r="AC11" s="298">
        <v>36</v>
      </c>
      <c r="AD11" s="244">
        <v>103269</v>
      </c>
      <c r="AE11" s="230"/>
      <c r="AF11" s="231"/>
      <c r="AG11" s="231"/>
      <c r="AH11" s="231"/>
      <c r="AI11" s="231"/>
      <c r="AJ11" s="198"/>
      <c r="AK11" s="198"/>
      <c r="AL11" s="198"/>
      <c r="AM11" s="198"/>
      <c r="AN11" s="198"/>
    </row>
    <row r="12" spans="2:40">
      <c r="B12" s="217">
        <v>2</v>
      </c>
      <c r="C12" s="224" t="s">
        <v>1</v>
      </c>
      <c r="D12" s="225" t="s">
        <v>400</v>
      </c>
      <c r="E12" s="241"/>
      <c r="F12" s="241"/>
      <c r="G12" s="241"/>
      <c r="H12" s="226"/>
      <c r="I12" s="257"/>
      <c r="J12" s="251"/>
      <c r="K12" s="252"/>
      <c r="L12" s="252"/>
      <c r="M12" s="253"/>
      <c r="N12" s="251"/>
      <c r="O12" s="226"/>
      <c r="P12" s="226"/>
      <c r="Q12" s="226"/>
      <c r="R12" s="226"/>
      <c r="S12" s="226"/>
      <c r="T12" s="258"/>
      <c r="U12" s="202"/>
      <c r="V12" s="202"/>
      <c r="W12" s="259"/>
      <c r="X12" s="258"/>
      <c r="Y12" s="243">
        <f t="shared" si="0"/>
        <v>826.13999999999987</v>
      </c>
      <c r="Z12" s="260">
        <v>2472.8000000000002</v>
      </c>
      <c r="AA12" s="255">
        <v>1376.8999999999999</v>
      </c>
      <c r="AB12" s="242">
        <v>2.7</v>
      </c>
      <c r="AC12" s="298">
        <f t="shared" ref="AC12:AC76" si="1">IF(((AA12*(1+AB12))+Y12-Z12)&gt;0,(AA12*(1+AB12))+Y12-Z12,0)</f>
        <v>3447.87</v>
      </c>
      <c r="AD12" s="244">
        <v>36000</v>
      </c>
      <c r="AE12" s="232"/>
      <c r="AF12" s="228"/>
      <c r="AG12" s="228"/>
      <c r="AH12" s="228"/>
      <c r="AI12" s="228"/>
      <c r="AJ12" s="198"/>
      <c r="AK12" s="198"/>
      <c r="AL12" s="198"/>
      <c r="AM12" s="198"/>
      <c r="AN12" s="198"/>
    </row>
    <row r="13" spans="2:40">
      <c r="B13" s="217">
        <v>3</v>
      </c>
      <c r="C13" s="224" t="s">
        <v>2</v>
      </c>
      <c r="D13" s="225" t="s">
        <v>400</v>
      </c>
      <c r="E13" s="241"/>
      <c r="F13" s="241"/>
      <c r="G13" s="241"/>
      <c r="H13" s="226"/>
      <c r="I13" s="241"/>
      <c r="J13" s="251"/>
      <c r="K13" s="252"/>
      <c r="L13" s="252"/>
      <c r="M13" s="253"/>
      <c r="N13" s="251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43">
        <f t="shared" si="0"/>
        <v>263.34000000000003</v>
      </c>
      <c r="Z13" s="260">
        <v>321.10000000000002</v>
      </c>
      <c r="AA13" s="255">
        <v>438.90000000000003</v>
      </c>
      <c r="AB13" s="242"/>
      <c r="AC13" s="298"/>
      <c r="AD13" s="244">
        <v>500</v>
      </c>
      <c r="AE13" s="230"/>
      <c r="AF13" s="231"/>
      <c r="AG13" s="231"/>
      <c r="AH13" s="231"/>
      <c r="AI13" s="231"/>
      <c r="AJ13" s="198"/>
      <c r="AK13" s="198"/>
      <c r="AL13" s="198"/>
      <c r="AM13" s="198"/>
      <c r="AN13" s="198"/>
    </row>
    <row r="14" spans="2:40">
      <c r="B14" s="217">
        <v>4</v>
      </c>
      <c r="C14" s="224" t="s">
        <v>3</v>
      </c>
      <c r="D14" s="225" t="s">
        <v>400</v>
      </c>
      <c r="E14" s="241"/>
      <c r="F14" s="241"/>
      <c r="G14" s="241"/>
      <c r="H14" s="226"/>
      <c r="I14" s="241"/>
      <c r="J14" s="251"/>
      <c r="K14" s="252"/>
      <c r="L14" s="252"/>
      <c r="M14" s="253"/>
      <c r="N14" s="251"/>
      <c r="O14" s="226"/>
      <c r="P14" s="226"/>
      <c r="Q14" s="226"/>
      <c r="R14" s="226"/>
      <c r="S14" s="226"/>
      <c r="T14" s="258"/>
      <c r="U14" s="202"/>
      <c r="V14" s="202"/>
      <c r="W14" s="259"/>
      <c r="X14" s="258"/>
      <c r="Y14" s="243">
        <f t="shared" si="0"/>
        <v>19.626060000000003</v>
      </c>
      <c r="Z14" s="254">
        <v>73.98</v>
      </c>
      <c r="AA14" s="255">
        <v>32.710100000000004</v>
      </c>
      <c r="AB14" s="261"/>
      <c r="AC14" s="298">
        <v>50</v>
      </c>
      <c r="AD14" s="244">
        <v>210500</v>
      </c>
      <c r="AE14" s="230"/>
      <c r="AF14" s="231"/>
      <c r="AG14" s="231"/>
      <c r="AH14" s="231"/>
      <c r="AI14" s="231"/>
      <c r="AJ14" s="198"/>
      <c r="AK14" s="198"/>
      <c r="AL14" s="198"/>
      <c r="AM14" s="198"/>
      <c r="AN14" s="198"/>
    </row>
    <row r="15" spans="2:40" hidden="1">
      <c r="B15" s="217">
        <v>5</v>
      </c>
      <c r="C15" s="224" t="s">
        <v>4</v>
      </c>
      <c r="D15" s="225" t="s">
        <v>400</v>
      </c>
      <c r="E15" s="241"/>
      <c r="F15" s="241"/>
      <c r="G15" s="241"/>
      <c r="H15" s="226"/>
      <c r="I15" s="262"/>
      <c r="J15" s="251"/>
      <c r="K15" s="252"/>
      <c r="L15" s="252"/>
      <c r="M15" s="253"/>
      <c r="N15" s="251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43">
        <v>0</v>
      </c>
      <c r="Z15" s="242"/>
      <c r="AA15" s="263"/>
      <c r="AB15" s="242"/>
      <c r="AC15" s="298">
        <f t="shared" si="1"/>
        <v>0</v>
      </c>
      <c r="AD15" s="244"/>
      <c r="AE15" s="230"/>
      <c r="AF15" s="231"/>
      <c r="AG15" s="231"/>
      <c r="AH15" s="231"/>
      <c r="AI15" s="231"/>
      <c r="AJ15" s="198"/>
      <c r="AK15" s="198"/>
      <c r="AL15" s="198"/>
      <c r="AM15" s="198"/>
      <c r="AN15" s="198"/>
    </row>
    <row r="16" spans="2:40">
      <c r="B16" s="217">
        <v>6</v>
      </c>
      <c r="C16" s="224" t="s">
        <v>5</v>
      </c>
      <c r="D16" s="225" t="s">
        <v>400</v>
      </c>
      <c r="E16" s="241"/>
      <c r="F16" s="241"/>
      <c r="G16" s="241"/>
      <c r="H16" s="226"/>
      <c r="I16" s="241"/>
      <c r="J16" s="251"/>
      <c r="K16" s="252"/>
      <c r="L16" s="252"/>
      <c r="M16" s="253"/>
      <c r="N16" s="251"/>
      <c r="O16" s="226"/>
      <c r="P16" s="226"/>
      <c r="Q16" s="226"/>
      <c r="R16" s="226"/>
      <c r="S16" s="226"/>
      <c r="T16" s="258"/>
      <c r="U16" s="202"/>
      <c r="V16" s="202"/>
      <c r="W16" s="259"/>
      <c r="X16" s="258"/>
      <c r="Y16" s="243">
        <f t="shared" ref="Y16:Y17" si="2">IF((AA17/25)*Y$8&gt;0,(AA17/25)*Y$8,0)</f>
        <v>3.5999999999999996</v>
      </c>
      <c r="Z16" s="254">
        <v>3476.5</v>
      </c>
      <c r="AA16" s="242">
        <v>1734.0333333333335</v>
      </c>
      <c r="AB16" s="261"/>
      <c r="AC16" s="298">
        <v>2500</v>
      </c>
      <c r="AD16" s="244">
        <v>11500</v>
      </c>
      <c r="AE16" s="230"/>
      <c r="AF16" s="231"/>
      <c r="AG16" s="231"/>
      <c r="AH16" s="231"/>
      <c r="AI16" s="231"/>
      <c r="AJ16" s="198"/>
      <c r="AK16" s="198"/>
      <c r="AL16" s="198"/>
      <c r="AM16" s="198"/>
      <c r="AN16" s="198"/>
    </row>
    <row r="17" spans="2:40">
      <c r="B17" s="217">
        <v>7</v>
      </c>
      <c r="C17" s="224" t="s">
        <v>7</v>
      </c>
      <c r="D17" s="225" t="s">
        <v>400</v>
      </c>
      <c r="E17" s="241"/>
      <c r="F17" s="241"/>
      <c r="G17" s="241"/>
      <c r="H17" s="226"/>
      <c r="I17" s="241"/>
      <c r="J17" s="251"/>
      <c r="K17" s="252"/>
      <c r="L17" s="252"/>
      <c r="M17" s="253"/>
      <c r="N17" s="251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43">
        <f t="shared" si="2"/>
        <v>8.02</v>
      </c>
      <c r="Z17" s="260">
        <v>31.7</v>
      </c>
      <c r="AA17" s="264">
        <v>6</v>
      </c>
      <c r="AB17" s="261"/>
      <c r="AC17" s="298">
        <v>60</v>
      </c>
      <c r="AD17" s="244">
        <v>121990</v>
      </c>
      <c r="AE17" s="230"/>
      <c r="AF17" s="231"/>
      <c r="AG17" s="231"/>
      <c r="AH17" s="231"/>
      <c r="AI17" s="231"/>
      <c r="AJ17" s="198"/>
      <c r="AK17" s="198"/>
      <c r="AL17" s="198"/>
      <c r="AM17" s="198"/>
      <c r="AN17" s="198"/>
    </row>
    <row r="18" spans="2:40">
      <c r="B18" s="217">
        <v>8</v>
      </c>
      <c r="C18" s="224" t="s">
        <v>8</v>
      </c>
      <c r="D18" s="225" t="s">
        <v>400</v>
      </c>
      <c r="E18" s="241"/>
      <c r="F18" s="241"/>
      <c r="G18" s="241"/>
      <c r="H18" s="226"/>
      <c r="I18" s="241"/>
      <c r="J18" s="251"/>
      <c r="K18" s="252"/>
      <c r="L18" s="252"/>
      <c r="M18" s="253"/>
      <c r="N18" s="251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43">
        <f t="shared" si="0"/>
        <v>8.02</v>
      </c>
      <c r="Z18" s="260">
        <v>189.8</v>
      </c>
      <c r="AA18" s="255">
        <v>13.366666666666665</v>
      </c>
      <c r="AB18" s="261"/>
      <c r="AC18" s="298">
        <f t="shared" ref="AC18" si="3">IF(((AA19*(1+AB18))+Y18-Z18)&gt;0,(AA19*(1+AB18))+Y18-Z18,0)</f>
        <v>0</v>
      </c>
      <c r="AD18" s="244">
        <v>91850</v>
      </c>
      <c r="AE18" s="230"/>
      <c r="AF18" s="231"/>
      <c r="AG18" s="231"/>
      <c r="AH18" s="231"/>
      <c r="AI18" s="231"/>
      <c r="AJ18" s="198"/>
      <c r="AK18" s="198"/>
      <c r="AL18" s="198"/>
      <c r="AM18" s="198"/>
      <c r="AN18" s="198"/>
    </row>
    <row r="19" spans="2:40">
      <c r="B19" s="217">
        <v>9</v>
      </c>
      <c r="C19" s="224" t="s">
        <v>9</v>
      </c>
      <c r="D19" s="225" t="s">
        <v>400</v>
      </c>
      <c r="E19" s="241"/>
      <c r="F19" s="241"/>
      <c r="G19" s="241"/>
      <c r="H19" s="226"/>
      <c r="I19" s="241"/>
      <c r="J19" s="251"/>
      <c r="K19" s="252"/>
      <c r="L19" s="252"/>
      <c r="M19" s="253"/>
      <c r="N19" s="251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43">
        <f t="shared" si="0"/>
        <v>14.680000000000001</v>
      </c>
      <c r="Z19" s="260">
        <v>242.3</v>
      </c>
      <c r="AA19" s="255">
        <v>24.466666666666669</v>
      </c>
      <c r="AB19" s="261"/>
      <c r="AC19" s="298">
        <f t="shared" si="1"/>
        <v>0</v>
      </c>
      <c r="AD19" s="244">
        <v>102000</v>
      </c>
      <c r="AE19" s="230"/>
      <c r="AF19" s="231"/>
      <c r="AG19" s="231"/>
      <c r="AH19" s="231"/>
      <c r="AI19" s="231"/>
      <c r="AJ19" s="198"/>
      <c r="AK19" s="198"/>
      <c r="AL19" s="198"/>
      <c r="AM19" s="198"/>
      <c r="AN19" s="198"/>
    </row>
    <row r="20" spans="2:40">
      <c r="B20" s="217">
        <v>10</v>
      </c>
      <c r="C20" s="224" t="s">
        <v>10</v>
      </c>
      <c r="D20" s="225" t="s">
        <v>400</v>
      </c>
      <c r="E20" s="241"/>
      <c r="F20" s="241"/>
      <c r="G20" s="241"/>
      <c r="H20" s="226"/>
      <c r="I20" s="241"/>
      <c r="J20" s="251"/>
      <c r="K20" s="252"/>
      <c r="L20" s="252"/>
      <c r="M20" s="253"/>
      <c r="N20" s="251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43">
        <f t="shared" si="0"/>
        <v>14.6</v>
      </c>
      <c r="Z20" s="260">
        <v>37.700000000000003</v>
      </c>
      <c r="AA20" s="255">
        <v>24.333333333333332</v>
      </c>
      <c r="AB20" s="261">
        <v>1.6</v>
      </c>
      <c r="AC20" s="298">
        <f t="shared" si="1"/>
        <v>40.166666666666657</v>
      </c>
      <c r="AD20" s="244">
        <v>95000</v>
      </c>
      <c r="AE20" s="230"/>
      <c r="AF20" s="231"/>
      <c r="AG20" s="231"/>
      <c r="AH20" s="231"/>
      <c r="AI20" s="231"/>
      <c r="AJ20" s="198"/>
      <c r="AK20" s="198"/>
      <c r="AL20" s="198"/>
      <c r="AM20" s="198"/>
      <c r="AN20" s="198"/>
    </row>
    <row r="21" spans="2:40">
      <c r="B21" s="217">
        <v>11</v>
      </c>
      <c r="C21" s="224" t="s">
        <v>11</v>
      </c>
      <c r="D21" s="225" t="s">
        <v>400</v>
      </c>
      <c r="E21" s="241"/>
      <c r="F21" s="241"/>
      <c r="G21" s="241"/>
      <c r="H21" s="226"/>
      <c r="I21" s="262"/>
      <c r="J21" s="251"/>
      <c r="K21" s="252"/>
      <c r="L21" s="252"/>
      <c r="M21" s="253"/>
      <c r="N21" s="251"/>
      <c r="O21" s="226"/>
      <c r="P21" s="226"/>
      <c r="Q21" s="226"/>
      <c r="R21" s="226"/>
      <c r="S21" s="226"/>
      <c r="T21" s="258"/>
      <c r="U21" s="202"/>
      <c r="V21" s="202"/>
      <c r="W21" s="259"/>
      <c r="X21" s="258"/>
      <c r="Y21" s="243"/>
      <c r="Z21" s="260">
        <v>74.599999999999994</v>
      </c>
      <c r="AA21" s="255">
        <v>1.1666666666666667</v>
      </c>
      <c r="AB21" s="261"/>
      <c r="AC21" s="298"/>
      <c r="AD21" s="244">
        <v>79000</v>
      </c>
      <c r="AE21" s="230"/>
      <c r="AF21" s="231"/>
      <c r="AG21" s="231"/>
      <c r="AH21" s="231"/>
      <c r="AI21" s="231"/>
      <c r="AJ21" s="198"/>
      <c r="AK21" s="198"/>
      <c r="AL21" s="198"/>
      <c r="AM21" s="198"/>
      <c r="AN21" s="198"/>
    </row>
    <row r="22" spans="2:40">
      <c r="B22" s="217">
        <v>12</v>
      </c>
      <c r="C22" s="224" t="s">
        <v>12</v>
      </c>
      <c r="D22" s="225" t="s">
        <v>400</v>
      </c>
      <c r="E22" s="241"/>
      <c r="F22" s="241"/>
      <c r="G22" s="241"/>
      <c r="H22" s="226"/>
      <c r="I22" s="241"/>
      <c r="J22" s="251"/>
      <c r="K22" s="252"/>
      <c r="L22" s="252"/>
      <c r="M22" s="253"/>
      <c r="N22" s="251"/>
      <c r="O22" s="226"/>
      <c r="P22" s="226"/>
      <c r="Q22" s="226"/>
      <c r="R22" s="226"/>
      <c r="S22" s="226"/>
      <c r="T22" s="258"/>
      <c r="U22" s="202"/>
      <c r="V22" s="202"/>
      <c r="W22" s="259"/>
      <c r="X22" s="258"/>
      <c r="Y22" s="243">
        <f t="shared" si="0"/>
        <v>3762.1800000000003</v>
      </c>
      <c r="Z22" s="254">
        <v>6450.11</v>
      </c>
      <c r="AA22" s="255">
        <v>6270.3</v>
      </c>
      <c r="AB22" s="261">
        <v>1.19</v>
      </c>
      <c r="AC22" s="298">
        <f t="shared" si="1"/>
        <v>11044.027000000002</v>
      </c>
      <c r="AD22" s="244">
        <v>25200</v>
      </c>
      <c r="AE22" s="230"/>
      <c r="AF22" s="231"/>
      <c r="AG22" s="231"/>
      <c r="AH22" s="231"/>
      <c r="AI22" s="231"/>
      <c r="AJ22" s="198"/>
      <c r="AK22" s="198"/>
      <c r="AL22" s="198"/>
      <c r="AM22" s="198"/>
      <c r="AN22" s="198"/>
    </row>
    <row r="23" spans="2:40">
      <c r="B23" s="217">
        <v>13</v>
      </c>
      <c r="C23" s="224" t="s">
        <v>13</v>
      </c>
      <c r="D23" s="225" t="s">
        <v>400</v>
      </c>
      <c r="E23" s="241"/>
      <c r="F23" s="241"/>
      <c r="G23" s="241"/>
      <c r="H23" s="226"/>
      <c r="I23" s="241"/>
      <c r="J23" s="251"/>
      <c r="K23" s="252"/>
      <c r="L23" s="252"/>
      <c r="M23" s="253"/>
      <c r="N23" s="251"/>
      <c r="O23" s="226"/>
      <c r="P23" s="226"/>
      <c r="Q23" s="226"/>
      <c r="R23" s="226"/>
      <c r="S23" s="226"/>
      <c r="T23" s="258"/>
      <c r="U23" s="202"/>
      <c r="V23" s="202"/>
      <c r="W23" s="259"/>
      <c r="X23" s="258"/>
      <c r="Y23" s="243">
        <f t="shared" si="0"/>
        <v>128.72999999999999</v>
      </c>
      <c r="Z23" s="254">
        <v>264.16000000000003</v>
      </c>
      <c r="AA23" s="255">
        <v>214.54999999999998</v>
      </c>
      <c r="AB23" s="261">
        <v>0.01</v>
      </c>
      <c r="AC23" s="298">
        <v>210</v>
      </c>
      <c r="AD23" s="244">
        <v>88500</v>
      </c>
      <c r="AE23" s="230"/>
      <c r="AF23" s="231"/>
      <c r="AG23" s="231"/>
      <c r="AH23" s="231"/>
      <c r="AI23" s="231"/>
      <c r="AJ23" s="198"/>
      <c r="AK23" s="198"/>
      <c r="AL23" s="198"/>
      <c r="AM23" s="198"/>
      <c r="AN23" s="198"/>
    </row>
    <row r="24" spans="2:40">
      <c r="B24" s="217">
        <v>14</v>
      </c>
      <c r="C24" s="224" t="s">
        <v>14</v>
      </c>
      <c r="D24" s="225" t="s">
        <v>400</v>
      </c>
      <c r="E24" s="241"/>
      <c r="F24" s="241"/>
      <c r="G24" s="241"/>
      <c r="H24" s="226"/>
      <c r="I24" s="241"/>
      <c r="J24" s="251"/>
      <c r="K24" s="252"/>
      <c r="L24" s="252"/>
      <c r="M24" s="253"/>
      <c r="N24" s="251"/>
      <c r="O24" s="226"/>
      <c r="P24" s="226"/>
      <c r="Q24" s="226"/>
      <c r="R24" s="226"/>
      <c r="S24" s="226"/>
      <c r="T24" s="258"/>
      <c r="U24" s="202"/>
      <c r="V24" s="202"/>
      <c r="W24" s="259"/>
      <c r="X24" s="258"/>
      <c r="Y24" s="243">
        <f t="shared" si="0"/>
        <v>3699.8400000000006</v>
      </c>
      <c r="Z24" s="254">
        <v>6500.3</v>
      </c>
      <c r="AA24" s="255">
        <v>6166.4000000000005</v>
      </c>
      <c r="AB24" s="261">
        <v>1.0900000000000001</v>
      </c>
      <c r="AC24" s="298">
        <f t="shared" si="1"/>
        <v>10087.316000000003</v>
      </c>
      <c r="AD24" s="244">
        <v>52000</v>
      </c>
      <c r="AE24" s="230"/>
      <c r="AF24" s="231"/>
      <c r="AG24" s="231"/>
      <c r="AH24" s="231"/>
      <c r="AI24" s="231"/>
      <c r="AJ24" s="198"/>
      <c r="AK24" s="198"/>
      <c r="AL24" s="198"/>
      <c r="AM24" s="198"/>
      <c r="AN24" s="198"/>
    </row>
    <row r="25" spans="2:40" hidden="1">
      <c r="B25" s="217">
        <v>15</v>
      </c>
      <c r="C25" s="224" t="s">
        <v>15</v>
      </c>
      <c r="D25" s="225" t="s">
        <v>400</v>
      </c>
      <c r="E25" s="241"/>
      <c r="F25" s="241"/>
      <c r="G25" s="241"/>
      <c r="H25" s="226"/>
      <c r="I25" s="241"/>
      <c r="J25" s="251"/>
      <c r="K25" s="252"/>
      <c r="L25" s="252"/>
      <c r="M25" s="253"/>
      <c r="N25" s="251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43">
        <f t="shared" si="0"/>
        <v>0</v>
      </c>
      <c r="Z25" s="260"/>
      <c r="AA25" s="255"/>
      <c r="AB25" s="242" t="s">
        <v>767</v>
      </c>
      <c r="AC25" s="298" t="e">
        <f t="shared" si="1"/>
        <v>#VALUE!</v>
      </c>
      <c r="AD25" s="244"/>
      <c r="AE25" s="230"/>
      <c r="AF25" s="231"/>
      <c r="AG25" s="231"/>
      <c r="AH25" s="231"/>
      <c r="AI25" s="231"/>
      <c r="AJ25" s="198"/>
      <c r="AK25" s="198"/>
      <c r="AL25" s="198"/>
      <c r="AM25" s="198"/>
      <c r="AN25" s="198"/>
    </row>
    <row r="26" spans="2:40" hidden="1">
      <c r="B26" s="217">
        <v>16</v>
      </c>
      <c r="C26" s="257" t="s">
        <v>409</v>
      </c>
      <c r="D26" s="225" t="s">
        <v>400</v>
      </c>
      <c r="E26" s="241"/>
      <c r="F26" s="241"/>
      <c r="G26" s="241"/>
      <c r="H26" s="226"/>
      <c r="I26" s="241"/>
      <c r="J26" s="251"/>
      <c r="K26" s="252"/>
      <c r="L26" s="252"/>
      <c r="M26" s="253"/>
      <c r="N26" s="251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43">
        <f t="shared" si="0"/>
        <v>0</v>
      </c>
      <c r="Z26" s="242"/>
      <c r="AA26" s="242"/>
      <c r="AB26" s="242"/>
      <c r="AC26" s="298">
        <f t="shared" si="1"/>
        <v>0</v>
      </c>
      <c r="AD26" s="244"/>
      <c r="AE26" s="230"/>
      <c r="AF26" s="231"/>
      <c r="AG26" s="231"/>
      <c r="AH26" s="231"/>
      <c r="AI26" s="231"/>
      <c r="AJ26" s="198"/>
      <c r="AK26" s="198"/>
      <c r="AL26" s="198"/>
      <c r="AM26" s="198"/>
      <c r="AN26" s="198"/>
    </row>
    <row r="27" spans="2:40" hidden="1">
      <c r="B27" s="217"/>
      <c r="C27" s="257"/>
      <c r="D27" s="225"/>
      <c r="E27" s="241"/>
      <c r="F27" s="241"/>
      <c r="G27" s="241"/>
      <c r="H27" s="226"/>
      <c r="I27" s="241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42"/>
      <c r="Z27" s="242"/>
      <c r="AA27" s="242"/>
      <c r="AB27" s="242"/>
      <c r="AC27" s="298">
        <f t="shared" si="1"/>
        <v>0</v>
      </c>
      <c r="AD27" s="244"/>
      <c r="AE27" s="230"/>
      <c r="AF27" s="231"/>
      <c r="AG27" s="231"/>
      <c r="AH27" s="231"/>
      <c r="AI27" s="231"/>
      <c r="AJ27" s="198"/>
      <c r="AK27" s="198"/>
      <c r="AL27" s="198"/>
      <c r="AM27" s="198"/>
      <c r="AN27" s="198"/>
    </row>
    <row r="28" spans="2:40" s="245" customFormat="1" ht="12">
      <c r="B28" s="444" t="s">
        <v>797</v>
      </c>
      <c r="C28" s="444"/>
      <c r="D28" s="225"/>
      <c r="E28" s="241"/>
      <c r="F28" s="241"/>
      <c r="G28" s="241"/>
      <c r="H28" s="226"/>
      <c r="I28" s="241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42"/>
      <c r="Z28" s="242"/>
      <c r="AA28" s="242"/>
      <c r="AB28" s="242"/>
      <c r="AC28" s="298">
        <f t="shared" si="1"/>
        <v>0</v>
      </c>
      <c r="AD28" s="244"/>
      <c r="AE28" s="230"/>
      <c r="AF28" s="231"/>
      <c r="AG28" s="231"/>
      <c r="AH28" s="231"/>
      <c r="AI28" s="231"/>
      <c r="AJ28" s="205"/>
      <c r="AK28" s="205"/>
      <c r="AL28" s="205"/>
      <c r="AM28" s="205"/>
      <c r="AN28" s="205"/>
    </row>
    <row r="29" spans="2:40">
      <c r="B29" s="217">
        <v>17</v>
      </c>
      <c r="C29" s="199" t="s">
        <v>439</v>
      </c>
      <c r="D29" s="225" t="s">
        <v>402</v>
      </c>
      <c r="E29" s="241"/>
      <c r="F29" s="265"/>
      <c r="G29" s="241"/>
      <c r="H29" s="263"/>
      <c r="I29" s="241"/>
      <c r="J29" s="251"/>
      <c r="K29" s="252"/>
      <c r="L29" s="252"/>
      <c r="M29" s="253"/>
      <c r="N29" s="251"/>
      <c r="O29" s="226"/>
      <c r="P29" s="226"/>
      <c r="Q29" s="226"/>
      <c r="R29" s="226"/>
      <c r="S29" s="226"/>
      <c r="T29" s="258"/>
      <c r="U29" s="202"/>
      <c r="V29" s="202"/>
      <c r="W29" s="259"/>
      <c r="X29" s="258"/>
      <c r="Y29" s="243">
        <f t="shared" ref="Y29:Y40" si="4">IF((AA29/25)*Y$8&gt;0,(AA29/25)*Y$8,0)</f>
        <v>50021</v>
      </c>
      <c r="Z29" s="260">
        <v>138000</v>
      </c>
      <c r="AA29" s="255">
        <v>83368.333333333328</v>
      </c>
      <c r="AB29" s="261">
        <v>0.7</v>
      </c>
      <c r="AC29" s="298">
        <f t="shared" si="1"/>
        <v>53747.166666666657</v>
      </c>
      <c r="AD29" s="244">
        <v>580</v>
      </c>
      <c r="AE29" s="230"/>
      <c r="AF29" s="231"/>
      <c r="AG29" s="231"/>
      <c r="AH29" s="231"/>
      <c r="AI29" s="231"/>
      <c r="AJ29" s="200"/>
      <c r="AK29" s="198"/>
      <c r="AL29" s="198"/>
      <c r="AM29" s="198"/>
      <c r="AN29" s="198"/>
    </row>
    <row r="30" spans="2:40">
      <c r="B30" s="217">
        <v>18</v>
      </c>
      <c r="C30" s="199" t="s">
        <v>689</v>
      </c>
      <c r="D30" s="225" t="s">
        <v>402</v>
      </c>
      <c r="E30" s="241"/>
      <c r="F30" s="265"/>
      <c r="G30" s="241"/>
      <c r="H30" s="263"/>
      <c r="I30" s="241"/>
      <c r="J30" s="251"/>
      <c r="K30" s="252"/>
      <c r="L30" s="252"/>
      <c r="M30" s="253"/>
      <c r="N30" s="251"/>
      <c r="O30" s="226"/>
      <c r="P30" s="226"/>
      <c r="Q30" s="226"/>
      <c r="R30" s="226"/>
      <c r="S30" s="226"/>
      <c r="T30" s="258"/>
      <c r="U30" s="202"/>
      <c r="V30" s="202"/>
      <c r="W30" s="259"/>
      <c r="X30" s="258"/>
      <c r="Y30" s="243">
        <f>IF((AA30/25)*Y$8&gt;0,(AA30/25)*Y$8,0)</f>
        <v>236582.39999999999</v>
      </c>
      <c r="Z30" s="260"/>
      <c r="AA30" s="242">
        <v>394304</v>
      </c>
      <c r="AB30" s="261">
        <v>0.45</v>
      </c>
      <c r="AC30" s="298">
        <f>IF(((AA30*(1+AB30))+Y30-Z30)&gt;0,(AA30*(1+AB30))+Y30-Z30,0)</f>
        <v>808323.2</v>
      </c>
      <c r="AD30" s="244">
        <v>700</v>
      </c>
      <c r="AE30" s="230"/>
      <c r="AF30" s="231"/>
      <c r="AG30" s="231"/>
      <c r="AH30" s="231"/>
      <c r="AI30" s="231"/>
      <c r="AJ30" s="200"/>
      <c r="AK30" s="198"/>
      <c r="AL30" s="198"/>
      <c r="AM30" s="198"/>
      <c r="AN30" s="198"/>
    </row>
    <row r="31" spans="2:40" hidden="1">
      <c r="B31" s="217">
        <v>19</v>
      </c>
      <c r="C31" s="199" t="s">
        <v>690</v>
      </c>
      <c r="D31" s="225" t="s">
        <v>402</v>
      </c>
      <c r="E31" s="241"/>
      <c r="F31" s="265"/>
      <c r="G31" s="241"/>
      <c r="H31" s="241"/>
      <c r="I31" s="226"/>
      <c r="J31" s="251"/>
      <c r="K31" s="252"/>
      <c r="L31" s="252"/>
      <c r="M31" s="253"/>
      <c r="N31" s="251"/>
      <c r="O31" s="226"/>
      <c r="P31" s="226"/>
      <c r="Q31" s="226"/>
      <c r="R31" s="226"/>
      <c r="S31" s="226"/>
      <c r="T31" s="258"/>
      <c r="U31" s="202"/>
      <c r="V31" s="202"/>
      <c r="W31" s="259"/>
      <c r="X31" s="258"/>
      <c r="Y31" s="243">
        <f t="shared" ref="Y31:Y32" si="5">IF((AA31/25)*Y$8&gt;0,(AA31/25)*Y$8,0)</f>
        <v>0</v>
      </c>
      <c r="Z31" s="242"/>
      <c r="AA31" s="242"/>
      <c r="AB31" s="242"/>
      <c r="AC31" s="298">
        <f t="shared" ref="AC31:AC32" si="6">IF(((AA31*(1+AB31))+Y31-Z31)&gt;0,(AA31*(1+AB31))+Y31-Z31,0)</f>
        <v>0</v>
      </c>
      <c r="AD31" s="244">
        <v>700</v>
      </c>
      <c r="AE31" s="230"/>
      <c r="AF31" s="231"/>
      <c r="AG31" s="231"/>
      <c r="AH31" s="231"/>
      <c r="AI31" s="231"/>
      <c r="AJ31" s="198"/>
      <c r="AK31" s="198"/>
      <c r="AL31" s="198"/>
      <c r="AM31" s="198"/>
      <c r="AN31" s="198"/>
    </row>
    <row r="32" spans="2:40">
      <c r="B32" s="217">
        <v>20</v>
      </c>
      <c r="C32" s="199" t="s">
        <v>1066</v>
      </c>
      <c r="D32" s="225" t="s">
        <v>402</v>
      </c>
      <c r="E32" s="241"/>
      <c r="F32" s="265"/>
      <c r="G32" s="241"/>
      <c r="H32" s="241"/>
      <c r="I32" s="226"/>
      <c r="J32" s="251"/>
      <c r="K32" s="252"/>
      <c r="L32" s="252"/>
      <c r="M32" s="253"/>
      <c r="N32" s="251"/>
      <c r="O32" s="226"/>
      <c r="P32" s="226"/>
      <c r="Q32" s="226"/>
      <c r="R32" s="226"/>
      <c r="S32" s="226"/>
      <c r="T32" s="258"/>
      <c r="U32" s="202"/>
      <c r="V32" s="202"/>
      <c r="W32" s="259"/>
      <c r="X32" s="258"/>
      <c r="Y32" s="243">
        <f t="shared" si="5"/>
        <v>0</v>
      </c>
      <c r="Z32" s="242"/>
      <c r="AA32" s="242"/>
      <c r="AB32" s="242"/>
      <c r="AC32" s="298">
        <f t="shared" si="6"/>
        <v>0</v>
      </c>
      <c r="AD32" s="244">
        <v>700</v>
      </c>
      <c r="AE32" s="230"/>
      <c r="AF32" s="231"/>
      <c r="AG32" s="231"/>
      <c r="AH32" s="231"/>
      <c r="AI32" s="231"/>
      <c r="AJ32" s="198"/>
      <c r="AK32" s="198"/>
      <c r="AL32" s="198"/>
      <c r="AM32" s="198"/>
      <c r="AN32" s="198"/>
    </row>
    <row r="33" spans="2:40">
      <c r="B33" s="217">
        <v>21</v>
      </c>
      <c r="C33" s="199" t="s">
        <v>691</v>
      </c>
      <c r="D33" s="225" t="s">
        <v>402</v>
      </c>
      <c r="E33" s="246"/>
      <c r="F33" s="247"/>
      <c r="G33" s="246"/>
      <c r="H33" s="248"/>
      <c r="I33" s="246"/>
      <c r="J33" s="251"/>
      <c r="K33" s="252"/>
      <c r="L33" s="252"/>
      <c r="M33" s="253"/>
      <c r="N33" s="251"/>
      <c r="O33" s="226"/>
      <c r="P33" s="226"/>
      <c r="Q33" s="226"/>
      <c r="R33" s="226"/>
      <c r="S33" s="226"/>
      <c r="T33" s="258"/>
      <c r="U33" s="202"/>
      <c r="V33" s="202"/>
      <c r="W33" s="259"/>
      <c r="X33" s="258"/>
      <c r="Y33" s="243">
        <f t="shared" si="4"/>
        <v>5132.0000000000009</v>
      </c>
      <c r="Z33" s="260">
        <v>16500</v>
      </c>
      <c r="AA33" s="255">
        <v>8553.3333333333339</v>
      </c>
      <c r="AB33" s="261"/>
      <c r="AC33" s="298">
        <v>5000</v>
      </c>
      <c r="AD33" s="244">
        <v>775</v>
      </c>
      <c r="AE33" s="230"/>
      <c r="AF33" s="231"/>
      <c r="AG33" s="231"/>
      <c r="AH33" s="231"/>
      <c r="AI33" s="231"/>
      <c r="AJ33" s="198"/>
      <c r="AK33" s="198"/>
      <c r="AL33" s="198"/>
      <c r="AM33" s="198"/>
      <c r="AN33" s="198"/>
    </row>
    <row r="34" spans="2:40">
      <c r="B34" s="217">
        <v>22</v>
      </c>
      <c r="C34" s="199" t="s">
        <v>692</v>
      </c>
      <c r="D34" s="225" t="s">
        <v>402</v>
      </c>
      <c r="E34" s="246"/>
      <c r="F34" s="247"/>
      <c r="G34" s="246"/>
      <c r="H34" s="248"/>
      <c r="I34" s="246"/>
      <c r="J34" s="251"/>
      <c r="K34" s="252"/>
      <c r="L34" s="252"/>
      <c r="M34" s="253"/>
      <c r="N34" s="251"/>
      <c r="O34" s="226"/>
      <c r="P34" s="226"/>
      <c r="Q34" s="226"/>
      <c r="R34" s="226"/>
      <c r="S34" s="226"/>
      <c r="T34" s="258"/>
      <c r="U34" s="202"/>
      <c r="V34" s="202"/>
      <c r="W34" s="259"/>
      <c r="X34" s="258"/>
      <c r="Y34" s="243">
        <f t="shared" si="4"/>
        <v>22153.200000000001</v>
      </c>
      <c r="Z34" s="260">
        <v>6000</v>
      </c>
      <c r="AA34" s="255">
        <v>36922</v>
      </c>
      <c r="AB34" s="261">
        <v>0.33</v>
      </c>
      <c r="AC34" s="298">
        <f t="shared" si="1"/>
        <v>65259.460000000006</v>
      </c>
      <c r="AD34" s="244">
        <v>897</v>
      </c>
      <c r="AE34" s="230"/>
      <c r="AF34" s="231"/>
      <c r="AG34" s="231"/>
      <c r="AH34" s="231"/>
      <c r="AI34" s="231"/>
      <c r="AJ34" s="198"/>
      <c r="AK34" s="198"/>
      <c r="AL34" s="198"/>
      <c r="AM34" s="198"/>
      <c r="AN34" s="198"/>
    </row>
    <row r="35" spans="2:40">
      <c r="B35" s="217">
        <v>23</v>
      </c>
      <c r="C35" s="199" t="s">
        <v>1067</v>
      </c>
      <c r="D35" s="225" t="s">
        <v>402</v>
      </c>
      <c r="E35" s="246"/>
      <c r="F35" s="247"/>
      <c r="G35" s="246"/>
      <c r="H35" s="248"/>
      <c r="I35" s="246"/>
      <c r="J35" s="251"/>
      <c r="K35" s="252"/>
      <c r="L35" s="252"/>
      <c r="M35" s="253"/>
      <c r="N35" s="251"/>
      <c r="O35" s="226"/>
      <c r="P35" s="226"/>
      <c r="Q35" s="226"/>
      <c r="R35" s="226"/>
      <c r="S35" s="226"/>
      <c r="T35" s="258"/>
      <c r="U35" s="202"/>
      <c r="V35" s="202"/>
      <c r="W35" s="259"/>
      <c r="X35" s="258"/>
      <c r="Y35" s="243">
        <f t="shared" si="4"/>
        <v>0</v>
      </c>
      <c r="Z35" s="260"/>
      <c r="AA35" s="255"/>
      <c r="AB35" s="261"/>
      <c r="AC35" s="298">
        <f t="shared" si="1"/>
        <v>0</v>
      </c>
      <c r="AD35" s="244"/>
      <c r="AE35" s="230"/>
      <c r="AF35" s="231"/>
      <c r="AG35" s="231"/>
      <c r="AH35" s="231"/>
      <c r="AI35" s="231"/>
      <c r="AJ35" s="198"/>
      <c r="AK35" s="198"/>
      <c r="AL35" s="198"/>
      <c r="AM35" s="198"/>
      <c r="AN35" s="198"/>
    </row>
    <row r="36" spans="2:40">
      <c r="B36" s="217">
        <v>24</v>
      </c>
      <c r="C36" s="266" t="s">
        <v>237</v>
      </c>
      <c r="D36" s="225" t="s">
        <v>400</v>
      </c>
      <c r="E36" s="246"/>
      <c r="F36" s="246"/>
      <c r="G36" s="246"/>
      <c r="H36" s="248"/>
      <c r="I36" s="246"/>
      <c r="J36" s="251"/>
      <c r="K36" s="252"/>
      <c r="L36" s="252"/>
      <c r="M36" s="253"/>
      <c r="N36" s="251"/>
      <c r="O36" s="226"/>
      <c r="P36" s="226"/>
      <c r="Q36" s="226"/>
      <c r="R36" s="226"/>
      <c r="S36" s="226"/>
      <c r="T36" s="258"/>
      <c r="U36" s="202"/>
      <c r="V36" s="202"/>
      <c r="W36" s="259"/>
      <c r="X36" s="258"/>
      <c r="Y36" s="243">
        <f t="shared" si="4"/>
        <v>2254.3580000000002</v>
      </c>
      <c r="Z36" s="260">
        <v>8228</v>
      </c>
      <c r="AA36" s="255">
        <v>3757.2633333333338</v>
      </c>
      <c r="AB36" s="261"/>
      <c r="AC36" s="298">
        <f t="shared" si="1"/>
        <v>0</v>
      </c>
      <c r="AD36" s="244">
        <v>18575</v>
      </c>
      <c r="AE36" s="230"/>
      <c r="AF36" s="231"/>
      <c r="AG36" s="231"/>
      <c r="AH36" s="231"/>
      <c r="AI36" s="231"/>
      <c r="AJ36" s="198"/>
      <c r="AK36" s="198"/>
      <c r="AL36" s="198"/>
      <c r="AM36" s="198"/>
      <c r="AN36" s="198"/>
    </row>
    <row r="37" spans="2:40" hidden="1">
      <c r="B37" s="217">
        <v>25</v>
      </c>
      <c r="C37" s="266" t="s">
        <v>238</v>
      </c>
      <c r="D37" s="225" t="s">
        <v>400</v>
      </c>
      <c r="E37" s="246"/>
      <c r="F37" s="247"/>
      <c r="G37" s="246"/>
      <c r="H37" s="248"/>
      <c r="I37" s="24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6"/>
      <c r="X37" s="226"/>
      <c r="Y37" s="243">
        <f t="shared" si="4"/>
        <v>0</v>
      </c>
      <c r="Z37" s="242"/>
      <c r="AA37" s="242"/>
      <c r="AB37" s="242"/>
      <c r="AC37" s="298">
        <f t="shared" si="1"/>
        <v>0</v>
      </c>
      <c r="AD37" s="244"/>
      <c r="AE37" s="230"/>
      <c r="AF37" s="231"/>
      <c r="AG37" s="231"/>
      <c r="AH37" s="231"/>
      <c r="AI37" s="231"/>
      <c r="AJ37" s="198"/>
      <c r="AK37" s="198"/>
      <c r="AL37" s="198"/>
      <c r="AM37" s="198"/>
      <c r="AN37" s="198"/>
    </row>
    <row r="38" spans="2:40" hidden="1">
      <c r="B38" s="217">
        <v>26</v>
      </c>
      <c r="C38" s="266" t="s">
        <v>239</v>
      </c>
      <c r="D38" s="225" t="s">
        <v>400</v>
      </c>
      <c r="E38" s="246"/>
      <c r="F38" s="247"/>
      <c r="G38" s="246"/>
      <c r="H38" s="248"/>
      <c r="I38" s="24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6"/>
      <c r="X38" s="226"/>
      <c r="Y38" s="243">
        <f t="shared" si="4"/>
        <v>0</v>
      </c>
      <c r="Z38" s="242"/>
      <c r="AA38" s="242"/>
      <c r="AB38" s="242"/>
      <c r="AC38" s="298">
        <f t="shared" si="1"/>
        <v>0</v>
      </c>
      <c r="AD38" s="244"/>
      <c r="AE38" s="230"/>
      <c r="AF38" s="231"/>
      <c r="AG38" s="231"/>
      <c r="AH38" s="231"/>
      <c r="AI38" s="231"/>
      <c r="AJ38" s="198"/>
      <c r="AK38" s="198"/>
      <c r="AL38" s="198"/>
      <c r="AM38" s="198"/>
      <c r="AN38" s="198"/>
    </row>
    <row r="39" spans="2:40" hidden="1">
      <c r="B39" s="217">
        <v>27</v>
      </c>
      <c r="C39" s="266" t="s">
        <v>285</v>
      </c>
      <c r="D39" s="225" t="s">
        <v>400</v>
      </c>
      <c r="E39" s="246"/>
      <c r="F39" s="247"/>
      <c r="G39" s="246"/>
      <c r="H39" s="248"/>
      <c r="I39" s="24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43">
        <f t="shared" si="4"/>
        <v>0</v>
      </c>
      <c r="Z39" s="242"/>
      <c r="AA39" s="242"/>
      <c r="AB39" s="242"/>
      <c r="AC39" s="298">
        <f t="shared" si="1"/>
        <v>0</v>
      </c>
      <c r="AD39" s="244"/>
      <c r="AE39" s="230"/>
      <c r="AF39" s="231"/>
      <c r="AG39" s="231"/>
      <c r="AH39" s="231"/>
      <c r="AI39" s="231"/>
      <c r="AJ39" s="198"/>
      <c r="AK39" s="198"/>
      <c r="AL39" s="198"/>
      <c r="AM39" s="198"/>
      <c r="AN39" s="198"/>
    </row>
    <row r="40" spans="2:40">
      <c r="B40" s="217">
        <v>28</v>
      </c>
      <c r="C40" s="266" t="s">
        <v>240</v>
      </c>
      <c r="D40" s="225" t="s">
        <v>400</v>
      </c>
      <c r="E40" s="246"/>
      <c r="F40" s="246"/>
      <c r="G40" s="246"/>
      <c r="H40" s="248"/>
      <c r="I40" s="246"/>
      <c r="J40" s="251"/>
      <c r="K40" s="252"/>
      <c r="L40" s="252"/>
      <c r="M40" s="253"/>
      <c r="N40" s="251"/>
      <c r="O40" s="226"/>
      <c r="P40" s="226"/>
      <c r="Q40" s="226"/>
      <c r="R40" s="226"/>
      <c r="S40" s="226"/>
      <c r="T40" s="258"/>
      <c r="U40" s="202"/>
      <c r="V40" s="202"/>
      <c r="W40" s="259"/>
      <c r="X40" s="258"/>
      <c r="Y40" s="243">
        <f t="shared" si="4"/>
        <v>1007.6</v>
      </c>
      <c r="Z40" s="260">
        <v>4121</v>
      </c>
      <c r="AA40" s="260">
        <v>1679.3333333333333</v>
      </c>
      <c r="AB40" s="261"/>
      <c r="AC40" s="298">
        <f t="shared" si="1"/>
        <v>0</v>
      </c>
      <c r="AD40" s="244">
        <v>18470</v>
      </c>
      <c r="AE40" s="230"/>
      <c r="AF40" s="231"/>
      <c r="AG40" s="231"/>
      <c r="AH40" s="231"/>
      <c r="AI40" s="231"/>
      <c r="AJ40" s="198"/>
      <c r="AK40" s="198"/>
      <c r="AL40" s="198"/>
      <c r="AM40" s="198"/>
      <c r="AN40" s="198"/>
    </row>
    <row r="41" spans="2:40" hidden="1">
      <c r="B41" s="217"/>
      <c r="C41" s="266"/>
      <c r="D41" s="225"/>
      <c r="E41" s="246"/>
      <c r="F41" s="246"/>
      <c r="G41" s="246"/>
      <c r="H41" s="248"/>
      <c r="I41" s="24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42"/>
      <c r="Z41" s="242"/>
      <c r="AA41" s="242"/>
      <c r="AB41" s="242"/>
      <c r="AC41" s="298">
        <f t="shared" si="1"/>
        <v>0</v>
      </c>
      <c r="AD41" s="244"/>
      <c r="AE41" s="230"/>
      <c r="AF41" s="231"/>
      <c r="AG41" s="231"/>
      <c r="AH41" s="231"/>
      <c r="AI41" s="231"/>
      <c r="AJ41" s="198"/>
      <c r="AK41" s="198"/>
      <c r="AL41" s="198"/>
      <c r="AM41" s="198"/>
      <c r="AN41" s="198"/>
    </row>
    <row r="42" spans="2:40" s="245" customFormat="1" ht="12">
      <c r="B42" s="444" t="s">
        <v>796</v>
      </c>
      <c r="C42" s="444"/>
      <c r="D42" s="225"/>
      <c r="E42" s="246"/>
      <c r="F42" s="247"/>
      <c r="G42" s="246"/>
      <c r="H42" s="248"/>
      <c r="I42" s="24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42"/>
      <c r="Z42" s="242"/>
      <c r="AA42" s="242"/>
      <c r="AB42" s="242"/>
      <c r="AC42" s="298">
        <f t="shared" si="1"/>
        <v>0</v>
      </c>
      <c r="AD42" s="244"/>
      <c r="AE42" s="230"/>
      <c r="AF42" s="231"/>
      <c r="AG42" s="231"/>
      <c r="AH42" s="231"/>
      <c r="AI42" s="231"/>
      <c r="AJ42" s="205"/>
      <c r="AK42" s="205"/>
      <c r="AL42" s="205"/>
      <c r="AM42" s="205"/>
      <c r="AN42" s="205"/>
    </row>
    <row r="43" spans="2:40">
      <c r="B43" s="217">
        <v>27</v>
      </c>
      <c r="C43" s="266" t="s">
        <v>16</v>
      </c>
      <c r="D43" s="225" t="s">
        <v>795</v>
      </c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6"/>
      <c r="X43" s="226"/>
      <c r="Y43" s="243">
        <f t="shared" ref="Y43:Y83" si="7">IF((AA43/25)*Y$8&gt;0,(AA43/25)*Y$8,0)</f>
        <v>65.599999999999994</v>
      </c>
      <c r="Z43" s="260"/>
      <c r="AA43" s="255">
        <v>109.33333333333333</v>
      </c>
      <c r="AB43" s="261"/>
      <c r="AC43" s="298">
        <v>0</v>
      </c>
      <c r="AD43" s="244"/>
      <c r="AE43" s="235"/>
      <c r="AF43" s="236"/>
      <c r="AG43" s="236"/>
      <c r="AH43" s="236"/>
      <c r="AI43" s="236"/>
      <c r="AJ43" s="198"/>
      <c r="AK43" s="198"/>
      <c r="AL43" s="198"/>
      <c r="AM43" s="198"/>
      <c r="AN43" s="198"/>
    </row>
    <row r="44" spans="2:40" hidden="1">
      <c r="B44" s="217">
        <v>28</v>
      </c>
      <c r="C44" s="266" t="s">
        <v>17</v>
      </c>
      <c r="D44" s="225" t="s">
        <v>795</v>
      </c>
      <c r="E44" s="226"/>
      <c r="F44" s="226"/>
      <c r="G44" s="226"/>
      <c r="H44" s="226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26"/>
      <c r="W44" s="226"/>
      <c r="X44" s="226"/>
      <c r="Y44" s="243">
        <f t="shared" si="7"/>
        <v>0</v>
      </c>
      <c r="Z44" s="242"/>
      <c r="AA44" s="242"/>
      <c r="AB44" s="242"/>
      <c r="AC44" s="298">
        <f t="shared" si="1"/>
        <v>0</v>
      </c>
      <c r="AD44" s="244"/>
      <c r="AE44" s="235"/>
      <c r="AF44" s="236"/>
      <c r="AG44" s="236"/>
      <c r="AH44" s="236"/>
      <c r="AI44" s="236"/>
      <c r="AJ44" s="198"/>
      <c r="AK44" s="198"/>
      <c r="AL44" s="198"/>
      <c r="AM44" s="198"/>
      <c r="AN44" s="198"/>
    </row>
    <row r="45" spans="2:40" hidden="1">
      <c r="B45" s="217">
        <v>29</v>
      </c>
      <c r="C45" s="266" t="s">
        <v>18</v>
      </c>
      <c r="D45" s="225" t="s">
        <v>795</v>
      </c>
      <c r="E45" s="226"/>
      <c r="F45" s="226"/>
      <c r="G45" s="226"/>
      <c r="H45" s="226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26"/>
      <c r="W45" s="226"/>
      <c r="X45" s="226"/>
      <c r="Y45" s="243">
        <f t="shared" si="7"/>
        <v>0</v>
      </c>
      <c r="Z45" s="260"/>
      <c r="AA45" s="255">
        <v>0</v>
      </c>
      <c r="AB45" s="242"/>
      <c r="AC45" s="298">
        <f t="shared" si="1"/>
        <v>0</v>
      </c>
      <c r="AD45" s="244"/>
      <c r="AE45" s="235"/>
      <c r="AF45" s="236"/>
      <c r="AG45" s="236"/>
      <c r="AH45" s="236"/>
      <c r="AI45" s="236"/>
      <c r="AJ45" s="198"/>
      <c r="AK45" s="198"/>
      <c r="AL45" s="198"/>
      <c r="AM45" s="198"/>
      <c r="AN45" s="198"/>
    </row>
    <row r="46" spans="2:40">
      <c r="B46" s="217">
        <v>30</v>
      </c>
      <c r="C46" s="266" t="s">
        <v>19</v>
      </c>
      <c r="D46" s="225" t="s">
        <v>795</v>
      </c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43">
        <f t="shared" si="7"/>
        <v>87.2</v>
      </c>
      <c r="Z46" s="260">
        <v>2300</v>
      </c>
      <c r="AA46" s="260">
        <v>145.33333333333334</v>
      </c>
      <c r="AB46" s="242"/>
      <c r="AC46" s="298">
        <f t="shared" si="1"/>
        <v>0</v>
      </c>
      <c r="AD46" s="244"/>
      <c r="AE46" s="235"/>
      <c r="AF46" s="236"/>
      <c r="AG46" s="236"/>
      <c r="AH46" s="236"/>
      <c r="AI46" s="236"/>
      <c r="AJ46" s="198"/>
      <c r="AK46" s="198"/>
      <c r="AL46" s="198"/>
      <c r="AM46" s="198"/>
      <c r="AN46" s="198"/>
    </row>
    <row r="47" spans="2:40">
      <c r="B47" s="217">
        <v>31</v>
      </c>
      <c r="C47" s="266" t="s">
        <v>20</v>
      </c>
      <c r="D47" s="225" t="s">
        <v>795</v>
      </c>
      <c r="E47" s="226"/>
      <c r="F47" s="226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43">
        <f t="shared" si="7"/>
        <v>98.799999999999983</v>
      </c>
      <c r="Z47" s="242">
        <v>300</v>
      </c>
      <c r="AA47" s="242">
        <v>164.66666666666666</v>
      </c>
      <c r="AB47" s="242"/>
      <c r="AC47" s="298">
        <f t="shared" si="1"/>
        <v>0</v>
      </c>
      <c r="AD47" s="244"/>
      <c r="AE47" s="235"/>
      <c r="AF47" s="236"/>
      <c r="AG47" s="236"/>
      <c r="AH47" s="236"/>
      <c r="AI47" s="236"/>
      <c r="AJ47" s="198"/>
      <c r="AK47" s="198"/>
      <c r="AL47" s="198"/>
      <c r="AM47" s="198"/>
      <c r="AN47" s="198"/>
    </row>
    <row r="48" spans="2:40">
      <c r="B48" s="217">
        <v>32</v>
      </c>
      <c r="C48" s="266" t="s">
        <v>21</v>
      </c>
      <c r="D48" s="225" t="s">
        <v>795</v>
      </c>
      <c r="E48" s="226"/>
      <c r="F48" s="226"/>
      <c r="G48" s="226"/>
      <c r="H48" s="226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26"/>
      <c r="W48" s="226"/>
      <c r="X48" s="226"/>
      <c r="Y48" s="243">
        <f t="shared" si="7"/>
        <v>338.2</v>
      </c>
      <c r="Z48" s="260">
        <v>11700</v>
      </c>
      <c r="AA48" s="260">
        <v>563.66666666666663</v>
      </c>
      <c r="AB48" s="261"/>
      <c r="AC48" s="298">
        <f t="shared" si="1"/>
        <v>0</v>
      </c>
      <c r="AD48" s="244"/>
      <c r="AE48" s="235"/>
      <c r="AF48" s="236"/>
      <c r="AG48" s="236"/>
      <c r="AH48" s="236"/>
      <c r="AI48" s="236"/>
      <c r="AJ48" s="198"/>
      <c r="AK48" s="198"/>
      <c r="AL48" s="198"/>
      <c r="AM48" s="198"/>
      <c r="AN48" s="198"/>
    </row>
    <row r="49" spans="2:40">
      <c r="B49" s="217">
        <v>33</v>
      </c>
      <c r="C49" s="266" t="s">
        <v>22</v>
      </c>
      <c r="D49" s="225" t="s">
        <v>795</v>
      </c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43">
        <f t="shared" si="7"/>
        <v>0</v>
      </c>
      <c r="Z49" s="267"/>
      <c r="AA49" s="267"/>
      <c r="AB49" s="256"/>
      <c r="AC49" s="298">
        <f t="shared" si="1"/>
        <v>0</v>
      </c>
      <c r="AD49" s="244"/>
      <c r="AE49" s="235"/>
      <c r="AF49" s="236"/>
      <c r="AG49" s="236"/>
      <c r="AH49" s="236"/>
      <c r="AI49" s="236"/>
      <c r="AJ49" s="198"/>
      <c r="AK49" s="198"/>
      <c r="AL49" s="198"/>
      <c r="AM49" s="198"/>
      <c r="AN49" s="198"/>
    </row>
    <row r="50" spans="2:40">
      <c r="B50" s="217">
        <v>34</v>
      </c>
      <c r="C50" s="266" t="s">
        <v>23</v>
      </c>
      <c r="D50" s="225" t="s">
        <v>795</v>
      </c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43">
        <f t="shared" si="7"/>
        <v>121.59999999999998</v>
      </c>
      <c r="Z50" s="260">
        <v>1300</v>
      </c>
      <c r="AA50" s="255">
        <v>202.66666666666666</v>
      </c>
      <c r="AB50" s="261"/>
      <c r="AC50" s="298">
        <f t="shared" si="1"/>
        <v>0</v>
      </c>
      <c r="AD50" s="244"/>
      <c r="AE50" s="235"/>
      <c r="AF50" s="236"/>
      <c r="AG50" s="236"/>
      <c r="AH50" s="236"/>
      <c r="AI50" s="236"/>
      <c r="AJ50" s="198"/>
      <c r="AK50" s="198"/>
      <c r="AL50" s="198"/>
      <c r="AM50" s="198"/>
      <c r="AN50" s="198"/>
    </row>
    <row r="51" spans="2:40">
      <c r="B51" s="217">
        <v>35</v>
      </c>
      <c r="C51" s="266" t="s">
        <v>24</v>
      </c>
      <c r="D51" s="225" t="s">
        <v>795</v>
      </c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26"/>
      <c r="W51" s="226"/>
      <c r="X51" s="226"/>
      <c r="Y51" s="243">
        <f t="shared" si="7"/>
        <v>959.59999999999991</v>
      </c>
      <c r="Z51" s="260">
        <v>3026</v>
      </c>
      <c r="AA51" s="260">
        <v>1599.3333333333333</v>
      </c>
      <c r="AB51" s="261">
        <v>0.09</v>
      </c>
      <c r="AC51" s="298">
        <v>1000</v>
      </c>
      <c r="AD51" s="244"/>
      <c r="AE51" s="235"/>
      <c r="AF51" s="236"/>
      <c r="AG51" s="236"/>
      <c r="AH51" s="236"/>
      <c r="AI51" s="236"/>
      <c r="AJ51" s="198"/>
      <c r="AK51" s="198"/>
      <c r="AL51" s="198"/>
      <c r="AM51" s="198"/>
      <c r="AN51" s="198"/>
    </row>
    <row r="52" spans="2:40" hidden="1">
      <c r="B52" s="217">
        <v>36</v>
      </c>
      <c r="C52" s="266" t="s">
        <v>25</v>
      </c>
      <c r="D52" s="225" t="s">
        <v>795</v>
      </c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26"/>
      <c r="W52" s="226"/>
      <c r="X52" s="226"/>
      <c r="Y52" s="243">
        <f t="shared" si="7"/>
        <v>139</v>
      </c>
      <c r="Z52" s="242"/>
      <c r="AA52" s="242">
        <v>231.66666666666666</v>
      </c>
      <c r="AB52" s="242"/>
      <c r="AC52" s="298">
        <f t="shared" si="1"/>
        <v>370.66666666666663</v>
      </c>
      <c r="AD52" s="244"/>
      <c r="AE52" s="235"/>
      <c r="AF52" s="236"/>
      <c r="AG52" s="236"/>
      <c r="AH52" s="236"/>
      <c r="AI52" s="236"/>
      <c r="AJ52" s="198"/>
      <c r="AK52" s="198"/>
      <c r="AL52" s="198"/>
      <c r="AM52" s="198"/>
      <c r="AN52" s="198"/>
    </row>
    <row r="53" spans="2:40" hidden="1">
      <c r="B53" s="217">
        <v>37</v>
      </c>
      <c r="C53" s="266" t="s">
        <v>26</v>
      </c>
      <c r="D53" s="225" t="s">
        <v>795</v>
      </c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26"/>
      <c r="W53" s="226"/>
      <c r="X53" s="226"/>
      <c r="Y53" s="243">
        <f t="shared" si="7"/>
        <v>0</v>
      </c>
      <c r="Z53" s="242"/>
      <c r="AA53" s="242"/>
      <c r="AB53" s="242"/>
      <c r="AC53" s="298">
        <f t="shared" si="1"/>
        <v>0</v>
      </c>
      <c r="AD53" s="244"/>
      <c r="AE53" s="235"/>
      <c r="AF53" s="236"/>
      <c r="AG53" s="236"/>
      <c r="AH53" s="236"/>
      <c r="AI53" s="236"/>
      <c r="AJ53" s="198"/>
      <c r="AK53" s="198"/>
      <c r="AL53" s="198"/>
      <c r="AM53" s="198"/>
      <c r="AN53" s="198"/>
    </row>
    <row r="54" spans="2:40" hidden="1">
      <c r="B54" s="217">
        <v>38</v>
      </c>
      <c r="C54" s="266" t="s">
        <v>27</v>
      </c>
      <c r="D54" s="225" t="s">
        <v>795</v>
      </c>
      <c r="E54" s="226"/>
      <c r="F54" s="226"/>
      <c r="G54" s="226"/>
      <c r="H54" s="226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43">
        <f t="shared" si="7"/>
        <v>0</v>
      </c>
      <c r="Z54" s="242"/>
      <c r="AA54" s="242"/>
      <c r="AB54" s="242"/>
      <c r="AC54" s="298">
        <f t="shared" si="1"/>
        <v>0</v>
      </c>
      <c r="AD54" s="244"/>
      <c r="AE54" s="235"/>
      <c r="AF54" s="236"/>
      <c r="AG54" s="236"/>
      <c r="AH54" s="236"/>
      <c r="AI54" s="236"/>
      <c r="AJ54" s="198"/>
      <c r="AK54" s="198"/>
      <c r="AL54" s="198"/>
      <c r="AM54" s="198"/>
      <c r="AN54" s="198"/>
    </row>
    <row r="55" spans="2:40" hidden="1">
      <c r="B55" s="217">
        <v>39</v>
      </c>
      <c r="C55" s="266" t="s">
        <v>28</v>
      </c>
      <c r="D55" s="225" t="s">
        <v>795</v>
      </c>
      <c r="E55" s="226"/>
      <c r="F55" s="226"/>
      <c r="G55" s="226"/>
      <c r="H55" s="226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26"/>
      <c r="W55" s="226"/>
      <c r="X55" s="226"/>
      <c r="Y55" s="243">
        <f t="shared" si="7"/>
        <v>0</v>
      </c>
      <c r="Z55" s="242"/>
      <c r="AA55" s="242"/>
      <c r="AB55" s="242"/>
      <c r="AC55" s="298">
        <f t="shared" si="1"/>
        <v>0</v>
      </c>
      <c r="AD55" s="244"/>
      <c r="AE55" s="235"/>
      <c r="AF55" s="236"/>
      <c r="AG55" s="236"/>
      <c r="AH55" s="236"/>
      <c r="AI55" s="236"/>
      <c r="AJ55" s="198"/>
      <c r="AK55" s="198"/>
      <c r="AL55" s="198"/>
      <c r="AM55" s="198"/>
      <c r="AN55" s="198"/>
    </row>
    <row r="56" spans="2:40" hidden="1">
      <c r="B56" s="217">
        <v>40</v>
      </c>
      <c r="C56" s="266" t="s">
        <v>29</v>
      </c>
      <c r="D56" s="225" t="s">
        <v>795</v>
      </c>
      <c r="E56" s="226"/>
      <c r="F56" s="226"/>
      <c r="G56" s="226"/>
      <c r="H56" s="226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26"/>
      <c r="W56" s="226"/>
      <c r="X56" s="226"/>
      <c r="Y56" s="243">
        <f t="shared" si="7"/>
        <v>0</v>
      </c>
      <c r="Z56" s="242"/>
      <c r="AA56" s="242"/>
      <c r="AB56" s="242"/>
      <c r="AC56" s="298">
        <f t="shared" si="1"/>
        <v>0</v>
      </c>
      <c r="AD56" s="244"/>
      <c r="AE56" s="235"/>
      <c r="AF56" s="236"/>
      <c r="AG56" s="236"/>
      <c r="AH56" s="236"/>
      <c r="AI56" s="236"/>
      <c r="AJ56" s="198"/>
      <c r="AK56" s="198"/>
      <c r="AL56" s="198"/>
      <c r="AM56" s="198"/>
      <c r="AN56" s="198"/>
    </row>
    <row r="57" spans="2:40" hidden="1">
      <c r="B57" s="217">
        <v>41</v>
      </c>
      <c r="C57" s="266" t="s">
        <v>30</v>
      </c>
      <c r="D57" s="225" t="s">
        <v>795</v>
      </c>
      <c r="E57" s="226"/>
      <c r="F57" s="226"/>
      <c r="G57" s="226"/>
      <c r="H57" s="226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43">
        <f t="shared" si="7"/>
        <v>0</v>
      </c>
      <c r="Z57" s="242"/>
      <c r="AA57" s="242"/>
      <c r="AB57" s="242"/>
      <c r="AC57" s="298">
        <f t="shared" si="1"/>
        <v>0</v>
      </c>
      <c r="AD57" s="244"/>
      <c r="AE57" s="235"/>
      <c r="AF57" s="236"/>
      <c r="AG57" s="236"/>
      <c r="AH57" s="236"/>
      <c r="AI57" s="236"/>
      <c r="AJ57" s="198"/>
      <c r="AK57" s="198"/>
      <c r="AL57" s="198"/>
      <c r="AM57" s="198"/>
      <c r="AN57" s="198"/>
    </row>
    <row r="58" spans="2:40" hidden="1">
      <c r="B58" s="217">
        <v>42</v>
      </c>
      <c r="C58" s="266" t="s">
        <v>31</v>
      </c>
      <c r="D58" s="225" t="s">
        <v>795</v>
      </c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26"/>
      <c r="W58" s="226"/>
      <c r="X58" s="226"/>
      <c r="Y58" s="243">
        <f t="shared" si="7"/>
        <v>0</v>
      </c>
      <c r="Z58" s="242"/>
      <c r="AA58" s="242"/>
      <c r="AB58" s="242"/>
      <c r="AC58" s="298">
        <f t="shared" si="1"/>
        <v>0</v>
      </c>
      <c r="AD58" s="244"/>
      <c r="AE58" s="235"/>
      <c r="AF58" s="236"/>
      <c r="AG58" s="236"/>
      <c r="AH58" s="236"/>
      <c r="AI58" s="236"/>
      <c r="AJ58" s="198"/>
      <c r="AK58" s="198"/>
      <c r="AL58" s="198"/>
      <c r="AM58" s="198"/>
      <c r="AN58" s="198"/>
    </row>
    <row r="59" spans="2:40" hidden="1">
      <c r="B59" s="217">
        <v>43</v>
      </c>
      <c r="C59" s="266" t="s">
        <v>17</v>
      </c>
      <c r="D59" s="225" t="s">
        <v>795</v>
      </c>
      <c r="E59" s="226"/>
      <c r="F59" s="226"/>
      <c r="G59" s="226"/>
      <c r="H59" s="226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26"/>
      <c r="W59" s="226"/>
      <c r="X59" s="226"/>
      <c r="Y59" s="243">
        <f t="shared" si="7"/>
        <v>0</v>
      </c>
      <c r="Z59" s="242"/>
      <c r="AA59" s="242"/>
      <c r="AB59" s="242"/>
      <c r="AC59" s="298">
        <f t="shared" si="1"/>
        <v>0</v>
      </c>
      <c r="AD59" s="244"/>
      <c r="AE59" s="235"/>
      <c r="AF59" s="236"/>
      <c r="AG59" s="236"/>
      <c r="AH59" s="236"/>
      <c r="AI59" s="236"/>
      <c r="AJ59" s="198"/>
      <c r="AK59" s="198"/>
      <c r="AL59" s="198"/>
      <c r="AM59" s="198"/>
      <c r="AN59" s="198"/>
    </row>
    <row r="60" spans="2:40" hidden="1">
      <c r="B60" s="217">
        <v>44</v>
      </c>
      <c r="C60" s="266" t="s">
        <v>170</v>
      </c>
      <c r="D60" s="225" t="s">
        <v>795</v>
      </c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226"/>
      <c r="S60" s="226"/>
      <c r="T60" s="226"/>
      <c r="U60" s="226"/>
      <c r="V60" s="226"/>
      <c r="W60" s="226"/>
      <c r="X60" s="226"/>
      <c r="Y60" s="243">
        <f t="shared" si="7"/>
        <v>0</v>
      </c>
      <c r="Z60" s="242"/>
      <c r="AA60" s="242"/>
      <c r="AB60" s="242"/>
      <c r="AC60" s="298">
        <f t="shared" si="1"/>
        <v>0</v>
      </c>
      <c r="AD60" s="244"/>
      <c r="AE60" s="235"/>
      <c r="AF60" s="236"/>
      <c r="AG60" s="236"/>
      <c r="AH60" s="236"/>
      <c r="AI60" s="236"/>
      <c r="AJ60" s="198"/>
      <c r="AK60" s="198"/>
      <c r="AL60" s="198"/>
      <c r="AM60" s="198"/>
      <c r="AN60" s="198"/>
    </row>
    <row r="61" spans="2:40">
      <c r="B61" s="217">
        <v>45</v>
      </c>
      <c r="C61" s="266" t="s">
        <v>171</v>
      </c>
      <c r="D61" s="225" t="s">
        <v>795</v>
      </c>
      <c r="E61" s="226"/>
      <c r="F61" s="226"/>
      <c r="G61" s="226"/>
      <c r="H61" s="226"/>
      <c r="I61" s="226"/>
      <c r="J61" s="251"/>
      <c r="K61" s="252"/>
      <c r="L61" s="252"/>
      <c r="M61" s="253"/>
      <c r="N61" s="251"/>
      <c r="O61" s="226"/>
      <c r="P61" s="226"/>
      <c r="Q61" s="226"/>
      <c r="R61" s="226"/>
      <c r="S61" s="226"/>
      <c r="T61" s="226"/>
      <c r="U61" s="226"/>
      <c r="V61" s="226"/>
      <c r="W61" s="226"/>
      <c r="X61" s="226"/>
      <c r="Y61" s="243">
        <f t="shared" si="7"/>
        <v>326.40000000000003</v>
      </c>
      <c r="Z61" s="260">
        <v>800</v>
      </c>
      <c r="AA61" s="264">
        <v>544</v>
      </c>
      <c r="AB61" s="242">
        <v>1.75</v>
      </c>
      <c r="AC61" s="298">
        <f t="shared" si="1"/>
        <v>1022.4000000000001</v>
      </c>
      <c r="AD61" s="244"/>
      <c r="AE61" s="235"/>
      <c r="AF61" s="236"/>
      <c r="AG61" s="236"/>
      <c r="AH61" s="236"/>
      <c r="AI61" s="236"/>
      <c r="AJ61" s="198"/>
      <c r="AK61" s="198"/>
      <c r="AL61" s="198"/>
      <c r="AM61" s="198"/>
      <c r="AN61" s="198"/>
    </row>
    <row r="62" spans="2:40" hidden="1">
      <c r="B62" s="217">
        <v>46</v>
      </c>
      <c r="C62" s="266" t="s">
        <v>172</v>
      </c>
      <c r="D62" s="225" t="s">
        <v>795</v>
      </c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226"/>
      <c r="S62" s="226"/>
      <c r="T62" s="226"/>
      <c r="U62" s="226"/>
      <c r="V62" s="226"/>
      <c r="W62" s="226"/>
      <c r="X62" s="226"/>
      <c r="Y62" s="243">
        <f t="shared" si="7"/>
        <v>0</v>
      </c>
      <c r="Z62" s="260"/>
      <c r="AA62" s="260"/>
      <c r="AB62" s="256"/>
      <c r="AC62" s="298">
        <f t="shared" si="1"/>
        <v>0</v>
      </c>
      <c r="AD62" s="244"/>
      <c r="AE62" s="235"/>
      <c r="AF62" s="236"/>
      <c r="AG62" s="236"/>
      <c r="AH62" s="236"/>
      <c r="AI62" s="236"/>
      <c r="AJ62" s="198"/>
      <c r="AK62" s="198"/>
      <c r="AL62" s="198"/>
      <c r="AM62" s="198"/>
      <c r="AN62" s="198"/>
    </row>
    <row r="63" spans="2:40">
      <c r="B63" s="217">
        <v>47</v>
      </c>
      <c r="C63" s="266" t="s">
        <v>173</v>
      </c>
      <c r="D63" s="225" t="s">
        <v>795</v>
      </c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26"/>
      <c r="S63" s="226"/>
      <c r="T63" s="226"/>
      <c r="U63" s="226"/>
      <c r="V63" s="226"/>
      <c r="W63" s="226"/>
      <c r="X63" s="226"/>
      <c r="Y63" s="243">
        <f t="shared" si="7"/>
        <v>228.6</v>
      </c>
      <c r="Z63" s="260">
        <v>400</v>
      </c>
      <c r="AA63" s="255">
        <v>381</v>
      </c>
      <c r="AB63" s="261">
        <v>0.7</v>
      </c>
      <c r="AC63" s="298">
        <v>1000</v>
      </c>
      <c r="AD63" s="244">
        <v>1055</v>
      </c>
      <c r="AE63" s="235"/>
      <c r="AF63" s="236"/>
      <c r="AG63" s="236"/>
      <c r="AH63" s="236"/>
      <c r="AI63" s="236"/>
      <c r="AJ63" s="198"/>
      <c r="AK63" s="198"/>
      <c r="AL63" s="198"/>
      <c r="AM63" s="198"/>
      <c r="AN63" s="198"/>
    </row>
    <row r="64" spans="2:40" hidden="1">
      <c r="B64" s="217">
        <v>48</v>
      </c>
      <c r="C64" s="266" t="s">
        <v>174</v>
      </c>
      <c r="D64" s="225" t="s">
        <v>795</v>
      </c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43">
        <f t="shared" si="7"/>
        <v>0</v>
      </c>
      <c r="Z64" s="242"/>
      <c r="AA64" s="242"/>
      <c r="AB64" s="242"/>
      <c r="AC64" s="298">
        <f t="shared" si="1"/>
        <v>0</v>
      </c>
      <c r="AD64" s="244"/>
      <c r="AE64" s="235"/>
      <c r="AF64" s="236"/>
      <c r="AG64" s="236"/>
      <c r="AH64" s="236"/>
      <c r="AI64" s="236"/>
      <c r="AJ64" s="198"/>
      <c r="AK64" s="198"/>
      <c r="AL64" s="198"/>
      <c r="AM64" s="198"/>
      <c r="AN64" s="198"/>
    </row>
    <row r="65" spans="2:40">
      <c r="B65" s="217">
        <v>49</v>
      </c>
      <c r="C65" s="266" t="s">
        <v>175</v>
      </c>
      <c r="D65" s="225" t="s">
        <v>795</v>
      </c>
      <c r="E65" s="241"/>
      <c r="F65" s="241"/>
      <c r="G65" s="241"/>
      <c r="H65" s="241"/>
      <c r="I65" s="241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58"/>
      <c r="U65" s="202"/>
      <c r="V65" s="202"/>
      <c r="W65" s="259"/>
      <c r="X65" s="258"/>
      <c r="Y65" s="243">
        <f t="shared" si="7"/>
        <v>337</v>
      </c>
      <c r="Z65" s="260">
        <v>1300</v>
      </c>
      <c r="AA65" s="264">
        <v>561.66666666666663</v>
      </c>
      <c r="AB65" s="261"/>
      <c r="AC65" s="298">
        <f t="shared" si="1"/>
        <v>0</v>
      </c>
      <c r="AD65" s="244"/>
      <c r="AE65" s="235"/>
      <c r="AF65" s="236"/>
      <c r="AG65" s="236"/>
      <c r="AH65" s="236"/>
      <c r="AI65" s="236"/>
      <c r="AJ65" s="198"/>
      <c r="AK65" s="198"/>
      <c r="AL65" s="198"/>
      <c r="AM65" s="198"/>
      <c r="AN65" s="198"/>
    </row>
    <row r="66" spans="2:40">
      <c r="B66" s="217">
        <v>50</v>
      </c>
      <c r="C66" s="266" t="s">
        <v>176</v>
      </c>
      <c r="D66" s="225" t="s">
        <v>795</v>
      </c>
      <c r="E66" s="241"/>
      <c r="F66" s="241"/>
      <c r="G66" s="241"/>
      <c r="H66" s="241"/>
      <c r="I66" s="241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43">
        <f t="shared" si="7"/>
        <v>2.8000000000000003</v>
      </c>
      <c r="Z66" s="260">
        <v>110</v>
      </c>
      <c r="AA66" s="260">
        <v>4.666666666666667</v>
      </c>
      <c r="AB66" s="261"/>
      <c r="AC66" s="298">
        <f t="shared" si="1"/>
        <v>0</v>
      </c>
      <c r="AD66" s="244"/>
      <c r="AE66" s="235"/>
      <c r="AF66" s="236"/>
      <c r="AG66" s="236"/>
      <c r="AH66" s="236"/>
      <c r="AI66" s="236"/>
      <c r="AJ66" s="198"/>
      <c r="AK66" s="198"/>
      <c r="AL66" s="198"/>
      <c r="AM66" s="198"/>
      <c r="AN66" s="198"/>
    </row>
    <row r="67" spans="2:40">
      <c r="B67" s="217">
        <v>51</v>
      </c>
      <c r="C67" s="266" t="s">
        <v>177</v>
      </c>
      <c r="D67" s="225" t="s">
        <v>795</v>
      </c>
      <c r="E67" s="241"/>
      <c r="F67" s="241"/>
      <c r="G67" s="241"/>
      <c r="H67" s="241"/>
      <c r="I67" s="241"/>
      <c r="J67" s="251"/>
      <c r="K67" s="252"/>
      <c r="L67" s="252"/>
      <c r="M67" s="253"/>
      <c r="N67" s="251"/>
      <c r="O67" s="226"/>
      <c r="P67" s="226"/>
      <c r="Q67" s="226"/>
      <c r="R67" s="226"/>
      <c r="S67" s="226"/>
      <c r="T67" s="258"/>
      <c r="U67" s="202"/>
      <c r="V67" s="202"/>
      <c r="W67" s="259"/>
      <c r="X67" s="258"/>
      <c r="Y67" s="243">
        <f t="shared" si="7"/>
        <v>1615.6</v>
      </c>
      <c r="Z67" s="260">
        <v>1215</v>
      </c>
      <c r="AA67" s="260">
        <v>2692.6666666666665</v>
      </c>
      <c r="AB67" s="261"/>
      <c r="AC67" s="298">
        <f t="shared" si="1"/>
        <v>3093.2666666666664</v>
      </c>
      <c r="AD67" s="244">
        <v>2055</v>
      </c>
      <c r="AE67" s="235"/>
      <c r="AF67" s="236"/>
      <c r="AG67" s="236"/>
      <c r="AH67" s="236"/>
      <c r="AI67" s="236"/>
      <c r="AJ67" s="198"/>
      <c r="AK67" s="198"/>
      <c r="AL67" s="198"/>
      <c r="AM67" s="198"/>
      <c r="AN67" s="198"/>
    </row>
    <row r="68" spans="2:40">
      <c r="B68" s="217">
        <v>52</v>
      </c>
      <c r="C68" s="266" t="s">
        <v>178</v>
      </c>
      <c r="D68" s="225" t="s">
        <v>795</v>
      </c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43">
        <f t="shared" si="7"/>
        <v>354.80000000000007</v>
      </c>
      <c r="Z68" s="260">
        <v>3100</v>
      </c>
      <c r="AA68" s="260">
        <v>591.33333333333337</v>
      </c>
      <c r="AB68" s="261"/>
      <c r="AC68" s="298">
        <f t="shared" si="1"/>
        <v>0</v>
      </c>
      <c r="AD68" s="244"/>
      <c r="AE68" s="235"/>
      <c r="AF68" s="236"/>
      <c r="AG68" s="236"/>
      <c r="AH68" s="236"/>
      <c r="AI68" s="236"/>
      <c r="AJ68" s="198"/>
      <c r="AK68" s="198"/>
      <c r="AL68" s="198"/>
      <c r="AM68" s="198"/>
      <c r="AN68" s="198"/>
    </row>
    <row r="69" spans="2:40">
      <c r="B69" s="217">
        <v>53</v>
      </c>
      <c r="C69" s="266" t="s">
        <v>179</v>
      </c>
      <c r="D69" s="225" t="s">
        <v>795</v>
      </c>
      <c r="E69" s="241"/>
      <c r="F69" s="241"/>
      <c r="G69" s="241"/>
      <c r="H69" s="241"/>
      <c r="I69" s="241"/>
      <c r="J69" s="226"/>
      <c r="K69" s="226"/>
      <c r="L69" s="226"/>
      <c r="M69" s="226"/>
      <c r="N69" s="226"/>
      <c r="O69" s="226"/>
      <c r="P69" s="226"/>
      <c r="Q69" s="226"/>
      <c r="R69" s="226"/>
      <c r="S69" s="226"/>
      <c r="T69" s="258"/>
      <c r="U69" s="202"/>
      <c r="V69" s="202"/>
      <c r="W69" s="259"/>
      <c r="X69" s="258"/>
      <c r="Y69" s="243">
        <f t="shared" si="7"/>
        <v>2396.7999999999979</v>
      </c>
      <c r="Z69" s="260">
        <v>6100</v>
      </c>
      <c r="AA69" s="255">
        <f>(Z69/3)+1961.33333333333</f>
        <v>3994.6666666666633</v>
      </c>
      <c r="AB69" s="261">
        <v>0.2</v>
      </c>
      <c r="AC69" s="298">
        <f t="shared" si="1"/>
        <v>1090.3999999999942</v>
      </c>
      <c r="AD69" s="244">
        <v>1950</v>
      </c>
      <c r="AE69" s="235"/>
      <c r="AF69" s="236"/>
      <c r="AG69" s="236"/>
      <c r="AH69" s="236"/>
      <c r="AI69" s="236"/>
      <c r="AJ69" s="198"/>
      <c r="AK69" s="198"/>
      <c r="AL69" s="198"/>
      <c r="AM69" s="198"/>
      <c r="AN69" s="198"/>
    </row>
    <row r="70" spans="2:40">
      <c r="B70" s="217">
        <v>54</v>
      </c>
      <c r="C70" s="266" t="s">
        <v>180</v>
      </c>
      <c r="D70" s="225" t="s">
        <v>795</v>
      </c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43">
        <f t="shared" si="7"/>
        <v>0</v>
      </c>
      <c r="Z70" s="242"/>
      <c r="AA70" s="242"/>
      <c r="AB70" s="242"/>
      <c r="AC70" s="298">
        <f t="shared" si="1"/>
        <v>0</v>
      </c>
      <c r="AD70" s="244"/>
      <c r="AE70" s="235"/>
      <c r="AF70" s="236"/>
      <c r="AG70" s="236"/>
      <c r="AH70" s="236"/>
      <c r="AI70" s="236"/>
      <c r="AJ70" s="198"/>
      <c r="AK70" s="198"/>
      <c r="AL70" s="198"/>
      <c r="AM70" s="198"/>
      <c r="AN70" s="198"/>
    </row>
    <row r="71" spans="2:40">
      <c r="B71" s="217">
        <v>55</v>
      </c>
      <c r="C71" s="266" t="s">
        <v>223</v>
      </c>
      <c r="D71" s="225" t="s">
        <v>795</v>
      </c>
      <c r="E71" s="226"/>
      <c r="F71" s="226"/>
      <c r="G71" s="226"/>
      <c r="H71" s="226"/>
      <c r="I71" s="226"/>
      <c r="J71" s="251"/>
      <c r="K71" s="252"/>
      <c r="L71" s="252"/>
      <c r="M71" s="253"/>
      <c r="N71" s="251"/>
      <c r="O71" s="226"/>
      <c r="P71" s="226"/>
      <c r="Q71" s="226"/>
      <c r="R71" s="226"/>
      <c r="S71" s="226"/>
      <c r="T71" s="226"/>
      <c r="U71" s="226"/>
      <c r="V71" s="226"/>
      <c r="W71" s="226"/>
      <c r="X71" s="226"/>
      <c r="Y71" s="243">
        <f t="shared" si="7"/>
        <v>289</v>
      </c>
      <c r="Z71" s="260">
        <v>1100</v>
      </c>
      <c r="AA71" s="260">
        <v>481.66666666666669</v>
      </c>
      <c r="AB71" s="261"/>
      <c r="AC71" s="298"/>
      <c r="AD71" s="244"/>
      <c r="AE71" s="235"/>
      <c r="AF71" s="236"/>
      <c r="AG71" s="236"/>
      <c r="AH71" s="236"/>
      <c r="AI71" s="236"/>
      <c r="AJ71" s="198"/>
      <c r="AK71" s="198"/>
      <c r="AL71" s="198"/>
      <c r="AM71" s="198"/>
      <c r="AN71" s="198"/>
    </row>
    <row r="72" spans="2:40">
      <c r="B72" s="217">
        <v>56</v>
      </c>
      <c r="C72" s="266" t="s">
        <v>303</v>
      </c>
      <c r="D72" s="225" t="s">
        <v>795</v>
      </c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26"/>
      <c r="Q72" s="226"/>
      <c r="R72" s="226"/>
      <c r="S72" s="226"/>
      <c r="T72" s="226"/>
      <c r="U72" s="226"/>
      <c r="V72" s="226"/>
      <c r="W72" s="226"/>
      <c r="X72" s="226"/>
      <c r="Y72" s="243">
        <f t="shared" si="7"/>
        <v>207.6</v>
      </c>
      <c r="Z72" s="260">
        <v>1790</v>
      </c>
      <c r="AA72" s="268">
        <v>346</v>
      </c>
      <c r="AB72" s="261"/>
      <c r="AC72" s="298">
        <f t="shared" si="1"/>
        <v>0</v>
      </c>
      <c r="AD72" s="244"/>
      <c r="AE72" s="235"/>
      <c r="AF72" s="236"/>
      <c r="AG72" s="236"/>
      <c r="AH72" s="236"/>
      <c r="AI72" s="236"/>
      <c r="AJ72" s="198"/>
      <c r="AK72" s="198"/>
      <c r="AL72" s="198"/>
      <c r="AM72" s="198"/>
      <c r="AN72" s="198"/>
    </row>
    <row r="73" spans="2:40" hidden="1">
      <c r="B73" s="217">
        <v>57</v>
      </c>
      <c r="C73" s="266" t="s">
        <v>304</v>
      </c>
      <c r="D73" s="225" t="s">
        <v>795</v>
      </c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43">
        <f t="shared" si="7"/>
        <v>0</v>
      </c>
      <c r="Z73" s="260"/>
      <c r="AA73" s="260"/>
      <c r="AB73" s="256"/>
      <c r="AC73" s="298">
        <f t="shared" si="1"/>
        <v>0</v>
      </c>
      <c r="AD73" s="244"/>
      <c r="AE73" s="235"/>
      <c r="AF73" s="236"/>
      <c r="AG73" s="236"/>
      <c r="AH73" s="236"/>
      <c r="AI73" s="236"/>
      <c r="AJ73" s="198"/>
      <c r="AK73" s="198"/>
      <c r="AL73" s="198"/>
      <c r="AM73" s="198"/>
      <c r="AN73" s="198"/>
    </row>
    <row r="74" spans="2:40" hidden="1">
      <c r="B74" s="217">
        <v>58</v>
      </c>
      <c r="C74" s="266" t="s">
        <v>305</v>
      </c>
      <c r="D74" s="225" t="s">
        <v>795</v>
      </c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26"/>
      <c r="Q74" s="226"/>
      <c r="R74" s="226"/>
      <c r="S74" s="226"/>
      <c r="T74" s="226"/>
      <c r="U74" s="226"/>
      <c r="V74" s="226"/>
      <c r="W74" s="226"/>
      <c r="X74" s="226"/>
      <c r="Y74" s="243">
        <f t="shared" si="7"/>
        <v>0</v>
      </c>
      <c r="Z74" s="242"/>
      <c r="AA74" s="242"/>
      <c r="AB74" s="242"/>
      <c r="AC74" s="298">
        <f t="shared" si="1"/>
        <v>0</v>
      </c>
      <c r="AD74" s="244"/>
      <c r="AE74" s="235"/>
      <c r="AF74" s="236"/>
      <c r="AG74" s="236"/>
      <c r="AH74" s="236"/>
      <c r="AI74" s="236"/>
      <c r="AJ74" s="198"/>
      <c r="AK74" s="198"/>
      <c r="AL74" s="198"/>
      <c r="AM74" s="198"/>
      <c r="AN74" s="198"/>
    </row>
    <row r="75" spans="2:40" hidden="1">
      <c r="B75" s="217">
        <v>59</v>
      </c>
      <c r="C75" s="266" t="s">
        <v>229</v>
      </c>
      <c r="D75" s="225" t="s">
        <v>795</v>
      </c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26"/>
      <c r="Q75" s="226"/>
      <c r="R75" s="226"/>
      <c r="S75" s="226"/>
      <c r="T75" s="226"/>
      <c r="U75" s="226"/>
      <c r="V75" s="226"/>
      <c r="W75" s="226"/>
      <c r="X75" s="226"/>
      <c r="Y75" s="243">
        <f t="shared" si="7"/>
        <v>0</v>
      </c>
      <c r="Z75" s="242"/>
      <c r="AA75" s="242"/>
      <c r="AB75" s="242"/>
      <c r="AC75" s="298">
        <f t="shared" si="1"/>
        <v>0</v>
      </c>
      <c r="AD75" s="244"/>
      <c r="AE75" s="235"/>
      <c r="AF75" s="236"/>
      <c r="AG75" s="236"/>
      <c r="AH75" s="236"/>
      <c r="AI75" s="236"/>
      <c r="AJ75" s="198"/>
      <c r="AK75" s="198"/>
      <c r="AL75" s="198"/>
      <c r="AM75" s="198"/>
      <c r="AN75" s="198"/>
    </row>
    <row r="76" spans="2:40" hidden="1">
      <c r="B76" s="217">
        <v>60</v>
      </c>
      <c r="C76" s="266" t="s">
        <v>230</v>
      </c>
      <c r="D76" s="225" t="s">
        <v>795</v>
      </c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26"/>
      <c r="Q76" s="226"/>
      <c r="R76" s="226"/>
      <c r="S76" s="226"/>
      <c r="T76" s="226"/>
      <c r="U76" s="226"/>
      <c r="V76" s="226"/>
      <c r="W76" s="226"/>
      <c r="X76" s="226"/>
      <c r="Y76" s="243">
        <f t="shared" si="7"/>
        <v>0</v>
      </c>
      <c r="Z76" s="242"/>
      <c r="AA76" s="242"/>
      <c r="AB76" s="242"/>
      <c r="AC76" s="298">
        <f t="shared" si="1"/>
        <v>0</v>
      </c>
      <c r="AD76" s="244"/>
      <c r="AE76" s="235"/>
      <c r="AF76" s="236"/>
      <c r="AG76" s="236"/>
      <c r="AH76" s="236"/>
      <c r="AI76" s="236"/>
      <c r="AJ76" s="198"/>
      <c r="AK76" s="198"/>
      <c r="AL76" s="198"/>
      <c r="AM76" s="198"/>
      <c r="AN76" s="198"/>
    </row>
    <row r="77" spans="2:40">
      <c r="B77" s="217">
        <v>61</v>
      </c>
      <c r="C77" s="266" t="s">
        <v>231</v>
      </c>
      <c r="D77" s="225" t="s">
        <v>795</v>
      </c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26"/>
      <c r="Q77" s="226"/>
      <c r="R77" s="226"/>
      <c r="S77" s="226"/>
      <c r="T77" s="226"/>
      <c r="U77" s="226"/>
      <c r="V77" s="226"/>
      <c r="W77" s="226"/>
      <c r="X77" s="226"/>
      <c r="Y77" s="243">
        <f t="shared" si="7"/>
        <v>514.79999999999984</v>
      </c>
      <c r="Z77" s="260">
        <v>1100</v>
      </c>
      <c r="AA77" s="255">
        <f>(Z77/3)+491.333333333333</f>
        <v>857.99999999999966</v>
      </c>
      <c r="AB77" s="242">
        <v>0.85</v>
      </c>
      <c r="AC77" s="298">
        <f t="shared" ref="AC77:AC140" si="8">IF(((AA77*(1+AB77))+Y77-Z77)&gt;0,(AA77*(1+AB77))+Y77-Z77,0)</f>
        <v>1002.0999999999995</v>
      </c>
      <c r="AD77" s="244">
        <v>350</v>
      </c>
      <c r="AE77" s="235"/>
      <c r="AF77" s="236"/>
      <c r="AG77" s="236"/>
      <c r="AH77" s="236"/>
      <c r="AI77" s="236"/>
      <c r="AJ77" s="198"/>
      <c r="AK77" s="198"/>
      <c r="AL77" s="198"/>
      <c r="AM77" s="198"/>
      <c r="AN77" s="198"/>
    </row>
    <row r="78" spans="2:40" hidden="1">
      <c r="B78" s="217">
        <v>62</v>
      </c>
      <c r="C78" s="266" t="s">
        <v>251</v>
      </c>
      <c r="D78" s="225" t="s">
        <v>795</v>
      </c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26"/>
      <c r="Q78" s="226"/>
      <c r="R78" s="226"/>
      <c r="S78" s="226"/>
      <c r="T78" s="226"/>
      <c r="U78" s="226"/>
      <c r="V78" s="226"/>
      <c r="W78" s="226"/>
      <c r="X78" s="226"/>
      <c r="Y78" s="243">
        <f t="shared" si="7"/>
        <v>0</v>
      </c>
      <c r="Z78" s="242"/>
      <c r="AA78" s="242"/>
      <c r="AB78" s="242"/>
      <c r="AC78" s="298">
        <f t="shared" si="8"/>
        <v>0</v>
      </c>
      <c r="AD78" s="244"/>
      <c r="AE78" s="235"/>
      <c r="AF78" s="236"/>
      <c r="AG78" s="236"/>
      <c r="AH78" s="236"/>
      <c r="AI78" s="236"/>
      <c r="AJ78" s="198"/>
      <c r="AK78" s="198"/>
      <c r="AL78" s="198"/>
      <c r="AM78" s="198"/>
      <c r="AN78" s="198"/>
    </row>
    <row r="79" spans="2:40">
      <c r="B79" s="217">
        <v>63</v>
      </c>
      <c r="C79" s="266" t="s">
        <v>252</v>
      </c>
      <c r="D79" s="225" t="s">
        <v>795</v>
      </c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6"/>
      <c r="Y79" s="243">
        <f t="shared" si="7"/>
        <v>34.6</v>
      </c>
      <c r="Z79" s="242">
        <v>500</v>
      </c>
      <c r="AA79" s="242">
        <v>57.666666666666664</v>
      </c>
      <c r="AB79" s="242"/>
      <c r="AC79" s="298">
        <f t="shared" si="8"/>
        <v>0</v>
      </c>
      <c r="AD79" s="244">
        <v>6055</v>
      </c>
      <c r="AE79" s="235"/>
      <c r="AF79" s="236"/>
      <c r="AG79" s="236"/>
      <c r="AH79" s="236"/>
      <c r="AI79" s="236"/>
      <c r="AJ79" s="198"/>
      <c r="AK79" s="198"/>
      <c r="AL79" s="198"/>
      <c r="AM79" s="198"/>
      <c r="AN79" s="198"/>
    </row>
    <row r="80" spans="2:40" hidden="1">
      <c r="B80" s="217">
        <v>64</v>
      </c>
      <c r="C80" s="266" t="s">
        <v>300</v>
      </c>
      <c r="D80" s="225" t="s">
        <v>795</v>
      </c>
      <c r="E80" s="226"/>
      <c r="F80" s="226"/>
      <c r="G80" s="226"/>
      <c r="H80" s="226"/>
      <c r="I80" s="226"/>
      <c r="J80" s="226"/>
      <c r="K80" s="226"/>
      <c r="L80" s="226"/>
      <c r="M80" s="226"/>
      <c r="N80" s="226"/>
      <c r="O80" s="226"/>
      <c r="P80" s="226"/>
      <c r="Q80" s="226"/>
      <c r="R80" s="226"/>
      <c r="S80" s="226"/>
      <c r="T80" s="226"/>
      <c r="U80" s="226"/>
      <c r="V80" s="226"/>
      <c r="W80" s="226"/>
      <c r="X80" s="226"/>
      <c r="Y80" s="243">
        <f t="shared" si="7"/>
        <v>0</v>
      </c>
      <c r="Z80" s="260"/>
      <c r="AA80" s="260"/>
      <c r="AB80" s="242"/>
      <c r="AC80" s="298">
        <f t="shared" si="8"/>
        <v>0</v>
      </c>
      <c r="AD80" s="244"/>
      <c r="AE80" s="235"/>
      <c r="AF80" s="236"/>
      <c r="AG80" s="236"/>
      <c r="AH80" s="236"/>
      <c r="AI80" s="236"/>
      <c r="AJ80" s="198"/>
      <c r="AK80" s="198"/>
      <c r="AL80" s="198"/>
      <c r="AM80" s="198"/>
      <c r="AN80" s="198"/>
    </row>
    <row r="81" spans="2:40" hidden="1">
      <c r="B81" s="217">
        <v>65</v>
      </c>
      <c r="C81" s="266" t="s">
        <v>301</v>
      </c>
      <c r="D81" s="225" t="s">
        <v>795</v>
      </c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26"/>
      <c r="Q81" s="226"/>
      <c r="R81" s="226"/>
      <c r="S81" s="226"/>
      <c r="T81" s="226"/>
      <c r="U81" s="226"/>
      <c r="V81" s="226"/>
      <c r="W81" s="226"/>
      <c r="X81" s="226"/>
      <c r="Y81" s="243">
        <f t="shared" si="7"/>
        <v>0</v>
      </c>
      <c r="Z81" s="242"/>
      <c r="AA81" s="242"/>
      <c r="AB81" s="242"/>
      <c r="AC81" s="298">
        <f t="shared" si="8"/>
        <v>0</v>
      </c>
      <c r="AD81" s="244"/>
      <c r="AE81" s="235"/>
      <c r="AF81" s="236"/>
      <c r="AG81" s="236"/>
      <c r="AH81" s="236"/>
      <c r="AI81" s="236"/>
      <c r="AJ81" s="198"/>
      <c r="AK81" s="198"/>
      <c r="AL81" s="198"/>
      <c r="AM81" s="198"/>
      <c r="AN81" s="198"/>
    </row>
    <row r="82" spans="2:40">
      <c r="B82" s="217">
        <v>66</v>
      </c>
      <c r="C82" s="266" t="s">
        <v>271</v>
      </c>
      <c r="D82" s="225" t="s">
        <v>795</v>
      </c>
      <c r="E82" s="241"/>
      <c r="F82" s="241"/>
      <c r="G82" s="241"/>
      <c r="H82" s="241"/>
      <c r="I82" s="241"/>
      <c r="J82" s="226"/>
      <c r="K82" s="226"/>
      <c r="L82" s="226"/>
      <c r="M82" s="226"/>
      <c r="N82" s="226"/>
      <c r="O82" s="226"/>
      <c r="P82" s="226"/>
      <c r="Q82" s="226"/>
      <c r="R82" s="226"/>
      <c r="S82" s="226"/>
      <c r="T82" s="226"/>
      <c r="U82" s="226"/>
      <c r="V82" s="226"/>
      <c r="W82" s="226"/>
      <c r="X82" s="226"/>
      <c r="Y82" s="243">
        <f t="shared" si="7"/>
        <v>416.40000000000003</v>
      </c>
      <c r="Z82" s="260">
        <v>1850</v>
      </c>
      <c r="AA82" s="255">
        <v>694</v>
      </c>
      <c r="AB82" s="261"/>
      <c r="AC82" s="298">
        <f t="shared" si="8"/>
        <v>0</v>
      </c>
      <c r="AD82" s="244"/>
      <c r="AE82" s="235"/>
      <c r="AF82" s="236"/>
      <c r="AG82" s="236"/>
      <c r="AH82" s="236"/>
      <c r="AI82" s="236"/>
      <c r="AJ82" s="198"/>
      <c r="AK82" s="198"/>
      <c r="AL82" s="198"/>
      <c r="AM82" s="198"/>
      <c r="AN82" s="198"/>
    </row>
    <row r="83" spans="2:40" hidden="1">
      <c r="B83" s="217">
        <v>67</v>
      </c>
      <c r="C83" s="266" t="s">
        <v>212</v>
      </c>
      <c r="D83" s="225" t="s">
        <v>795</v>
      </c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26"/>
      <c r="Q83" s="226"/>
      <c r="R83" s="226"/>
      <c r="S83" s="226"/>
      <c r="T83" s="226"/>
      <c r="U83" s="226"/>
      <c r="V83" s="226"/>
      <c r="W83" s="226"/>
      <c r="X83" s="226"/>
      <c r="Y83" s="243">
        <f t="shared" si="7"/>
        <v>0</v>
      </c>
      <c r="Z83" s="242"/>
      <c r="AA83" s="242"/>
      <c r="AB83" s="242"/>
      <c r="AC83" s="298">
        <f t="shared" si="8"/>
        <v>0</v>
      </c>
      <c r="AD83" s="244"/>
      <c r="AE83" s="235"/>
      <c r="AF83" s="236"/>
      <c r="AG83" s="236"/>
      <c r="AH83" s="236"/>
      <c r="AI83" s="236"/>
      <c r="AJ83" s="198"/>
      <c r="AK83" s="198"/>
      <c r="AL83" s="198"/>
      <c r="AM83" s="198"/>
      <c r="AN83" s="198"/>
    </row>
    <row r="84" spans="2:40" hidden="1">
      <c r="B84" s="217"/>
      <c r="C84" s="266"/>
      <c r="D84" s="225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6"/>
      <c r="S84" s="226"/>
      <c r="T84" s="226"/>
      <c r="U84" s="226"/>
      <c r="V84" s="226"/>
      <c r="W84" s="226"/>
      <c r="X84" s="226"/>
      <c r="Y84" s="243"/>
      <c r="Z84" s="242"/>
      <c r="AA84" s="242"/>
      <c r="AB84" s="242"/>
      <c r="AC84" s="298">
        <f t="shared" si="8"/>
        <v>0</v>
      </c>
      <c r="AD84" s="244"/>
      <c r="AE84" s="235"/>
      <c r="AF84" s="236"/>
      <c r="AG84" s="236"/>
      <c r="AH84" s="236"/>
      <c r="AI84" s="236"/>
      <c r="AJ84" s="198"/>
      <c r="AK84" s="198"/>
      <c r="AL84" s="198"/>
      <c r="AM84" s="198"/>
      <c r="AN84" s="198"/>
    </row>
    <row r="85" spans="2:40" s="245" customFormat="1" ht="12">
      <c r="B85" s="444" t="s">
        <v>798</v>
      </c>
      <c r="C85" s="444"/>
      <c r="D85" s="225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6"/>
      <c r="S85" s="226"/>
      <c r="T85" s="226"/>
      <c r="U85" s="226"/>
      <c r="V85" s="226"/>
      <c r="W85" s="226"/>
      <c r="X85" s="226"/>
      <c r="Y85" s="243"/>
      <c r="Z85" s="242"/>
      <c r="AA85" s="242"/>
      <c r="AB85" s="242"/>
      <c r="AC85" s="298">
        <f t="shared" si="8"/>
        <v>0</v>
      </c>
      <c r="AD85" s="244"/>
      <c r="AE85" s="230"/>
      <c r="AF85" s="231"/>
      <c r="AG85" s="231"/>
      <c r="AH85" s="231"/>
      <c r="AI85" s="231"/>
      <c r="AJ85" s="205"/>
      <c r="AK85" s="205"/>
      <c r="AL85" s="205"/>
      <c r="AM85" s="205"/>
      <c r="AN85" s="205"/>
    </row>
    <row r="86" spans="2:40">
      <c r="B86" s="217">
        <v>68</v>
      </c>
      <c r="C86" s="266" t="s">
        <v>32</v>
      </c>
      <c r="D86" s="225" t="s">
        <v>816</v>
      </c>
      <c r="E86" s="226"/>
      <c r="F86" s="226"/>
      <c r="G86" s="226"/>
      <c r="H86" s="226"/>
      <c r="I86" s="226"/>
      <c r="J86" s="251"/>
      <c r="K86" s="252"/>
      <c r="L86" s="252"/>
      <c r="M86" s="253"/>
      <c r="N86" s="251"/>
      <c r="O86" s="226"/>
      <c r="P86" s="226"/>
      <c r="Q86" s="226"/>
      <c r="R86" s="226"/>
      <c r="S86" s="226"/>
      <c r="T86" s="226"/>
      <c r="U86" s="226"/>
      <c r="V86" s="226"/>
      <c r="W86" s="226"/>
      <c r="X86" s="226"/>
      <c r="Y86" s="243">
        <f t="shared" ref="Y86:Y104" si="9">IF((AA86/25)*Y$8&gt;0,(AA86/25)*Y$8,0)</f>
        <v>0.79999999999999993</v>
      </c>
      <c r="Z86" s="242">
        <v>31</v>
      </c>
      <c r="AA86" s="242">
        <v>1.3333333333333333</v>
      </c>
      <c r="AB86" s="242"/>
      <c r="AC86" s="298">
        <f t="shared" si="8"/>
        <v>0</v>
      </c>
      <c r="AD86" s="244"/>
      <c r="AE86" s="235"/>
      <c r="AF86" s="236"/>
      <c r="AG86" s="236"/>
      <c r="AH86" s="236"/>
      <c r="AI86" s="236"/>
      <c r="AJ86" s="198"/>
      <c r="AK86" s="198"/>
      <c r="AL86" s="198"/>
      <c r="AM86" s="198"/>
      <c r="AN86" s="198"/>
    </row>
    <row r="87" spans="2:40" hidden="1">
      <c r="B87" s="217">
        <v>69</v>
      </c>
      <c r="C87" s="266" t="s">
        <v>40</v>
      </c>
      <c r="D87" s="225" t="s">
        <v>402</v>
      </c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58"/>
      <c r="U87" s="202"/>
      <c r="V87" s="202"/>
      <c r="W87" s="259"/>
      <c r="X87" s="258"/>
      <c r="Y87" s="243">
        <f t="shared" si="9"/>
        <v>0</v>
      </c>
      <c r="Z87" s="242"/>
      <c r="AA87" s="242"/>
      <c r="AB87" s="242"/>
      <c r="AC87" s="298">
        <f t="shared" si="8"/>
        <v>0</v>
      </c>
      <c r="AD87" s="244"/>
      <c r="AE87" s="235"/>
      <c r="AF87" s="236"/>
      <c r="AG87" s="236"/>
      <c r="AH87" s="236"/>
      <c r="AI87" s="236"/>
      <c r="AJ87" s="198"/>
      <c r="AK87" s="198"/>
      <c r="AL87" s="198"/>
      <c r="AM87" s="198"/>
      <c r="AN87" s="198"/>
    </row>
    <row r="88" spans="2:40" hidden="1">
      <c r="B88" s="217">
        <v>70</v>
      </c>
      <c r="C88" s="266" t="s">
        <v>168</v>
      </c>
      <c r="D88" s="225" t="s">
        <v>402</v>
      </c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6"/>
      <c r="S88" s="226"/>
      <c r="T88" s="226"/>
      <c r="U88" s="226"/>
      <c r="V88" s="226"/>
      <c r="W88" s="226"/>
      <c r="X88" s="226"/>
      <c r="Y88" s="243">
        <f t="shared" si="9"/>
        <v>0</v>
      </c>
      <c r="Z88" s="242"/>
      <c r="AA88" s="242"/>
      <c r="AB88" s="242"/>
      <c r="AC88" s="298">
        <f t="shared" si="8"/>
        <v>0</v>
      </c>
      <c r="AD88" s="244"/>
      <c r="AE88" s="235"/>
      <c r="AF88" s="236"/>
      <c r="AG88" s="236"/>
      <c r="AH88" s="236"/>
      <c r="AI88" s="236"/>
      <c r="AJ88" s="198"/>
      <c r="AK88" s="198"/>
      <c r="AL88" s="198"/>
      <c r="AM88" s="198"/>
      <c r="AN88" s="198"/>
    </row>
    <row r="89" spans="2:40" hidden="1">
      <c r="B89" s="217">
        <v>71</v>
      </c>
      <c r="C89" s="266" t="s">
        <v>224</v>
      </c>
      <c r="D89" s="225" t="s">
        <v>402</v>
      </c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26"/>
      <c r="Q89" s="226"/>
      <c r="R89" s="226"/>
      <c r="S89" s="226"/>
      <c r="T89" s="226"/>
      <c r="U89" s="226"/>
      <c r="V89" s="226"/>
      <c r="W89" s="226"/>
      <c r="X89" s="226"/>
      <c r="Y89" s="243">
        <f t="shared" si="9"/>
        <v>0</v>
      </c>
      <c r="Z89" s="242"/>
      <c r="AA89" s="242"/>
      <c r="AB89" s="242"/>
      <c r="AC89" s="298">
        <f t="shared" si="8"/>
        <v>0</v>
      </c>
      <c r="AD89" s="244"/>
      <c r="AE89" s="235"/>
      <c r="AF89" s="236"/>
      <c r="AG89" s="236"/>
      <c r="AH89" s="236"/>
      <c r="AI89" s="236"/>
      <c r="AJ89" s="198"/>
      <c r="AK89" s="198"/>
      <c r="AL89" s="198"/>
      <c r="AM89" s="198"/>
      <c r="AN89" s="198"/>
    </row>
    <row r="90" spans="2:40" hidden="1">
      <c r="B90" s="217">
        <v>72</v>
      </c>
      <c r="C90" s="266" t="s">
        <v>225</v>
      </c>
      <c r="D90" s="225" t="s">
        <v>402</v>
      </c>
      <c r="E90" s="241"/>
      <c r="F90" s="241"/>
      <c r="G90" s="241"/>
      <c r="H90" s="241"/>
      <c r="I90" s="241"/>
      <c r="J90" s="226"/>
      <c r="K90" s="226"/>
      <c r="L90" s="226"/>
      <c r="M90" s="226"/>
      <c r="N90" s="226"/>
      <c r="O90" s="226"/>
      <c r="P90" s="226"/>
      <c r="Q90" s="226"/>
      <c r="R90" s="226"/>
      <c r="S90" s="226"/>
      <c r="T90" s="258"/>
      <c r="U90" s="202"/>
      <c r="V90" s="202"/>
      <c r="W90" s="259"/>
      <c r="X90" s="258"/>
      <c r="Y90" s="243">
        <f t="shared" si="9"/>
        <v>0</v>
      </c>
      <c r="Z90" s="267"/>
      <c r="AA90" s="267"/>
      <c r="AB90" s="256"/>
      <c r="AC90" s="298">
        <f t="shared" si="8"/>
        <v>0</v>
      </c>
      <c r="AD90" s="244"/>
      <c r="AE90" s="235"/>
      <c r="AF90" s="236"/>
      <c r="AG90" s="236"/>
      <c r="AH90" s="236"/>
      <c r="AI90" s="236"/>
      <c r="AJ90" s="198"/>
      <c r="AK90" s="198"/>
      <c r="AL90" s="198"/>
      <c r="AM90" s="198"/>
      <c r="AN90" s="198"/>
    </row>
    <row r="91" spans="2:40" hidden="1">
      <c r="B91" s="217">
        <v>73</v>
      </c>
      <c r="C91" s="266" t="s">
        <v>226</v>
      </c>
      <c r="D91" s="225" t="s">
        <v>402</v>
      </c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6"/>
      <c r="S91" s="226"/>
      <c r="T91" s="226"/>
      <c r="U91" s="226"/>
      <c r="V91" s="226"/>
      <c r="W91" s="226"/>
      <c r="X91" s="226"/>
      <c r="Y91" s="243">
        <f t="shared" si="9"/>
        <v>0</v>
      </c>
      <c r="Z91" s="242"/>
      <c r="AA91" s="242"/>
      <c r="AB91" s="242"/>
      <c r="AC91" s="298">
        <f t="shared" si="8"/>
        <v>0</v>
      </c>
      <c r="AD91" s="244"/>
      <c r="AE91" s="235"/>
      <c r="AF91" s="236"/>
      <c r="AG91" s="236"/>
      <c r="AH91" s="236"/>
      <c r="AI91" s="236"/>
      <c r="AJ91" s="198"/>
      <c r="AK91" s="198"/>
      <c r="AL91" s="198"/>
      <c r="AM91" s="198"/>
      <c r="AN91" s="198"/>
    </row>
    <row r="92" spans="2:40">
      <c r="B92" s="217">
        <v>74</v>
      </c>
      <c r="C92" s="266" t="s">
        <v>227</v>
      </c>
      <c r="D92" s="225" t="s">
        <v>402</v>
      </c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58"/>
      <c r="U92" s="202"/>
      <c r="V92" s="202"/>
      <c r="W92" s="259"/>
      <c r="X92" s="258"/>
      <c r="Y92" s="243">
        <f t="shared" si="9"/>
        <v>30</v>
      </c>
      <c r="Z92" s="267">
        <v>300</v>
      </c>
      <c r="AA92" s="267">
        <v>50</v>
      </c>
      <c r="AB92" s="256"/>
      <c r="AC92" s="298">
        <f t="shared" si="8"/>
        <v>0</v>
      </c>
      <c r="AD92" s="244"/>
      <c r="AE92" s="235"/>
      <c r="AF92" s="236"/>
      <c r="AG92" s="236"/>
      <c r="AH92" s="236"/>
      <c r="AI92" s="236"/>
      <c r="AJ92" s="198"/>
      <c r="AK92" s="198"/>
      <c r="AL92" s="198"/>
      <c r="AM92" s="198"/>
      <c r="AN92" s="198"/>
    </row>
    <row r="93" spans="2:40" hidden="1">
      <c r="B93" s="217">
        <v>75</v>
      </c>
      <c r="C93" s="266" t="s">
        <v>228</v>
      </c>
      <c r="D93" s="225" t="s">
        <v>402</v>
      </c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6"/>
      <c r="S93" s="226"/>
      <c r="T93" s="226"/>
      <c r="U93" s="226"/>
      <c r="V93" s="226"/>
      <c r="W93" s="226"/>
      <c r="X93" s="226"/>
      <c r="Y93" s="243">
        <f t="shared" si="9"/>
        <v>0</v>
      </c>
      <c r="Z93" s="242"/>
      <c r="AA93" s="242"/>
      <c r="AB93" s="242"/>
      <c r="AC93" s="298">
        <f t="shared" si="8"/>
        <v>0</v>
      </c>
      <c r="AD93" s="244"/>
      <c r="AE93" s="235"/>
      <c r="AF93" s="236"/>
      <c r="AG93" s="236"/>
      <c r="AH93" s="236"/>
      <c r="AI93" s="236"/>
      <c r="AJ93" s="198"/>
      <c r="AK93" s="198"/>
      <c r="AL93" s="198"/>
      <c r="AM93" s="198"/>
      <c r="AN93" s="198"/>
    </row>
    <row r="94" spans="2:40" hidden="1">
      <c r="B94" s="217">
        <v>76</v>
      </c>
      <c r="C94" s="266" t="s">
        <v>256</v>
      </c>
      <c r="D94" s="225" t="s">
        <v>402</v>
      </c>
      <c r="E94" s="241"/>
      <c r="F94" s="241"/>
      <c r="G94" s="241"/>
      <c r="H94" s="241"/>
      <c r="I94" s="241"/>
      <c r="J94" s="251"/>
      <c r="K94" s="252"/>
      <c r="L94" s="252"/>
      <c r="M94" s="253"/>
      <c r="N94" s="251"/>
      <c r="O94" s="226"/>
      <c r="P94" s="226"/>
      <c r="Q94" s="226"/>
      <c r="R94" s="226"/>
      <c r="S94" s="226"/>
      <c r="T94" s="226"/>
      <c r="U94" s="226"/>
      <c r="V94" s="226"/>
      <c r="W94" s="226"/>
      <c r="X94" s="226"/>
      <c r="Y94" s="243">
        <f t="shared" si="9"/>
        <v>0</v>
      </c>
      <c r="Z94" s="242"/>
      <c r="AA94" s="242"/>
      <c r="AB94" s="242"/>
      <c r="AC94" s="298">
        <f t="shared" si="8"/>
        <v>0</v>
      </c>
      <c r="AD94" s="244"/>
      <c r="AE94" s="235"/>
      <c r="AF94" s="236"/>
      <c r="AG94" s="236"/>
      <c r="AH94" s="236"/>
      <c r="AI94" s="236"/>
      <c r="AJ94" s="198"/>
      <c r="AK94" s="198"/>
      <c r="AL94" s="198"/>
      <c r="AM94" s="198"/>
      <c r="AN94" s="198"/>
    </row>
    <row r="95" spans="2:40">
      <c r="B95" s="217">
        <v>77</v>
      </c>
      <c r="C95" s="266" t="s">
        <v>257</v>
      </c>
      <c r="D95" s="225" t="s">
        <v>402</v>
      </c>
      <c r="E95" s="226"/>
      <c r="F95" s="226"/>
      <c r="G95" s="226"/>
      <c r="H95" s="226"/>
      <c r="I95" s="226"/>
      <c r="J95" s="251"/>
      <c r="K95" s="252"/>
      <c r="L95" s="252"/>
      <c r="M95" s="253"/>
      <c r="N95" s="251"/>
      <c r="O95" s="226"/>
      <c r="P95" s="226"/>
      <c r="Q95" s="226"/>
      <c r="R95" s="226"/>
      <c r="S95" s="226"/>
      <c r="T95" s="258"/>
      <c r="U95" s="202"/>
      <c r="V95" s="202"/>
      <c r="W95" s="259"/>
      <c r="X95" s="258"/>
      <c r="Y95" s="243">
        <f t="shared" si="9"/>
        <v>570</v>
      </c>
      <c r="Z95" s="260">
        <v>1500</v>
      </c>
      <c r="AA95" s="243">
        <v>950</v>
      </c>
      <c r="AB95" s="261">
        <v>1.0349999999999999</v>
      </c>
      <c r="AC95" s="298">
        <f t="shared" si="8"/>
        <v>1003.25</v>
      </c>
      <c r="AD95" s="244">
        <v>2000</v>
      </c>
      <c r="AE95" s="235"/>
      <c r="AF95" s="236"/>
      <c r="AG95" s="236"/>
      <c r="AH95" s="236"/>
      <c r="AI95" s="236"/>
      <c r="AJ95" s="198"/>
      <c r="AK95" s="198"/>
      <c r="AL95" s="198"/>
      <c r="AM95" s="198"/>
      <c r="AN95" s="198"/>
    </row>
    <row r="96" spans="2:40" hidden="1">
      <c r="B96" s="217">
        <v>78</v>
      </c>
      <c r="C96" s="266" t="s">
        <v>258</v>
      </c>
      <c r="D96" s="225" t="s">
        <v>402</v>
      </c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26"/>
      <c r="Q96" s="226"/>
      <c r="R96" s="226"/>
      <c r="S96" s="226"/>
      <c r="T96" s="226"/>
      <c r="U96" s="226"/>
      <c r="V96" s="226"/>
      <c r="W96" s="226"/>
      <c r="X96" s="226"/>
      <c r="Y96" s="243">
        <f t="shared" si="9"/>
        <v>0</v>
      </c>
      <c r="Z96" s="242"/>
      <c r="AA96" s="242"/>
      <c r="AB96" s="242"/>
      <c r="AC96" s="298">
        <f t="shared" si="8"/>
        <v>0</v>
      </c>
      <c r="AD96" s="244"/>
      <c r="AE96" s="235"/>
      <c r="AF96" s="236"/>
      <c r="AG96" s="236"/>
      <c r="AH96" s="236"/>
      <c r="AI96" s="236"/>
      <c r="AJ96" s="198"/>
      <c r="AK96" s="198"/>
      <c r="AL96" s="198"/>
      <c r="AM96" s="198"/>
      <c r="AN96" s="198"/>
    </row>
    <row r="97" spans="2:40">
      <c r="B97" s="217">
        <v>79</v>
      </c>
      <c r="C97" s="266" t="s">
        <v>276</v>
      </c>
      <c r="D97" s="225" t="s">
        <v>402</v>
      </c>
      <c r="E97" s="241"/>
      <c r="F97" s="241"/>
      <c r="G97" s="241"/>
      <c r="H97" s="241"/>
      <c r="I97" s="241"/>
      <c r="J97" s="226"/>
      <c r="K97" s="226"/>
      <c r="L97" s="226"/>
      <c r="M97" s="226"/>
      <c r="N97" s="226"/>
      <c r="O97" s="226"/>
      <c r="P97" s="226"/>
      <c r="Q97" s="226"/>
      <c r="R97" s="226"/>
      <c r="S97" s="226"/>
      <c r="T97" s="258"/>
      <c r="U97" s="202"/>
      <c r="V97" s="202"/>
      <c r="W97" s="259"/>
      <c r="X97" s="258"/>
      <c r="Y97" s="243">
        <f t="shared" si="9"/>
        <v>378.4</v>
      </c>
      <c r="Z97" s="260">
        <v>1250</v>
      </c>
      <c r="AA97" s="255">
        <v>630.66666666666663</v>
      </c>
      <c r="AB97" s="261"/>
      <c r="AC97" s="298">
        <f t="shared" si="8"/>
        <v>0</v>
      </c>
      <c r="AD97" s="244"/>
      <c r="AE97" s="235"/>
      <c r="AF97" s="236"/>
      <c r="AG97" s="236"/>
      <c r="AH97" s="236"/>
      <c r="AI97" s="236"/>
      <c r="AJ97" s="198"/>
      <c r="AK97" s="198"/>
      <c r="AL97" s="198"/>
      <c r="AM97" s="198"/>
      <c r="AN97" s="198"/>
    </row>
    <row r="98" spans="2:40">
      <c r="B98" s="217">
        <v>80</v>
      </c>
      <c r="C98" s="266" t="s">
        <v>277</v>
      </c>
      <c r="D98" s="225" t="s">
        <v>402</v>
      </c>
      <c r="E98" s="241"/>
      <c r="F98" s="241"/>
      <c r="G98" s="241"/>
      <c r="H98" s="241"/>
      <c r="I98" s="241"/>
      <c r="J98" s="251"/>
      <c r="K98" s="252"/>
      <c r="L98" s="252"/>
      <c r="M98" s="253"/>
      <c r="N98" s="251"/>
      <c r="O98" s="226"/>
      <c r="P98" s="226"/>
      <c r="Q98" s="226"/>
      <c r="R98" s="226"/>
      <c r="S98" s="226"/>
      <c r="T98" s="258"/>
      <c r="U98" s="202"/>
      <c r="V98" s="202"/>
      <c r="W98" s="259"/>
      <c r="X98" s="258"/>
      <c r="Y98" s="243">
        <f t="shared" si="9"/>
        <v>2066.3999999999996</v>
      </c>
      <c r="Z98" s="260">
        <v>1000</v>
      </c>
      <c r="AA98" s="264">
        <v>3444</v>
      </c>
      <c r="AB98" s="261">
        <v>0.15</v>
      </c>
      <c r="AC98" s="298">
        <f t="shared" si="8"/>
        <v>5027</v>
      </c>
      <c r="AD98" s="244">
        <v>480</v>
      </c>
      <c r="AE98" s="235"/>
      <c r="AF98" s="236"/>
      <c r="AG98" s="236"/>
      <c r="AH98" s="236"/>
      <c r="AI98" s="236"/>
      <c r="AJ98" s="198"/>
      <c r="AK98" s="198"/>
      <c r="AL98" s="198"/>
      <c r="AM98" s="198"/>
      <c r="AN98" s="198"/>
    </row>
    <row r="99" spans="2:40">
      <c r="B99" s="217">
        <v>81</v>
      </c>
      <c r="C99" s="266" t="s">
        <v>278</v>
      </c>
      <c r="D99" s="225" t="s">
        <v>402</v>
      </c>
      <c r="E99" s="226"/>
      <c r="F99" s="226"/>
      <c r="G99" s="226"/>
      <c r="H99" s="226"/>
      <c r="I99" s="226"/>
      <c r="J99" s="226"/>
      <c r="K99" s="226"/>
      <c r="L99" s="226"/>
      <c r="M99" s="226"/>
      <c r="N99" s="226"/>
      <c r="O99" s="226"/>
      <c r="P99" s="226"/>
      <c r="Q99" s="226"/>
      <c r="R99" s="226"/>
      <c r="S99" s="226"/>
      <c r="T99" s="226"/>
      <c r="U99" s="226"/>
      <c r="V99" s="226"/>
      <c r="W99" s="226"/>
      <c r="X99" s="226"/>
      <c r="Y99" s="243">
        <f t="shared" si="9"/>
        <v>250.00000000000003</v>
      </c>
      <c r="Z99" s="260">
        <v>750</v>
      </c>
      <c r="AA99" s="255">
        <v>416.66666666666669</v>
      </c>
      <c r="AB99" s="261"/>
      <c r="AC99" s="298">
        <v>250</v>
      </c>
      <c r="AD99" s="244"/>
      <c r="AE99" s="235"/>
      <c r="AF99" s="236"/>
      <c r="AG99" s="236"/>
      <c r="AH99" s="236"/>
      <c r="AI99" s="236"/>
      <c r="AJ99" s="198"/>
      <c r="AK99" s="198"/>
      <c r="AL99" s="198"/>
      <c r="AM99" s="198"/>
      <c r="AN99" s="198"/>
    </row>
    <row r="100" spans="2:40">
      <c r="B100" s="217">
        <v>82</v>
      </c>
      <c r="C100" s="266" t="s">
        <v>279</v>
      </c>
      <c r="D100" s="225" t="s">
        <v>402</v>
      </c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6"/>
      <c r="S100" s="226"/>
      <c r="T100" s="258"/>
      <c r="U100" s="202"/>
      <c r="V100" s="202"/>
      <c r="W100" s="259"/>
      <c r="X100" s="258"/>
      <c r="Y100" s="243">
        <f t="shared" si="9"/>
        <v>700.00000000000011</v>
      </c>
      <c r="Z100" s="260">
        <v>2500</v>
      </c>
      <c r="AA100" s="242">
        <v>1166.6666666666667</v>
      </c>
      <c r="AB100" s="261"/>
      <c r="AC100" s="298">
        <v>1000</v>
      </c>
      <c r="AD100" s="244">
        <v>1350</v>
      </c>
      <c r="AE100" s="235"/>
      <c r="AF100" s="236"/>
      <c r="AG100" s="236"/>
      <c r="AH100" s="236"/>
      <c r="AI100" s="236"/>
      <c r="AJ100" s="198"/>
      <c r="AK100" s="198"/>
      <c r="AL100" s="198"/>
      <c r="AM100" s="198"/>
      <c r="AN100" s="198"/>
    </row>
    <row r="101" spans="2:40">
      <c r="B101" s="217">
        <v>83</v>
      </c>
      <c r="C101" s="266" t="s">
        <v>280</v>
      </c>
      <c r="D101" s="225" t="s">
        <v>402</v>
      </c>
      <c r="E101" s="241"/>
      <c r="F101" s="241"/>
      <c r="G101" s="241"/>
      <c r="H101" s="241"/>
      <c r="I101" s="241"/>
      <c r="J101" s="226"/>
      <c r="K101" s="226"/>
      <c r="L101" s="226"/>
      <c r="M101" s="226"/>
      <c r="N101" s="226"/>
      <c r="O101" s="226"/>
      <c r="P101" s="226"/>
      <c r="Q101" s="226"/>
      <c r="R101" s="226"/>
      <c r="S101" s="226"/>
      <c r="T101" s="258"/>
      <c r="U101" s="202"/>
      <c r="V101" s="202"/>
      <c r="W101" s="259"/>
      <c r="X101" s="258"/>
      <c r="Y101" s="243">
        <f t="shared" si="9"/>
        <v>651.19999999999993</v>
      </c>
      <c r="Z101" s="260">
        <v>1250</v>
      </c>
      <c r="AA101" s="264">
        <v>1085.3333333333333</v>
      </c>
      <c r="AB101" s="261"/>
      <c r="AC101" s="298">
        <v>1000</v>
      </c>
      <c r="AD101" s="244">
        <v>1350</v>
      </c>
      <c r="AE101" s="235"/>
      <c r="AF101" s="236"/>
      <c r="AG101" s="236"/>
      <c r="AH101" s="236"/>
      <c r="AI101" s="236"/>
      <c r="AJ101" s="198"/>
      <c r="AK101" s="198"/>
      <c r="AL101" s="198"/>
      <c r="AM101" s="198"/>
      <c r="AN101" s="198"/>
    </row>
    <row r="102" spans="2:40">
      <c r="B102" s="217">
        <v>84</v>
      </c>
      <c r="C102" s="266" t="s">
        <v>281</v>
      </c>
      <c r="D102" s="225" t="s">
        <v>402</v>
      </c>
      <c r="E102" s="241"/>
      <c r="F102" s="241"/>
      <c r="G102" s="241"/>
      <c r="H102" s="241"/>
      <c r="I102" s="241"/>
      <c r="J102" s="251"/>
      <c r="K102" s="252"/>
      <c r="L102" s="252"/>
      <c r="M102" s="253"/>
      <c r="N102" s="251"/>
      <c r="O102" s="226"/>
      <c r="P102" s="226"/>
      <c r="Q102" s="226"/>
      <c r="R102" s="226"/>
      <c r="S102" s="226"/>
      <c r="T102" s="258"/>
      <c r="U102" s="202"/>
      <c r="V102" s="202"/>
      <c r="W102" s="259"/>
      <c r="X102" s="258"/>
      <c r="Y102" s="243">
        <f t="shared" si="9"/>
        <v>1050</v>
      </c>
      <c r="Z102" s="260">
        <v>3000</v>
      </c>
      <c r="AA102" s="255">
        <v>1750</v>
      </c>
      <c r="AB102" s="261"/>
      <c r="AC102" s="298">
        <f t="shared" si="8"/>
        <v>0</v>
      </c>
      <c r="AD102" s="244"/>
      <c r="AE102" s="235"/>
      <c r="AF102" s="236"/>
      <c r="AG102" s="236"/>
      <c r="AH102" s="236"/>
      <c r="AI102" s="236"/>
      <c r="AJ102" s="198"/>
      <c r="AK102" s="198"/>
      <c r="AL102" s="198"/>
      <c r="AM102" s="198"/>
      <c r="AN102" s="198"/>
    </row>
    <row r="103" spans="2:40" hidden="1">
      <c r="B103" s="217">
        <v>85</v>
      </c>
      <c r="C103" s="266" t="s">
        <v>213</v>
      </c>
      <c r="D103" s="225" t="s">
        <v>402</v>
      </c>
      <c r="E103" s="226"/>
      <c r="F103" s="226"/>
      <c r="G103" s="226"/>
      <c r="H103" s="226"/>
      <c r="I103" s="226"/>
      <c r="J103" s="226"/>
      <c r="K103" s="226"/>
      <c r="L103" s="226"/>
      <c r="M103" s="226"/>
      <c r="N103" s="226"/>
      <c r="O103" s="226"/>
      <c r="P103" s="226"/>
      <c r="Q103" s="226"/>
      <c r="R103" s="226"/>
      <c r="S103" s="226"/>
      <c r="T103" s="226"/>
      <c r="U103" s="226"/>
      <c r="V103" s="226"/>
      <c r="W103" s="226"/>
      <c r="X103" s="226"/>
      <c r="Y103" s="243">
        <f t="shared" si="9"/>
        <v>0</v>
      </c>
      <c r="Z103" s="242"/>
      <c r="AA103" s="242"/>
      <c r="AB103" s="242"/>
      <c r="AC103" s="298">
        <f t="shared" si="8"/>
        <v>0</v>
      </c>
      <c r="AD103" s="244"/>
      <c r="AE103" s="235"/>
      <c r="AF103" s="236"/>
      <c r="AG103" s="236"/>
      <c r="AH103" s="236"/>
      <c r="AI103" s="236"/>
      <c r="AJ103" s="198"/>
      <c r="AK103" s="198"/>
      <c r="AL103" s="198"/>
      <c r="AM103" s="198"/>
      <c r="AN103" s="198"/>
    </row>
    <row r="104" spans="2:40" hidden="1">
      <c r="B104" s="217">
        <v>86</v>
      </c>
      <c r="C104" s="266" t="s">
        <v>260</v>
      </c>
      <c r="D104" s="225" t="s">
        <v>402</v>
      </c>
      <c r="E104" s="226"/>
      <c r="F104" s="226"/>
      <c r="G104" s="226"/>
      <c r="H104" s="226"/>
      <c r="I104" s="226"/>
      <c r="J104" s="226"/>
      <c r="K104" s="226"/>
      <c r="L104" s="226"/>
      <c r="M104" s="226"/>
      <c r="N104" s="226"/>
      <c r="O104" s="226"/>
      <c r="P104" s="226"/>
      <c r="Q104" s="226"/>
      <c r="R104" s="226"/>
      <c r="S104" s="226"/>
      <c r="T104" s="226"/>
      <c r="U104" s="226"/>
      <c r="V104" s="226"/>
      <c r="W104" s="226"/>
      <c r="X104" s="226"/>
      <c r="Y104" s="243">
        <f t="shared" si="9"/>
        <v>0</v>
      </c>
      <c r="Z104" s="242"/>
      <c r="AA104" s="242"/>
      <c r="AB104" s="242"/>
      <c r="AC104" s="298">
        <f t="shared" si="8"/>
        <v>0</v>
      </c>
      <c r="AD104" s="244"/>
      <c r="AE104" s="235"/>
      <c r="AF104" s="236"/>
      <c r="AG104" s="236"/>
      <c r="AH104" s="236"/>
      <c r="AI104" s="236"/>
      <c r="AJ104" s="198"/>
      <c r="AK104" s="198"/>
      <c r="AL104" s="198"/>
      <c r="AM104" s="198"/>
      <c r="AN104" s="198"/>
    </row>
    <row r="105" spans="2:40" hidden="1">
      <c r="B105" s="217"/>
      <c r="C105" s="266"/>
      <c r="D105" s="225"/>
      <c r="E105" s="226"/>
      <c r="F105" s="226"/>
      <c r="G105" s="226"/>
      <c r="H105" s="226"/>
      <c r="I105" s="226"/>
      <c r="J105" s="226"/>
      <c r="K105" s="226"/>
      <c r="L105" s="226"/>
      <c r="M105" s="226"/>
      <c r="N105" s="226"/>
      <c r="O105" s="226"/>
      <c r="P105" s="226"/>
      <c r="Q105" s="226"/>
      <c r="R105" s="226"/>
      <c r="S105" s="226"/>
      <c r="T105" s="226"/>
      <c r="U105" s="226"/>
      <c r="V105" s="226"/>
      <c r="W105" s="226"/>
      <c r="X105" s="226"/>
      <c r="Y105" s="243"/>
      <c r="Z105" s="242"/>
      <c r="AA105" s="242"/>
      <c r="AB105" s="242"/>
      <c r="AC105" s="298">
        <f t="shared" si="8"/>
        <v>0</v>
      </c>
      <c r="AD105" s="244"/>
      <c r="AE105" s="235"/>
      <c r="AF105" s="236"/>
      <c r="AG105" s="236"/>
      <c r="AH105" s="236"/>
      <c r="AI105" s="236"/>
      <c r="AJ105" s="198"/>
      <c r="AK105" s="198"/>
      <c r="AL105" s="198"/>
      <c r="AM105" s="198"/>
      <c r="AN105" s="198"/>
    </row>
    <row r="106" spans="2:40" s="245" customFormat="1" ht="12">
      <c r="B106" s="444" t="s">
        <v>799</v>
      </c>
      <c r="C106" s="444"/>
      <c r="D106" s="225"/>
      <c r="E106" s="226"/>
      <c r="F106" s="226"/>
      <c r="G106" s="226"/>
      <c r="H106" s="226"/>
      <c r="I106" s="226"/>
      <c r="J106" s="226"/>
      <c r="K106" s="226"/>
      <c r="L106" s="226"/>
      <c r="M106" s="226"/>
      <c r="N106" s="226"/>
      <c r="O106" s="226"/>
      <c r="P106" s="226"/>
      <c r="Q106" s="226"/>
      <c r="R106" s="226"/>
      <c r="S106" s="226"/>
      <c r="T106" s="226"/>
      <c r="U106" s="226"/>
      <c r="V106" s="226"/>
      <c r="W106" s="226"/>
      <c r="X106" s="226"/>
      <c r="Y106" s="243"/>
      <c r="Z106" s="242"/>
      <c r="AA106" s="242"/>
      <c r="AB106" s="242"/>
      <c r="AC106" s="298">
        <f t="shared" si="8"/>
        <v>0</v>
      </c>
      <c r="AD106" s="244"/>
      <c r="AE106" s="230"/>
      <c r="AF106" s="231"/>
      <c r="AG106" s="231"/>
      <c r="AH106" s="231"/>
      <c r="AI106" s="231"/>
      <c r="AJ106" s="205"/>
      <c r="AK106" s="205"/>
      <c r="AL106" s="205"/>
      <c r="AM106" s="205"/>
      <c r="AN106" s="205"/>
    </row>
    <row r="107" spans="2:40" hidden="1">
      <c r="B107" s="217">
        <v>87</v>
      </c>
      <c r="C107" s="266" t="s">
        <v>60</v>
      </c>
      <c r="D107" s="225" t="s">
        <v>407</v>
      </c>
      <c r="E107" s="226"/>
      <c r="F107" s="226"/>
      <c r="G107" s="226"/>
      <c r="H107" s="226"/>
      <c r="I107" s="226"/>
      <c r="J107" s="251"/>
      <c r="K107" s="252"/>
      <c r="L107" s="252"/>
      <c r="M107" s="253"/>
      <c r="N107" s="251"/>
      <c r="O107" s="226"/>
      <c r="P107" s="226"/>
      <c r="Q107" s="226"/>
      <c r="R107" s="226"/>
      <c r="S107" s="226"/>
      <c r="T107" s="258"/>
      <c r="U107" s="202"/>
      <c r="V107" s="202"/>
      <c r="W107" s="259"/>
      <c r="X107" s="258"/>
      <c r="Y107" s="243">
        <f t="shared" ref="Y107:Y127" si="10">IF((AA107/25)*Y$8&gt;0,(AA107/25)*Y$8,0)</f>
        <v>0</v>
      </c>
      <c r="Z107" s="242"/>
      <c r="AA107" s="242"/>
      <c r="AB107" s="242"/>
      <c r="AC107" s="298">
        <f t="shared" si="8"/>
        <v>0</v>
      </c>
      <c r="AD107" s="244"/>
      <c r="AE107" s="235"/>
      <c r="AF107" s="236"/>
      <c r="AG107" s="236"/>
      <c r="AH107" s="236"/>
      <c r="AI107" s="236"/>
      <c r="AJ107" s="198"/>
      <c r="AK107" s="198"/>
      <c r="AL107" s="198"/>
      <c r="AM107" s="198"/>
      <c r="AN107" s="198"/>
    </row>
    <row r="108" spans="2:40">
      <c r="B108" s="217">
        <v>88</v>
      </c>
      <c r="C108" s="266" t="s">
        <v>63</v>
      </c>
      <c r="D108" s="225" t="s">
        <v>407</v>
      </c>
      <c r="E108" s="226"/>
      <c r="F108" s="226"/>
      <c r="G108" s="226"/>
      <c r="H108" s="226"/>
      <c r="I108" s="226"/>
      <c r="J108" s="226"/>
      <c r="K108" s="226"/>
      <c r="L108" s="226"/>
      <c r="M108" s="226"/>
      <c r="N108" s="226"/>
      <c r="O108" s="226"/>
      <c r="P108" s="226"/>
      <c r="Q108" s="226"/>
      <c r="R108" s="226"/>
      <c r="S108" s="226"/>
      <c r="T108" s="226"/>
      <c r="U108" s="226"/>
      <c r="V108" s="226"/>
      <c r="W108" s="226"/>
      <c r="X108" s="226"/>
      <c r="Y108" s="243">
        <f t="shared" si="10"/>
        <v>580.20000000000005</v>
      </c>
      <c r="Z108" s="260">
        <v>5100</v>
      </c>
      <c r="AA108" s="255">
        <v>967</v>
      </c>
      <c r="AB108" s="261"/>
      <c r="AC108" s="298">
        <f t="shared" si="8"/>
        <v>0</v>
      </c>
      <c r="AD108" s="244"/>
      <c r="AE108" s="235"/>
      <c r="AF108" s="236"/>
      <c r="AG108" s="236"/>
      <c r="AH108" s="236"/>
      <c r="AI108" s="236"/>
      <c r="AJ108" s="198"/>
      <c r="AK108" s="198"/>
      <c r="AL108" s="198"/>
      <c r="AM108" s="198"/>
      <c r="AN108" s="198"/>
    </row>
    <row r="109" spans="2:40" hidden="1">
      <c r="B109" s="217">
        <v>89</v>
      </c>
      <c r="C109" s="266" t="s">
        <v>64</v>
      </c>
      <c r="D109" s="225" t="s">
        <v>407</v>
      </c>
      <c r="E109" s="226"/>
      <c r="F109" s="226"/>
      <c r="G109" s="226"/>
      <c r="H109" s="226"/>
      <c r="I109" s="226"/>
      <c r="J109" s="226"/>
      <c r="K109" s="226"/>
      <c r="L109" s="226"/>
      <c r="M109" s="226"/>
      <c r="N109" s="226"/>
      <c r="O109" s="226"/>
      <c r="P109" s="226"/>
      <c r="Q109" s="226"/>
      <c r="R109" s="226"/>
      <c r="S109" s="226"/>
      <c r="T109" s="226"/>
      <c r="U109" s="226"/>
      <c r="V109" s="226"/>
      <c r="W109" s="226"/>
      <c r="X109" s="226"/>
      <c r="Y109" s="243">
        <f t="shared" si="10"/>
        <v>0</v>
      </c>
      <c r="Z109" s="242"/>
      <c r="AA109" s="242"/>
      <c r="AB109" s="242"/>
      <c r="AC109" s="298">
        <f t="shared" si="8"/>
        <v>0</v>
      </c>
      <c r="AD109" s="244"/>
      <c r="AE109" s="235"/>
      <c r="AF109" s="236"/>
      <c r="AG109" s="236"/>
      <c r="AH109" s="236"/>
      <c r="AI109" s="236"/>
      <c r="AJ109" s="198"/>
      <c r="AK109" s="198"/>
      <c r="AL109" s="198"/>
      <c r="AM109" s="198"/>
      <c r="AN109" s="198"/>
    </row>
    <row r="110" spans="2:40">
      <c r="B110" s="217">
        <v>90</v>
      </c>
      <c r="C110" s="266" t="s">
        <v>65</v>
      </c>
      <c r="D110" s="225" t="s">
        <v>407</v>
      </c>
      <c r="E110" s="241"/>
      <c r="F110" s="241"/>
      <c r="G110" s="241"/>
      <c r="H110" s="241"/>
      <c r="I110" s="241"/>
      <c r="J110" s="251"/>
      <c r="K110" s="252"/>
      <c r="L110" s="252"/>
      <c r="M110" s="253"/>
      <c r="N110" s="251"/>
      <c r="O110" s="226"/>
      <c r="P110" s="226"/>
      <c r="Q110" s="226"/>
      <c r="R110" s="226"/>
      <c r="S110" s="226"/>
      <c r="T110" s="258"/>
      <c r="U110" s="202"/>
      <c r="V110" s="202"/>
      <c r="W110" s="259"/>
      <c r="X110" s="258"/>
      <c r="Y110" s="243">
        <f t="shared" si="10"/>
        <v>3124.3999999999996</v>
      </c>
      <c r="Z110" s="260">
        <v>5000</v>
      </c>
      <c r="AA110" s="260">
        <v>5207.333333333333</v>
      </c>
      <c r="AB110" s="261">
        <v>0.35</v>
      </c>
      <c r="AC110" s="298">
        <f t="shared" si="8"/>
        <v>5154.2999999999993</v>
      </c>
      <c r="AD110" s="244">
        <v>425</v>
      </c>
      <c r="AE110" s="235"/>
      <c r="AF110" s="236"/>
      <c r="AG110" s="236"/>
      <c r="AH110" s="236"/>
      <c r="AI110" s="236"/>
      <c r="AJ110" s="198"/>
      <c r="AK110" s="198"/>
      <c r="AL110" s="198"/>
      <c r="AM110" s="198"/>
      <c r="AN110" s="198"/>
    </row>
    <row r="111" spans="2:40" hidden="1">
      <c r="B111" s="217">
        <v>91</v>
      </c>
      <c r="C111" s="266" t="s">
        <v>76</v>
      </c>
      <c r="D111" s="225" t="s">
        <v>407</v>
      </c>
      <c r="E111" s="241"/>
      <c r="F111" s="241"/>
      <c r="G111" s="241"/>
      <c r="H111" s="241"/>
      <c r="I111" s="241"/>
      <c r="J111" s="226"/>
      <c r="K111" s="226"/>
      <c r="L111" s="226"/>
      <c r="M111" s="226"/>
      <c r="N111" s="226"/>
      <c r="O111" s="226"/>
      <c r="P111" s="226"/>
      <c r="Q111" s="226"/>
      <c r="R111" s="226"/>
      <c r="S111" s="226"/>
      <c r="T111" s="258"/>
      <c r="U111" s="202"/>
      <c r="V111" s="202"/>
      <c r="W111" s="259"/>
      <c r="X111" s="258"/>
      <c r="Y111" s="243">
        <f t="shared" si="10"/>
        <v>0</v>
      </c>
      <c r="Z111" s="260"/>
      <c r="AA111" s="264"/>
      <c r="AB111" s="261"/>
      <c r="AC111" s="298">
        <f t="shared" si="8"/>
        <v>0</v>
      </c>
      <c r="AD111" s="244"/>
      <c r="AE111" s="235"/>
      <c r="AF111" s="236"/>
      <c r="AG111" s="236"/>
      <c r="AH111" s="236"/>
      <c r="AI111" s="236"/>
      <c r="AJ111" s="198"/>
      <c r="AK111" s="198"/>
      <c r="AL111" s="198"/>
      <c r="AM111" s="198"/>
      <c r="AN111" s="198"/>
    </row>
    <row r="112" spans="2:40" hidden="1">
      <c r="B112" s="217">
        <v>92</v>
      </c>
      <c r="C112" s="266" t="s">
        <v>207</v>
      </c>
      <c r="D112" s="225" t="s">
        <v>402</v>
      </c>
      <c r="E112" s="241"/>
      <c r="F112" s="241"/>
      <c r="G112" s="241"/>
      <c r="H112" s="241"/>
      <c r="I112" s="241"/>
      <c r="J112" s="226"/>
      <c r="K112" s="226"/>
      <c r="L112" s="226"/>
      <c r="M112" s="226"/>
      <c r="N112" s="226"/>
      <c r="O112" s="226"/>
      <c r="P112" s="226"/>
      <c r="Q112" s="226"/>
      <c r="R112" s="226"/>
      <c r="S112" s="226"/>
      <c r="T112" s="226"/>
      <c r="U112" s="226"/>
      <c r="V112" s="226"/>
      <c r="W112" s="226"/>
      <c r="X112" s="226"/>
      <c r="Y112" s="243">
        <f t="shared" si="10"/>
        <v>0</v>
      </c>
      <c r="Z112" s="242"/>
      <c r="AA112" s="242"/>
      <c r="AB112" s="242"/>
      <c r="AC112" s="298">
        <f t="shared" si="8"/>
        <v>0</v>
      </c>
      <c r="AD112" s="244"/>
      <c r="AE112" s="235"/>
      <c r="AF112" s="236"/>
      <c r="AG112" s="236"/>
      <c r="AH112" s="236"/>
      <c r="AI112" s="236"/>
      <c r="AJ112" s="198"/>
      <c r="AK112" s="198"/>
      <c r="AL112" s="198"/>
      <c r="AM112" s="198"/>
      <c r="AN112" s="198"/>
    </row>
    <row r="113" spans="2:40" hidden="1">
      <c r="B113" s="217">
        <v>93</v>
      </c>
      <c r="C113" s="266" t="s">
        <v>208</v>
      </c>
      <c r="D113" s="225" t="s">
        <v>402</v>
      </c>
      <c r="E113" s="226"/>
      <c r="F113" s="226"/>
      <c r="G113" s="226"/>
      <c r="H113" s="226"/>
      <c r="I113" s="226"/>
      <c r="J113" s="226"/>
      <c r="K113" s="226"/>
      <c r="L113" s="226"/>
      <c r="M113" s="226"/>
      <c r="N113" s="226"/>
      <c r="O113" s="226"/>
      <c r="P113" s="226"/>
      <c r="Q113" s="226"/>
      <c r="R113" s="226"/>
      <c r="S113" s="226"/>
      <c r="T113" s="226"/>
      <c r="U113" s="226"/>
      <c r="V113" s="226"/>
      <c r="W113" s="226"/>
      <c r="X113" s="226"/>
      <c r="Y113" s="243">
        <f t="shared" si="10"/>
        <v>0</v>
      </c>
      <c r="Z113" s="242"/>
      <c r="AA113" s="242"/>
      <c r="AB113" s="242"/>
      <c r="AC113" s="298">
        <f t="shared" si="8"/>
        <v>0</v>
      </c>
      <c r="AD113" s="244"/>
      <c r="AE113" s="235"/>
      <c r="AF113" s="236"/>
      <c r="AG113" s="236"/>
      <c r="AH113" s="236"/>
      <c r="AI113" s="236"/>
      <c r="AJ113" s="198"/>
      <c r="AK113" s="198"/>
      <c r="AL113" s="198"/>
      <c r="AM113" s="198"/>
      <c r="AN113" s="198"/>
    </row>
    <row r="114" spans="2:40" hidden="1">
      <c r="B114" s="217">
        <v>94</v>
      </c>
      <c r="C114" s="266" t="s">
        <v>209</v>
      </c>
      <c r="D114" s="225" t="s">
        <v>402</v>
      </c>
      <c r="E114" s="226"/>
      <c r="F114" s="226"/>
      <c r="G114" s="226"/>
      <c r="H114" s="226"/>
      <c r="I114" s="226"/>
      <c r="J114" s="226"/>
      <c r="K114" s="226"/>
      <c r="L114" s="226"/>
      <c r="M114" s="226"/>
      <c r="N114" s="226"/>
      <c r="O114" s="226"/>
      <c r="P114" s="226"/>
      <c r="Q114" s="226"/>
      <c r="R114" s="226"/>
      <c r="S114" s="226"/>
      <c r="T114" s="226"/>
      <c r="U114" s="226"/>
      <c r="V114" s="226"/>
      <c r="W114" s="226"/>
      <c r="X114" s="226"/>
      <c r="Y114" s="243">
        <f t="shared" si="10"/>
        <v>0</v>
      </c>
      <c r="Z114" s="242"/>
      <c r="AA114" s="242"/>
      <c r="AB114" s="242"/>
      <c r="AC114" s="298">
        <f t="shared" si="8"/>
        <v>0</v>
      </c>
      <c r="AD114" s="244"/>
      <c r="AE114" s="235"/>
      <c r="AF114" s="236"/>
      <c r="AG114" s="236"/>
      <c r="AH114" s="236"/>
      <c r="AI114" s="236"/>
      <c r="AJ114" s="198"/>
      <c r="AK114" s="198"/>
      <c r="AL114" s="198"/>
      <c r="AM114" s="198"/>
      <c r="AN114" s="198"/>
    </row>
    <row r="115" spans="2:40" hidden="1">
      <c r="B115" s="217">
        <v>95</v>
      </c>
      <c r="C115" s="266" t="s">
        <v>210</v>
      </c>
      <c r="D115" s="225" t="s">
        <v>402</v>
      </c>
      <c r="E115" s="241"/>
      <c r="F115" s="241"/>
      <c r="G115" s="241"/>
      <c r="H115" s="241"/>
      <c r="I115" s="241"/>
      <c r="J115" s="226"/>
      <c r="K115" s="226"/>
      <c r="L115" s="226"/>
      <c r="M115" s="226"/>
      <c r="N115" s="226"/>
      <c r="O115" s="226"/>
      <c r="P115" s="226"/>
      <c r="Q115" s="226"/>
      <c r="R115" s="226"/>
      <c r="S115" s="226"/>
      <c r="T115" s="226"/>
      <c r="U115" s="226"/>
      <c r="V115" s="226"/>
      <c r="W115" s="226"/>
      <c r="X115" s="226"/>
      <c r="Y115" s="243">
        <f t="shared" si="10"/>
        <v>0</v>
      </c>
      <c r="Z115" s="242"/>
      <c r="AA115" s="242"/>
      <c r="AB115" s="242"/>
      <c r="AC115" s="298">
        <f t="shared" si="8"/>
        <v>0</v>
      </c>
      <c r="AD115" s="244"/>
      <c r="AE115" s="235"/>
      <c r="AF115" s="236"/>
      <c r="AG115" s="236"/>
      <c r="AH115" s="236"/>
      <c r="AI115" s="236"/>
      <c r="AJ115" s="198"/>
      <c r="AK115" s="198"/>
      <c r="AL115" s="198"/>
      <c r="AM115" s="198"/>
      <c r="AN115" s="198"/>
    </row>
    <row r="116" spans="2:40">
      <c r="B116" s="217">
        <v>96</v>
      </c>
      <c r="C116" s="266" t="s">
        <v>211</v>
      </c>
      <c r="D116" s="225" t="s">
        <v>402</v>
      </c>
      <c r="E116" s="226"/>
      <c r="F116" s="226"/>
      <c r="G116" s="226"/>
      <c r="H116" s="226"/>
      <c r="I116" s="226"/>
      <c r="J116" s="251"/>
      <c r="K116" s="252"/>
      <c r="L116" s="252"/>
      <c r="M116" s="253"/>
      <c r="N116" s="251"/>
      <c r="O116" s="226"/>
      <c r="P116" s="226"/>
      <c r="Q116" s="226"/>
      <c r="R116" s="226"/>
      <c r="S116" s="226"/>
      <c r="T116" s="226"/>
      <c r="U116" s="226"/>
      <c r="V116" s="226"/>
      <c r="W116" s="226"/>
      <c r="X116" s="226"/>
      <c r="Y116" s="243">
        <f t="shared" si="10"/>
        <v>302</v>
      </c>
      <c r="Z116" s="260">
        <v>1045</v>
      </c>
      <c r="AA116" s="269">
        <f>(Z116/3)+155</f>
        <v>503.33333333333331</v>
      </c>
      <c r="AB116" s="261"/>
      <c r="AC116" s="298">
        <f t="shared" si="8"/>
        <v>0</v>
      </c>
      <c r="AD116" s="244">
        <v>1055</v>
      </c>
      <c r="AE116" s="235"/>
      <c r="AF116" s="236"/>
      <c r="AG116" s="236"/>
      <c r="AH116" s="236"/>
      <c r="AI116" s="236"/>
      <c r="AJ116" s="198"/>
      <c r="AK116" s="198"/>
      <c r="AL116" s="198"/>
      <c r="AM116" s="198"/>
      <c r="AN116" s="198"/>
    </row>
    <row r="117" spans="2:40">
      <c r="B117" s="217">
        <v>97</v>
      </c>
      <c r="C117" s="266" t="s">
        <v>255</v>
      </c>
      <c r="D117" s="225" t="s">
        <v>402</v>
      </c>
      <c r="E117" s="241"/>
      <c r="F117" s="241"/>
      <c r="G117" s="241"/>
      <c r="H117" s="241"/>
      <c r="I117" s="241"/>
      <c r="J117" s="251"/>
      <c r="K117" s="252"/>
      <c r="L117" s="252"/>
      <c r="M117" s="253"/>
      <c r="N117" s="251"/>
      <c r="O117" s="226"/>
      <c r="P117" s="226"/>
      <c r="Q117" s="226"/>
      <c r="R117" s="226"/>
      <c r="S117" s="226"/>
      <c r="T117" s="258"/>
      <c r="U117" s="202"/>
      <c r="V117" s="202"/>
      <c r="W117" s="259"/>
      <c r="X117" s="258"/>
      <c r="Y117" s="243">
        <f t="shared" si="10"/>
        <v>902.8</v>
      </c>
      <c r="Z117" s="260">
        <v>4450</v>
      </c>
      <c r="AA117" s="264">
        <v>1504.6666666666667</v>
      </c>
      <c r="AB117" s="242"/>
      <c r="AC117" s="298">
        <f t="shared" si="8"/>
        <v>0</v>
      </c>
      <c r="AD117" s="244"/>
      <c r="AE117" s="235"/>
      <c r="AF117" s="236"/>
      <c r="AG117" s="236"/>
      <c r="AH117" s="236"/>
      <c r="AI117" s="236"/>
      <c r="AJ117" s="198"/>
      <c r="AK117" s="198"/>
      <c r="AL117" s="198"/>
      <c r="AM117" s="198"/>
      <c r="AN117" s="198"/>
    </row>
    <row r="118" spans="2:40">
      <c r="B118" s="217">
        <v>98</v>
      </c>
      <c r="C118" s="266" t="s">
        <v>265</v>
      </c>
      <c r="D118" s="225" t="s">
        <v>402</v>
      </c>
      <c r="E118" s="246"/>
      <c r="F118" s="247"/>
      <c r="G118" s="246"/>
      <c r="H118" s="241"/>
      <c r="I118" s="241"/>
      <c r="J118" s="251"/>
      <c r="K118" s="252"/>
      <c r="L118" s="252"/>
      <c r="M118" s="253"/>
      <c r="N118" s="251"/>
      <c r="O118" s="226"/>
      <c r="P118" s="226"/>
      <c r="Q118" s="226"/>
      <c r="R118" s="226"/>
      <c r="S118" s="226"/>
      <c r="T118" s="258"/>
      <c r="U118" s="202"/>
      <c r="V118" s="202"/>
      <c r="W118" s="259"/>
      <c r="X118" s="258"/>
      <c r="Y118" s="243">
        <f t="shared" si="10"/>
        <v>120004.79999999999</v>
      </c>
      <c r="Z118" s="260">
        <v>117000</v>
      </c>
      <c r="AA118" s="270">
        <v>200008</v>
      </c>
      <c r="AB118" s="261">
        <v>0.9</v>
      </c>
      <c r="AC118" s="298">
        <f t="shared" si="8"/>
        <v>383019.99999999994</v>
      </c>
      <c r="AD118" s="244">
        <v>55</v>
      </c>
      <c r="AE118" s="235"/>
      <c r="AF118" s="236"/>
      <c r="AG118" s="236"/>
      <c r="AH118" s="236"/>
      <c r="AI118" s="236"/>
      <c r="AJ118" s="198"/>
      <c r="AK118" s="198"/>
      <c r="AL118" s="198"/>
      <c r="AM118" s="198"/>
      <c r="AN118" s="198"/>
    </row>
    <row r="119" spans="2:40">
      <c r="B119" s="217">
        <v>99</v>
      </c>
      <c r="C119" s="266" t="s">
        <v>266</v>
      </c>
      <c r="D119" s="225" t="s">
        <v>402</v>
      </c>
      <c r="E119" s="246"/>
      <c r="F119" s="247"/>
      <c r="G119" s="246"/>
      <c r="H119" s="241"/>
      <c r="I119" s="241"/>
      <c r="J119" s="251"/>
      <c r="K119" s="252"/>
      <c r="L119" s="252"/>
      <c r="M119" s="253"/>
      <c r="N119" s="251"/>
      <c r="O119" s="226"/>
      <c r="P119" s="226"/>
      <c r="Q119" s="226"/>
      <c r="R119" s="226"/>
      <c r="S119" s="226"/>
      <c r="T119" s="258"/>
      <c r="U119" s="202"/>
      <c r="V119" s="202"/>
      <c r="W119" s="259"/>
      <c r="X119" s="258"/>
      <c r="Y119" s="243">
        <f t="shared" si="10"/>
        <v>119025</v>
      </c>
      <c r="Z119" s="260">
        <v>126000</v>
      </c>
      <c r="AA119" s="264">
        <v>198375</v>
      </c>
      <c r="AB119" s="261">
        <v>0.36</v>
      </c>
      <c r="AC119" s="298">
        <f t="shared" si="8"/>
        <v>262815</v>
      </c>
      <c r="AD119" s="244">
        <v>60</v>
      </c>
      <c r="AE119" s="235"/>
      <c r="AF119" s="236"/>
      <c r="AG119" s="236"/>
      <c r="AH119" s="236"/>
      <c r="AI119" s="236"/>
      <c r="AJ119" s="201"/>
      <c r="AK119" s="198"/>
      <c r="AL119" s="198"/>
      <c r="AM119" s="198"/>
      <c r="AN119" s="198"/>
    </row>
    <row r="120" spans="2:40">
      <c r="B120" s="217">
        <v>100</v>
      </c>
      <c r="C120" s="266" t="s">
        <v>220</v>
      </c>
      <c r="D120" s="225" t="s">
        <v>402</v>
      </c>
      <c r="E120" s="241"/>
      <c r="F120" s="241"/>
      <c r="G120" s="241"/>
      <c r="H120" s="241"/>
      <c r="I120" s="241"/>
      <c r="J120" s="226"/>
      <c r="K120" s="226"/>
      <c r="L120" s="226"/>
      <c r="M120" s="226"/>
      <c r="N120" s="226"/>
      <c r="O120" s="226"/>
      <c r="P120" s="226"/>
      <c r="Q120" s="226"/>
      <c r="R120" s="226"/>
      <c r="S120" s="226"/>
      <c r="T120" s="226"/>
      <c r="U120" s="226"/>
      <c r="V120" s="226"/>
      <c r="W120" s="226"/>
      <c r="X120" s="226"/>
      <c r="Y120" s="243">
        <f t="shared" si="10"/>
        <v>503.2</v>
      </c>
      <c r="Z120" s="242">
        <v>2380</v>
      </c>
      <c r="AA120" s="242">
        <v>838.66666666666663</v>
      </c>
      <c r="AB120" s="242"/>
      <c r="AC120" s="298">
        <f t="shared" si="8"/>
        <v>0</v>
      </c>
      <c r="AD120" s="244"/>
      <c r="AE120" s="235"/>
      <c r="AF120" s="236"/>
      <c r="AG120" s="236"/>
      <c r="AH120" s="236"/>
      <c r="AI120" s="236"/>
      <c r="AJ120" s="198"/>
      <c r="AK120" s="198"/>
      <c r="AL120" s="198"/>
      <c r="AM120" s="198"/>
      <c r="AN120" s="198"/>
    </row>
    <row r="121" spans="2:40" hidden="1">
      <c r="B121" s="217">
        <v>101</v>
      </c>
      <c r="C121" s="266" t="s">
        <v>221</v>
      </c>
      <c r="D121" s="225" t="s">
        <v>402</v>
      </c>
      <c r="E121" s="226"/>
      <c r="F121" s="226"/>
      <c r="G121" s="226"/>
      <c r="H121" s="226"/>
      <c r="I121" s="226"/>
      <c r="J121" s="226"/>
      <c r="K121" s="226"/>
      <c r="L121" s="226"/>
      <c r="M121" s="226"/>
      <c r="N121" s="226"/>
      <c r="O121" s="226"/>
      <c r="P121" s="226"/>
      <c r="Q121" s="226"/>
      <c r="R121" s="226"/>
      <c r="S121" s="226"/>
      <c r="T121" s="226"/>
      <c r="U121" s="226"/>
      <c r="V121" s="226"/>
      <c r="W121" s="226"/>
      <c r="X121" s="226"/>
      <c r="Y121" s="243">
        <f t="shared" si="10"/>
        <v>0</v>
      </c>
      <c r="Z121" s="242"/>
      <c r="AA121" s="242"/>
      <c r="AB121" s="242"/>
      <c r="AC121" s="298">
        <f t="shared" si="8"/>
        <v>0</v>
      </c>
      <c r="AD121" s="244"/>
      <c r="AE121" s="235"/>
      <c r="AF121" s="236"/>
      <c r="AG121" s="236"/>
      <c r="AH121" s="236"/>
      <c r="AI121" s="236"/>
      <c r="AJ121" s="198"/>
      <c r="AK121" s="198"/>
      <c r="AL121" s="198"/>
      <c r="AM121" s="198"/>
      <c r="AN121" s="198"/>
    </row>
    <row r="122" spans="2:40" hidden="1">
      <c r="B122" s="217">
        <v>102</v>
      </c>
      <c r="C122" s="266" t="s">
        <v>222</v>
      </c>
      <c r="D122" s="225" t="s">
        <v>402</v>
      </c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Q122" s="226"/>
      <c r="R122" s="226"/>
      <c r="S122" s="226"/>
      <c r="T122" s="258"/>
      <c r="U122" s="202"/>
      <c r="V122" s="202"/>
      <c r="W122" s="259"/>
      <c r="X122" s="258"/>
      <c r="Y122" s="243">
        <f t="shared" si="10"/>
        <v>0</v>
      </c>
      <c r="Z122" s="260"/>
      <c r="AA122" s="264"/>
      <c r="AB122" s="271"/>
      <c r="AC122" s="298">
        <f t="shared" si="8"/>
        <v>0</v>
      </c>
      <c r="AD122" s="244"/>
      <c r="AE122" s="235"/>
      <c r="AF122" s="236"/>
      <c r="AG122" s="236"/>
      <c r="AH122" s="236"/>
      <c r="AI122" s="236"/>
      <c r="AJ122" s="198"/>
      <c r="AK122" s="198"/>
      <c r="AL122" s="198"/>
      <c r="AM122" s="198"/>
      <c r="AN122" s="198"/>
    </row>
    <row r="123" spans="2:40">
      <c r="B123" s="217">
        <v>103</v>
      </c>
      <c r="C123" s="266" t="s">
        <v>272</v>
      </c>
      <c r="D123" s="225" t="s">
        <v>402</v>
      </c>
      <c r="E123" s="241"/>
      <c r="F123" s="241"/>
      <c r="G123" s="241"/>
      <c r="H123" s="241"/>
      <c r="I123" s="241"/>
      <c r="J123" s="226"/>
      <c r="K123" s="226"/>
      <c r="L123" s="226"/>
      <c r="M123" s="226"/>
      <c r="N123" s="226"/>
      <c r="O123" s="226"/>
      <c r="P123" s="226"/>
      <c r="Q123" s="226"/>
      <c r="R123" s="226"/>
      <c r="S123" s="226"/>
      <c r="T123" s="258"/>
      <c r="U123" s="202"/>
      <c r="V123" s="202"/>
      <c r="W123" s="259"/>
      <c r="X123" s="258"/>
      <c r="Y123" s="243">
        <f t="shared" si="10"/>
        <v>1749.6</v>
      </c>
      <c r="Z123" s="260">
        <v>2600</v>
      </c>
      <c r="AA123" s="260">
        <v>2916</v>
      </c>
      <c r="AB123" s="261">
        <v>0.35</v>
      </c>
      <c r="AC123" s="298">
        <f t="shared" si="8"/>
        <v>3086.2000000000007</v>
      </c>
      <c r="AD123" s="244">
        <v>800</v>
      </c>
      <c r="AE123" s="235"/>
      <c r="AF123" s="236"/>
      <c r="AG123" s="236"/>
      <c r="AH123" s="236"/>
      <c r="AI123" s="236"/>
      <c r="AJ123" s="198"/>
      <c r="AK123" s="198"/>
      <c r="AL123" s="198"/>
      <c r="AM123" s="198"/>
      <c r="AN123" s="198"/>
    </row>
    <row r="124" spans="2:40">
      <c r="B124" s="217">
        <v>104</v>
      </c>
      <c r="C124" s="266" t="s">
        <v>269</v>
      </c>
      <c r="D124" s="225" t="s">
        <v>407</v>
      </c>
      <c r="E124" s="241"/>
      <c r="F124" s="241"/>
      <c r="G124" s="241"/>
      <c r="H124" s="241"/>
      <c r="I124" s="241"/>
      <c r="J124" s="251"/>
      <c r="K124" s="252"/>
      <c r="L124" s="252"/>
      <c r="M124" s="253"/>
      <c r="N124" s="251"/>
      <c r="O124" s="226"/>
      <c r="P124" s="226"/>
      <c r="Q124" s="226"/>
      <c r="R124" s="226"/>
      <c r="S124" s="226"/>
      <c r="T124" s="226"/>
      <c r="U124" s="226"/>
      <c r="V124" s="226"/>
      <c r="W124" s="226"/>
      <c r="X124" s="226"/>
      <c r="Y124" s="243">
        <f t="shared" si="10"/>
        <v>649.99999999999989</v>
      </c>
      <c r="Z124" s="260">
        <v>2080</v>
      </c>
      <c r="AA124" s="272">
        <v>1083.3333333333333</v>
      </c>
      <c r="AB124" s="261"/>
      <c r="AC124" s="298">
        <v>960</v>
      </c>
      <c r="AD124" s="244">
        <v>3160</v>
      </c>
      <c r="AE124" s="235"/>
      <c r="AF124" s="236"/>
      <c r="AG124" s="236"/>
      <c r="AH124" s="236"/>
      <c r="AI124" s="236"/>
      <c r="AJ124" s="198"/>
      <c r="AK124" s="198"/>
      <c r="AL124" s="198"/>
      <c r="AM124" s="198"/>
      <c r="AN124" s="198"/>
    </row>
    <row r="125" spans="2:40">
      <c r="B125" s="217">
        <v>105</v>
      </c>
      <c r="C125" s="266" t="s">
        <v>248</v>
      </c>
      <c r="D125" s="225" t="s">
        <v>402</v>
      </c>
      <c r="E125" s="241"/>
      <c r="F125" s="241"/>
      <c r="G125" s="241"/>
      <c r="H125" s="241"/>
      <c r="I125" s="241"/>
      <c r="J125" s="251"/>
      <c r="K125" s="252"/>
      <c r="L125" s="252"/>
      <c r="M125" s="253"/>
      <c r="N125" s="251"/>
      <c r="O125" s="226"/>
      <c r="P125" s="226"/>
      <c r="Q125" s="226"/>
      <c r="R125" s="226"/>
      <c r="S125" s="226"/>
      <c r="T125" s="226"/>
      <c r="U125" s="226"/>
      <c r="V125" s="226"/>
      <c r="W125" s="226"/>
      <c r="X125" s="226"/>
      <c r="Y125" s="243">
        <f t="shared" si="10"/>
        <v>0</v>
      </c>
      <c r="Z125" s="260">
        <v>3400</v>
      </c>
      <c r="AA125" s="260"/>
      <c r="AB125" s="261"/>
      <c r="AC125" s="298">
        <v>1000</v>
      </c>
      <c r="AD125" s="244">
        <v>800</v>
      </c>
      <c r="AE125" s="235"/>
      <c r="AF125" s="236"/>
      <c r="AG125" s="236"/>
      <c r="AH125" s="236"/>
      <c r="AI125" s="236"/>
      <c r="AJ125" s="198"/>
      <c r="AK125" s="198"/>
      <c r="AL125" s="198"/>
      <c r="AM125" s="198"/>
      <c r="AN125" s="198"/>
    </row>
    <row r="126" spans="2:40" hidden="1">
      <c r="B126" s="217">
        <v>106</v>
      </c>
      <c r="C126" s="266" t="s">
        <v>249</v>
      </c>
      <c r="D126" s="225" t="s">
        <v>402</v>
      </c>
      <c r="E126" s="226"/>
      <c r="F126" s="226"/>
      <c r="G126" s="226"/>
      <c r="H126" s="226"/>
      <c r="I126" s="226"/>
      <c r="J126" s="251"/>
      <c r="K126" s="252"/>
      <c r="L126" s="252"/>
      <c r="M126" s="253"/>
      <c r="N126" s="251"/>
      <c r="O126" s="226"/>
      <c r="P126" s="226"/>
      <c r="Q126" s="226"/>
      <c r="R126" s="226"/>
      <c r="S126" s="226"/>
      <c r="T126" s="226"/>
      <c r="U126" s="226"/>
      <c r="V126" s="226"/>
      <c r="W126" s="226"/>
      <c r="X126" s="226"/>
      <c r="Y126" s="243">
        <f t="shared" si="10"/>
        <v>0</v>
      </c>
      <c r="Z126" s="260"/>
      <c r="AA126" s="264"/>
      <c r="AB126" s="261"/>
      <c r="AC126" s="298">
        <f t="shared" si="8"/>
        <v>0</v>
      </c>
      <c r="AD126" s="244"/>
      <c r="AE126" s="235"/>
      <c r="AF126" s="236"/>
      <c r="AG126" s="236"/>
      <c r="AH126" s="236"/>
      <c r="AI126" s="236"/>
      <c r="AJ126" s="198"/>
      <c r="AK126" s="198"/>
      <c r="AL126" s="198"/>
      <c r="AM126" s="198"/>
      <c r="AN126" s="198"/>
    </row>
    <row r="127" spans="2:40" hidden="1">
      <c r="B127" s="217">
        <v>107</v>
      </c>
      <c r="C127" s="266" t="s">
        <v>250</v>
      </c>
      <c r="D127" s="225" t="s">
        <v>402</v>
      </c>
      <c r="E127" s="226"/>
      <c r="F127" s="226"/>
      <c r="G127" s="226"/>
      <c r="H127" s="226"/>
      <c r="I127" s="226"/>
      <c r="J127" s="226"/>
      <c r="K127" s="226"/>
      <c r="L127" s="226"/>
      <c r="M127" s="226"/>
      <c r="N127" s="226"/>
      <c r="O127" s="226"/>
      <c r="P127" s="226"/>
      <c r="Q127" s="226"/>
      <c r="R127" s="226"/>
      <c r="S127" s="226"/>
      <c r="T127" s="226"/>
      <c r="U127" s="226"/>
      <c r="V127" s="226"/>
      <c r="W127" s="226"/>
      <c r="X127" s="226"/>
      <c r="Y127" s="243">
        <f t="shared" si="10"/>
        <v>0</v>
      </c>
      <c r="Z127" s="260"/>
      <c r="AA127" s="255"/>
      <c r="AB127" s="261"/>
      <c r="AC127" s="298">
        <f t="shared" si="8"/>
        <v>0</v>
      </c>
      <c r="AD127" s="244"/>
      <c r="AE127" s="235"/>
      <c r="AF127" s="236"/>
      <c r="AG127" s="236"/>
      <c r="AH127" s="236"/>
      <c r="AI127" s="236"/>
      <c r="AJ127" s="198"/>
      <c r="AK127" s="198"/>
      <c r="AL127" s="198"/>
      <c r="AM127" s="198"/>
      <c r="AN127" s="198"/>
    </row>
    <row r="128" spans="2:40" hidden="1">
      <c r="B128" s="217"/>
      <c r="C128" s="266"/>
      <c r="D128" s="225"/>
      <c r="E128" s="226"/>
      <c r="F128" s="226"/>
      <c r="G128" s="226"/>
      <c r="H128" s="226"/>
      <c r="I128" s="226"/>
      <c r="J128" s="226"/>
      <c r="K128" s="226"/>
      <c r="L128" s="226"/>
      <c r="M128" s="226"/>
      <c r="N128" s="226"/>
      <c r="O128" s="226"/>
      <c r="P128" s="226"/>
      <c r="Q128" s="226"/>
      <c r="R128" s="226"/>
      <c r="S128" s="226"/>
      <c r="T128" s="226"/>
      <c r="U128" s="226"/>
      <c r="V128" s="226"/>
      <c r="W128" s="226"/>
      <c r="X128" s="226"/>
      <c r="Y128" s="243"/>
      <c r="Z128" s="242"/>
      <c r="AA128" s="242"/>
      <c r="AB128" s="242"/>
      <c r="AC128" s="298">
        <f t="shared" si="8"/>
        <v>0</v>
      </c>
      <c r="AD128" s="244"/>
      <c r="AE128" s="235"/>
      <c r="AF128" s="236"/>
      <c r="AG128" s="236"/>
      <c r="AH128" s="236"/>
      <c r="AI128" s="236"/>
      <c r="AJ128" s="198"/>
      <c r="AK128" s="198"/>
      <c r="AL128" s="198"/>
      <c r="AM128" s="198"/>
      <c r="AN128" s="198"/>
    </row>
    <row r="129" spans="2:40" s="245" customFormat="1" ht="12">
      <c r="B129" s="444" t="s">
        <v>800</v>
      </c>
      <c r="C129" s="444"/>
      <c r="D129" s="225"/>
      <c r="E129" s="226"/>
      <c r="F129" s="226"/>
      <c r="G129" s="226"/>
      <c r="H129" s="226"/>
      <c r="I129" s="226"/>
      <c r="J129" s="226"/>
      <c r="K129" s="226"/>
      <c r="L129" s="226"/>
      <c r="M129" s="226"/>
      <c r="N129" s="226"/>
      <c r="O129" s="226"/>
      <c r="P129" s="226"/>
      <c r="Q129" s="226"/>
      <c r="R129" s="226"/>
      <c r="S129" s="226"/>
      <c r="T129" s="226"/>
      <c r="U129" s="226"/>
      <c r="V129" s="226"/>
      <c r="W129" s="226"/>
      <c r="X129" s="226"/>
      <c r="Y129" s="243"/>
      <c r="Z129" s="242"/>
      <c r="AA129" s="242"/>
      <c r="AB129" s="242"/>
      <c r="AC129" s="298">
        <f t="shared" si="8"/>
        <v>0</v>
      </c>
      <c r="AD129" s="244"/>
      <c r="AE129" s="230"/>
      <c r="AF129" s="231"/>
      <c r="AG129" s="231"/>
      <c r="AH129" s="231"/>
      <c r="AI129" s="231"/>
      <c r="AJ129" s="205"/>
      <c r="AK129" s="205"/>
      <c r="AL129" s="205"/>
      <c r="AM129" s="205"/>
      <c r="AN129" s="205"/>
    </row>
    <row r="130" spans="2:40" hidden="1">
      <c r="B130" s="217">
        <v>108</v>
      </c>
      <c r="C130" s="266" t="s">
        <v>34</v>
      </c>
      <c r="D130" s="225" t="s">
        <v>401</v>
      </c>
      <c r="E130" s="226"/>
      <c r="F130" s="226"/>
      <c r="G130" s="226"/>
      <c r="H130" s="226"/>
      <c r="I130" s="226"/>
      <c r="J130" s="226"/>
      <c r="K130" s="226"/>
      <c r="L130" s="226"/>
      <c r="M130" s="226"/>
      <c r="N130" s="226"/>
      <c r="O130" s="226"/>
      <c r="P130" s="226"/>
      <c r="Q130" s="226"/>
      <c r="R130" s="226"/>
      <c r="S130" s="226"/>
      <c r="T130" s="226"/>
      <c r="U130" s="226"/>
      <c r="V130" s="226"/>
      <c r="W130" s="226"/>
      <c r="X130" s="226"/>
      <c r="Y130" s="243">
        <f t="shared" ref="Y130:Y165" si="11">IF((AA130/25)*Y$8&gt;0,(AA130/25)*Y$8,0)</f>
        <v>0</v>
      </c>
      <c r="Z130" s="242"/>
      <c r="AA130" s="242"/>
      <c r="AB130" s="242"/>
      <c r="AC130" s="298">
        <f t="shared" si="8"/>
        <v>0</v>
      </c>
      <c r="AD130" s="244"/>
      <c r="AE130" s="235"/>
      <c r="AF130" s="236"/>
      <c r="AG130" s="236"/>
      <c r="AH130" s="236"/>
      <c r="AI130" s="236"/>
      <c r="AJ130" s="198"/>
      <c r="AK130" s="198"/>
      <c r="AL130" s="198"/>
      <c r="AM130" s="198"/>
      <c r="AN130" s="198"/>
    </row>
    <row r="131" spans="2:40">
      <c r="B131" s="217">
        <v>109</v>
      </c>
      <c r="C131" s="266" t="s">
        <v>35</v>
      </c>
      <c r="D131" s="225" t="s">
        <v>402</v>
      </c>
      <c r="E131" s="226"/>
      <c r="F131" s="226"/>
      <c r="G131" s="226"/>
      <c r="H131" s="226"/>
      <c r="I131" s="226"/>
      <c r="J131" s="226"/>
      <c r="K131" s="226"/>
      <c r="L131" s="226"/>
      <c r="M131" s="226"/>
      <c r="N131" s="226"/>
      <c r="O131" s="226"/>
      <c r="P131" s="226"/>
      <c r="Q131" s="226"/>
      <c r="R131" s="226"/>
      <c r="S131" s="226"/>
      <c r="T131" s="226"/>
      <c r="U131" s="226"/>
      <c r="V131" s="226"/>
      <c r="W131" s="226"/>
      <c r="X131" s="226"/>
      <c r="Y131" s="243">
        <f t="shared" si="11"/>
        <v>263.60000000000002</v>
      </c>
      <c r="Z131" s="260">
        <v>240</v>
      </c>
      <c r="AA131" s="260">
        <v>439.33333333333331</v>
      </c>
      <c r="AB131" s="242"/>
      <c r="AC131" s="298">
        <f t="shared" si="8"/>
        <v>462.93333333333339</v>
      </c>
      <c r="AD131" s="244"/>
      <c r="AE131" s="235"/>
      <c r="AF131" s="236"/>
      <c r="AG131" s="236"/>
      <c r="AH131" s="236"/>
      <c r="AI131" s="236"/>
      <c r="AJ131" s="198"/>
      <c r="AK131" s="198"/>
      <c r="AL131" s="198"/>
      <c r="AM131" s="198"/>
      <c r="AN131" s="198"/>
    </row>
    <row r="132" spans="2:40">
      <c r="B132" s="217">
        <v>110</v>
      </c>
      <c r="C132" s="266" t="s">
        <v>36</v>
      </c>
      <c r="D132" s="225" t="s">
        <v>402</v>
      </c>
      <c r="E132" s="226"/>
      <c r="F132" s="226"/>
      <c r="G132" s="226"/>
      <c r="H132" s="226"/>
      <c r="I132" s="226"/>
      <c r="J132" s="226"/>
      <c r="K132" s="226"/>
      <c r="L132" s="226"/>
      <c r="M132" s="226"/>
      <c r="N132" s="226"/>
      <c r="O132" s="226"/>
      <c r="P132" s="226"/>
      <c r="Q132" s="226"/>
      <c r="R132" s="226"/>
      <c r="S132" s="226"/>
      <c r="T132" s="226"/>
      <c r="U132" s="226"/>
      <c r="V132" s="226"/>
      <c r="W132" s="226"/>
      <c r="X132" s="226"/>
      <c r="Y132" s="243">
        <f t="shared" si="11"/>
        <v>304.8</v>
      </c>
      <c r="Z132" s="260">
        <v>1423</v>
      </c>
      <c r="AA132" s="260">
        <v>508</v>
      </c>
      <c r="AB132" s="261"/>
      <c r="AC132" s="298">
        <f t="shared" si="8"/>
        <v>0</v>
      </c>
      <c r="AD132" s="244"/>
      <c r="AE132" s="235"/>
      <c r="AF132" s="236"/>
      <c r="AG132" s="236"/>
      <c r="AH132" s="236"/>
      <c r="AI132" s="236"/>
      <c r="AJ132" s="198"/>
      <c r="AK132" s="198"/>
      <c r="AL132" s="198"/>
      <c r="AM132" s="198"/>
      <c r="AN132" s="198"/>
    </row>
    <row r="133" spans="2:40">
      <c r="B133" s="217">
        <v>111</v>
      </c>
      <c r="C133" s="266" t="s">
        <v>37</v>
      </c>
      <c r="D133" s="225" t="s">
        <v>401</v>
      </c>
      <c r="E133" s="241"/>
      <c r="F133" s="241"/>
      <c r="G133" s="241"/>
      <c r="H133" s="241"/>
      <c r="I133" s="241"/>
      <c r="J133" s="226"/>
      <c r="K133" s="226"/>
      <c r="L133" s="226"/>
      <c r="M133" s="226"/>
      <c r="N133" s="226"/>
      <c r="O133" s="226"/>
      <c r="P133" s="226"/>
      <c r="Q133" s="226"/>
      <c r="R133" s="226"/>
      <c r="S133" s="226"/>
      <c r="T133" s="258"/>
      <c r="U133" s="202"/>
      <c r="V133" s="202"/>
      <c r="W133" s="259"/>
      <c r="X133" s="258"/>
      <c r="Y133" s="243">
        <f t="shared" si="11"/>
        <v>31.5</v>
      </c>
      <c r="Z133" s="260">
        <v>160</v>
      </c>
      <c r="AA133" s="264">
        <v>52.5</v>
      </c>
      <c r="AB133" s="242">
        <v>3.5</v>
      </c>
      <c r="AC133" s="298">
        <f t="shared" si="8"/>
        <v>107.75</v>
      </c>
      <c r="AD133" s="244"/>
      <c r="AE133" s="235"/>
      <c r="AF133" s="236"/>
      <c r="AG133" s="236"/>
      <c r="AH133" s="236"/>
      <c r="AI133" s="236"/>
      <c r="AJ133" s="198"/>
      <c r="AK133" s="198"/>
      <c r="AL133" s="198"/>
      <c r="AM133" s="198"/>
      <c r="AN133" s="198"/>
    </row>
    <row r="134" spans="2:40" hidden="1">
      <c r="B134" s="217">
        <v>112</v>
      </c>
      <c r="C134" s="266" t="s">
        <v>42</v>
      </c>
      <c r="D134" s="225" t="s">
        <v>405</v>
      </c>
      <c r="E134" s="226"/>
      <c r="F134" s="226"/>
      <c r="G134" s="226"/>
      <c r="H134" s="226"/>
      <c r="I134" s="226"/>
      <c r="J134" s="226"/>
      <c r="K134" s="226"/>
      <c r="L134" s="226"/>
      <c r="M134" s="226"/>
      <c r="N134" s="226"/>
      <c r="O134" s="226"/>
      <c r="P134" s="226"/>
      <c r="Q134" s="226"/>
      <c r="R134" s="226"/>
      <c r="S134" s="226"/>
      <c r="T134" s="226"/>
      <c r="U134" s="226"/>
      <c r="V134" s="226"/>
      <c r="W134" s="226"/>
      <c r="X134" s="226"/>
      <c r="Y134" s="243">
        <f t="shared" si="11"/>
        <v>0</v>
      </c>
      <c r="Z134" s="242"/>
      <c r="AA134" s="242"/>
      <c r="AB134" s="242"/>
      <c r="AC134" s="298">
        <f t="shared" si="8"/>
        <v>0</v>
      </c>
      <c r="AD134" s="244"/>
      <c r="AE134" s="235"/>
      <c r="AF134" s="236"/>
      <c r="AG134" s="236"/>
      <c r="AH134" s="236"/>
      <c r="AI134" s="236"/>
      <c r="AJ134" s="198"/>
      <c r="AK134" s="198"/>
      <c r="AL134" s="198"/>
      <c r="AM134" s="198"/>
      <c r="AN134" s="198"/>
    </row>
    <row r="135" spans="2:40" hidden="1">
      <c r="B135" s="217">
        <v>113</v>
      </c>
      <c r="C135" s="266" t="s">
        <v>43</v>
      </c>
      <c r="D135" s="225" t="s">
        <v>405</v>
      </c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243">
        <f t="shared" si="11"/>
        <v>0</v>
      </c>
      <c r="Z135" s="242"/>
      <c r="AA135" s="242"/>
      <c r="AB135" s="242"/>
      <c r="AC135" s="298">
        <f t="shared" si="8"/>
        <v>0</v>
      </c>
      <c r="AD135" s="244"/>
      <c r="AE135" s="235"/>
      <c r="AF135" s="236"/>
      <c r="AG135" s="236"/>
      <c r="AH135" s="236"/>
      <c r="AI135" s="236"/>
      <c r="AJ135" s="198"/>
      <c r="AK135" s="198"/>
      <c r="AL135" s="198"/>
      <c r="AM135" s="198"/>
      <c r="AN135" s="198"/>
    </row>
    <row r="136" spans="2:40">
      <c r="B136" s="217">
        <v>114</v>
      </c>
      <c r="C136" s="266" t="s">
        <v>44</v>
      </c>
      <c r="D136" s="225" t="s">
        <v>405</v>
      </c>
      <c r="E136" s="226"/>
      <c r="F136" s="226"/>
      <c r="G136" s="226"/>
      <c r="H136" s="226"/>
      <c r="I136" s="226"/>
      <c r="J136" s="251"/>
      <c r="K136" s="252"/>
      <c r="L136" s="252"/>
      <c r="M136" s="253"/>
      <c r="N136" s="251"/>
      <c r="O136" s="226"/>
      <c r="P136" s="226"/>
      <c r="Q136" s="226"/>
      <c r="R136" s="226"/>
      <c r="S136" s="226"/>
      <c r="T136" s="258"/>
      <c r="U136" s="202"/>
      <c r="V136" s="202"/>
      <c r="W136" s="259"/>
      <c r="X136" s="258"/>
      <c r="Y136" s="243">
        <f t="shared" si="11"/>
        <v>100.6</v>
      </c>
      <c r="Z136" s="260">
        <v>175</v>
      </c>
      <c r="AA136" s="264">
        <v>167.66666666666666</v>
      </c>
      <c r="AB136" s="261">
        <v>0.7</v>
      </c>
      <c r="AC136" s="298">
        <f t="shared" si="8"/>
        <v>210.63333333333333</v>
      </c>
      <c r="AD136" s="244"/>
      <c r="AE136" s="235"/>
      <c r="AF136" s="236"/>
      <c r="AG136" s="236"/>
      <c r="AH136" s="236"/>
      <c r="AI136" s="236"/>
      <c r="AJ136" s="198"/>
      <c r="AK136" s="198"/>
      <c r="AL136" s="198"/>
      <c r="AM136" s="198"/>
      <c r="AN136" s="198"/>
    </row>
    <row r="137" spans="2:40" hidden="1">
      <c r="B137" s="217">
        <v>115</v>
      </c>
      <c r="C137" s="266" t="s">
        <v>45</v>
      </c>
      <c r="D137" s="225" t="s">
        <v>405</v>
      </c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6"/>
      <c r="S137" s="226"/>
      <c r="T137" s="226"/>
      <c r="U137" s="226"/>
      <c r="V137" s="226"/>
      <c r="W137" s="226"/>
      <c r="X137" s="226"/>
      <c r="Y137" s="243">
        <f t="shared" si="11"/>
        <v>0</v>
      </c>
      <c r="Z137" s="242"/>
      <c r="AA137" s="242"/>
      <c r="AB137" s="242"/>
      <c r="AC137" s="298">
        <f t="shared" si="8"/>
        <v>0</v>
      </c>
      <c r="AD137" s="244"/>
      <c r="AE137" s="235"/>
      <c r="AF137" s="236"/>
      <c r="AG137" s="236"/>
      <c r="AH137" s="236"/>
      <c r="AI137" s="236"/>
      <c r="AJ137" s="198"/>
      <c r="AK137" s="198"/>
      <c r="AL137" s="198"/>
      <c r="AM137" s="198"/>
      <c r="AN137" s="198"/>
    </row>
    <row r="138" spans="2:40" hidden="1">
      <c r="B138" s="217">
        <v>116</v>
      </c>
      <c r="C138" s="266" t="s">
        <v>46</v>
      </c>
      <c r="D138" s="225" t="s">
        <v>405</v>
      </c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6"/>
      <c r="Y138" s="243">
        <f t="shared" si="11"/>
        <v>0</v>
      </c>
      <c r="Z138" s="242"/>
      <c r="AA138" s="242"/>
      <c r="AB138" s="242"/>
      <c r="AC138" s="298">
        <f t="shared" si="8"/>
        <v>0</v>
      </c>
      <c r="AD138" s="244"/>
      <c r="AE138" s="235"/>
      <c r="AF138" s="236"/>
      <c r="AG138" s="236"/>
      <c r="AH138" s="236"/>
      <c r="AI138" s="236"/>
      <c r="AJ138" s="198"/>
      <c r="AK138" s="198"/>
      <c r="AL138" s="198"/>
      <c r="AM138" s="198"/>
      <c r="AN138" s="198"/>
    </row>
    <row r="139" spans="2:40" hidden="1">
      <c r="B139" s="217">
        <v>117</v>
      </c>
      <c r="C139" s="266" t="s">
        <v>47</v>
      </c>
      <c r="D139" s="225" t="s">
        <v>405</v>
      </c>
      <c r="E139" s="226"/>
      <c r="F139" s="226"/>
      <c r="G139" s="226"/>
      <c r="H139" s="226"/>
      <c r="I139" s="226"/>
      <c r="J139" s="226"/>
      <c r="K139" s="226"/>
      <c r="L139" s="226"/>
      <c r="M139" s="226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43">
        <f t="shared" si="11"/>
        <v>0</v>
      </c>
      <c r="Z139" s="242"/>
      <c r="AA139" s="242"/>
      <c r="AB139" s="242"/>
      <c r="AC139" s="298">
        <f t="shared" si="8"/>
        <v>0</v>
      </c>
      <c r="AD139" s="244"/>
      <c r="AE139" s="235"/>
      <c r="AF139" s="236"/>
      <c r="AG139" s="236"/>
      <c r="AH139" s="236"/>
      <c r="AI139" s="236"/>
      <c r="AJ139" s="198"/>
      <c r="AK139" s="198"/>
      <c r="AL139" s="198"/>
      <c r="AM139" s="198"/>
      <c r="AN139" s="198"/>
    </row>
    <row r="140" spans="2:40" hidden="1">
      <c r="B140" s="217">
        <v>118</v>
      </c>
      <c r="C140" s="266" t="s">
        <v>66</v>
      </c>
      <c r="D140" s="225" t="s">
        <v>403</v>
      </c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6"/>
      <c r="X140" s="226"/>
      <c r="Y140" s="243">
        <f t="shared" si="11"/>
        <v>0</v>
      </c>
      <c r="Z140" s="242"/>
      <c r="AA140" s="242"/>
      <c r="AB140" s="242"/>
      <c r="AC140" s="298">
        <f t="shared" si="8"/>
        <v>0</v>
      </c>
      <c r="AD140" s="244"/>
      <c r="AE140" s="235"/>
      <c r="AF140" s="236"/>
      <c r="AG140" s="236"/>
      <c r="AH140" s="236"/>
      <c r="AI140" s="236"/>
      <c r="AJ140" s="198"/>
      <c r="AK140" s="198"/>
      <c r="AL140" s="198"/>
      <c r="AM140" s="198"/>
      <c r="AN140" s="198"/>
    </row>
    <row r="141" spans="2:40" hidden="1">
      <c r="B141" s="217">
        <v>119</v>
      </c>
      <c r="C141" s="266" t="s">
        <v>67</v>
      </c>
      <c r="D141" s="225" t="s">
        <v>403</v>
      </c>
      <c r="E141" s="226"/>
      <c r="F141" s="226"/>
      <c r="G141" s="226"/>
      <c r="H141" s="226"/>
      <c r="I141" s="226"/>
      <c r="J141" s="226"/>
      <c r="K141" s="226"/>
      <c r="L141" s="226"/>
      <c r="M141" s="226"/>
      <c r="N141" s="226"/>
      <c r="O141" s="226"/>
      <c r="P141" s="226"/>
      <c r="Q141" s="226"/>
      <c r="R141" s="226"/>
      <c r="S141" s="226"/>
      <c r="T141" s="226"/>
      <c r="U141" s="226"/>
      <c r="V141" s="226"/>
      <c r="W141" s="226"/>
      <c r="X141" s="226"/>
      <c r="Y141" s="243">
        <f t="shared" si="11"/>
        <v>0</v>
      </c>
      <c r="Z141" s="242"/>
      <c r="AA141" s="242"/>
      <c r="AB141" s="242"/>
      <c r="AC141" s="298">
        <f t="shared" ref="AC141:AC204" si="12">IF(((AA141*(1+AB141))+Y141-Z141)&gt;0,(AA141*(1+AB141))+Y141-Z141,0)</f>
        <v>0</v>
      </c>
      <c r="AD141" s="244"/>
      <c r="AE141" s="235"/>
      <c r="AF141" s="236"/>
      <c r="AG141" s="236"/>
      <c r="AH141" s="236"/>
      <c r="AI141" s="236"/>
      <c r="AJ141" s="198"/>
      <c r="AK141" s="198"/>
      <c r="AL141" s="198"/>
      <c r="AM141" s="198"/>
      <c r="AN141" s="198"/>
    </row>
    <row r="142" spans="2:40">
      <c r="B142" s="217">
        <v>120</v>
      </c>
      <c r="C142" s="266" t="s">
        <v>181</v>
      </c>
      <c r="D142" s="225" t="s">
        <v>405</v>
      </c>
      <c r="E142" s="226"/>
      <c r="F142" s="226"/>
      <c r="G142" s="226"/>
      <c r="H142" s="226"/>
      <c r="I142" s="226"/>
      <c r="J142" s="226"/>
      <c r="K142" s="226"/>
      <c r="L142" s="226"/>
      <c r="M142" s="226"/>
      <c r="N142" s="226"/>
      <c r="O142" s="226"/>
      <c r="P142" s="226"/>
      <c r="Q142" s="226"/>
      <c r="R142" s="226"/>
      <c r="S142" s="226"/>
      <c r="T142" s="226"/>
      <c r="U142" s="226"/>
      <c r="V142" s="226"/>
      <c r="W142" s="226"/>
      <c r="X142" s="226"/>
      <c r="Y142" s="243">
        <f t="shared" si="11"/>
        <v>5.0919999999999996</v>
      </c>
      <c r="Z142" s="260">
        <v>8</v>
      </c>
      <c r="AA142" s="255">
        <v>8.4866666666666664</v>
      </c>
      <c r="AB142" s="261">
        <v>1.1000000000000001</v>
      </c>
      <c r="AC142" s="298">
        <f t="shared" si="12"/>
        <v>14.913999999999998</v>
      </c>
      <c r="AD142" s="244">
        <v>343000</v>
      </c>
      <c r="AE142" s="235"/>
      <c r="AF142" s="236"/>
      <c r="AG142" s="236"/>
      <c r="AH142" s="236"/>
      <c r="AI142" s="236"/>
      <c r="AJ142" s="198"/>
      <c r="AK142" s="198"/>
      <c r="AL142" s="198"/>
      <c r="AM142" s="198"/>
      <c r="AN142" s="198"/>
    </row>
    <row r="143" spans="2:40" hidden="1">
      <c r="B143" s="217">
        <v>121</v>
      </c>
      <c r="C143" s="266" t="s">
        <v>182</v>
      </c>
      <c r="D143" s="225" t="s">
        <v>407</v>
      </c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6"/>
      <c r="S143" s="226"/>
      <c r="T143" s="226"/>
      <c r="U143" s="226"/>
      <c r="V143" s="226"/>
      <c r="W143" s="226"/>
      <c r="X143" s="226"/>
      <c r="Y143" s="243">
        <f t="shared" si="11"/>
        <v>0</v>
      </c>
      <c r="Z143" s="242"/>
      <c r="AA143" s="242"/>
      <c r="AB143" s="242"/>
      <c r="AC143" s="298">
        <f t="shared" si="12"/>
        <v>0</v>
      </c>
      <c r="AD143" s="244"/>
      <c r="AE143" s="235"/>
      <c r="AF143" s="236"/>
      <c r="AG143" s="236"/>
      <c r="AH143" s="236"/>
      <c r="AI143" s="236"/>
      <c r="AJ143" s="198"/>
      <c r="AK143" s="198"/>
      <c r="AL143" s="198"/>
      <c r="AM143" s="198"/>
      <c r="AN143" s="198"/>
    </row>
    <row r="144" spans="2:40" hidden="1">
      <c r="B144" s="217">
        <v>122</v>
      </c>
      <c r="C144" s="266" t="s">
        <v>183</v>
      </c>
      <c r="D144" s="225" t="s">
        <v>407</v>
      </c>
      <c r="E144" s="226"/>
      <c r="F144" s="226"/>
      <c r="G144" s="226"/>
      <c r="H144" s="226"/>
      <c r="I144" s="226"/>
      <c r="J144" s="226"/>
      <c r="K144" s="226"/>
      <c r="L144" s="226"/>
      <c r="M144" s="226"/>
      <c r="N144" s="226"/>
      <c r="O144" s="226"/>
      <c r="P144" s="226"/>
      <c r="Q144" s="226"/>
      <c r="R144" s="226"/>
      <c r="S144" s="226"/>
      <c r="T144" s="226"/>
      <c r="U144" s="226"/>
      <c r="V144" s="226"/>
      <c r="W144" s="226"/>
      <c r="X144" s="226"/>
      <c r="Y144" s="243">
        <f t="shared" si="11"/>
        <v>0</v>
      </c>
      <c r="Z144" s="242"/>
      <c r="AA144" s="242"/>
      <c r="AB144" s="242"/>
      <c r="AC144" s="298">
        <f t="shared" si="12"/>
        <v>0</v>
      </c>
      <c r="AD144" s="244"/>
      <c r="AE144" s="235"/>
      <c r="AF144" s="236"/>
      <c r="AG144" s="236"/>
      <c r="AH144" s="236"/>
      <c r="AI144" s="236"/>
      <c r="AJ144" s="198"/>
      <c r="AK144" s="198"/>
      <c r="AL144" s="198"/>
      <c r="AM144" s="198"/>
      <c r="AN144" s="198"/>
    </row>
    <row r="145" spans="2:40" hidden="1">
      <c r="B145" s="217">
        <v>123</v>
      </c>
      <c r="C145" s="266" t="s">
        <v>184</v>
      </c>
      <c r="D145" s="225" t="s">
        <v>407</v>
      </c>
      <c r="E145" s="226"/>
      <c r="F145" s="226"/>
      <c r="G145" s="226"/>
      <c r="H145" s="226"/>
      <c r="I145" s="226"/>
      <c r="J145" s="226"/>
      <c r="K145" s="226"/>
      <c r="L145" s="226"/>
      <c r="M145" s="226"/>
      <c r="N145" s="226"/>
      <c r="O145" s="226"/>
      <c r="P145" s="226"/>
      <c r="Q145" s="226"/>
      <c r="R145" s="226"/>
      <c r="S145" s="226"/>
      <c r="T145" s="226"/>
      <c r="U145" s="226"/>
      <c r="V145" s="226"/>
      <c r="W145" s="226"/>
      <c r="X145" s="226"/>
      <c r="Y145" s="243">
        <f t="shared" si="11"/>
        <v>0</v>
      </c>
      <c r="Z145" s="242"/>
      <c r="AA145" s="242"/>
      <c r="AB145" s="242"/>
      <c r="AC145" s="298">
        <f t="shared" si="12"/>
        <v>0</v>
      </c>
      <c r="AD145" s="244"/>
      <c r="AE145" s="235"/>
      <c r="AF145" s="236"/>
      <c r="AG145" s="236"/>
      <c r="AH145" s="236"/>
      <c r="AI145" s="236"/>
      <c r="AJ145" s="198"/>
      <c r="AK145" s="198"/>
      <c r="AL145" s="198"/>
      <c r="AM145" s="198"/>
      <c r="AN145" s="198"/>
    </row>
    <row r="146" spans="2:40">
      <c r="B146" s="217">
        <v>124</v>
      </c>
      <c r="C146" s="266" t="s">
        <v>185</v>
      </c>
      <c r="D146" s="225" t="s">
        <v>405</v>
      </c>
      <c r="E146" s="226"/>
      <c r="F146" s="226"/>
      <c r="G146" s="226"/>
      <c r="H146" s="226"/>
      <c r="I146" s="226"/>
      <c r="J146" s="251"/>
      <c r="K146" s="252"/>
      <c r="L146" s="252"/>
      <c r="M146" s="253"/>
      <c r="N146" s="251"/>
      <c r="O146" s="226"/>
      <c r="P146" s="226"/>
      <c r="Q146" s="226"/>
      <c r="R146" s="226"/>
      <c r="S146" s="226"/>
      <c r="T146" s="258"/>
      <c r="U146" s="202"/>
      <c r="V146" s="202"/>
      <c r="W146" s="259"/>
      <c r="X146" s="258"/>
      <c r="Y146" s="243">
        <f t="shared" si="11"/>
        <v>111.39999999999999</v>
      </c>
      <c r="Z146" s="260">
        <v>639</v>
      </c>
      <c r="AA146" s="260">
        <v>185.66666666666666</v>
      </c>
      <c r="AB146" s="261"/>
      <c r="AC146" s="298">
        <f t="shared" si="12"/>
        <v>0</v>
      </c>
      <c r="AD146" s="244"/>
      <c r="AE146" s="235"/>
      <c r="AF146" s="236"/>
      <c r="AG146" s="236"/>
      <c r="AH146" s="236"/>
      <c r="AI146" s="236"/>
      <c r="AJ146" s="198"/>
      <c r="AK146" s="198"/>
      <c r="AL146" s="198"/>
      <c r="AM146" s="198"/>
      <c r="AN146" s="198"/>
    </row>
    <row r="147" spans="2:40">
      <c r="B147" s="217">
        <v>125</v>
      </c>
      <c r="C147" s="266" t="s">
        <v>186</v>
      </c>
      <c r="D147" s="225" t="s">
        <v>401</v>
      </c>
      <c r="E147" s="241"/>
      <c r="F147" s="241"/>
      <c r="G147" s="241"/>
      <c r="H147" s="241"/>
      <c r="I147" s="241"/>
      <c r="J147" s="251"/>
      <c r="K147" s="252"/>
      <c r="L147" s="252"/>
      <c r="M147" s="253"/>
      <c r="N147" s="251"/>
      <c r="O147" s="226"/>
      <c r="P147" s="226"/>
      <c r="Q147" s="226"/>
      <c r="R147" s="226"/>
      <c r="S147" s="226"/>
      <c r="T147" s="258"/>
      <c r="U147" s="202"/>
      <c r="V147" s="202"/>
      <c r="W147" s="259"/>
      <c r="X147" s="258"/>
      <c r="Y147" s="243">
        <f t="shared" si="11"/>
        <v>52.6</v>
      </c>
      <c r="Z147" s="260">
        <v>84</v>
      </c>
      <c r="AA147" s="260">
        <v>87.666666666666671</v>
      </c>
      <c r="AB147" s="261">
        <v>1.01</v>
      </c>
      <c r="AC147" s="298">
        <v>210</v>
      </c>
      <c r="AD147" s="244">
        <v>74000</v>
      </c>
      <c r="AE147" s="235"/>
      <c r="AF147" s="236"/>
      <c r="AG147" s="236"/>
      <c r="AH147" s="236"/>
      <c r="AI147" s="236"/>
      <c r="AJ147" s="198"/>
      <c r="AK147" s="198"/>
      <c r="AL147" s="198"/>
      <c r="AM147" s="198"/>
      <c r="AN147" s="198"/>
    </row>
    <row r="148" spans="2:40" hidden="1">
      <c r="B148" s="217">
        <v>126</v>
      </c>
      <c r="C148" s="266" t="s">
        <v>33</v>
      </c>
      <c r="D148" s="225" t="s">
        <v>401</v>
      </c>
      <c r="E148" s="226"/>
      <c r="F148" s="226"/>
      <c r="G148" s="226"/>
      <c r="H148" s="226"/>
      <c r="I148" s="226"/>
      <c r="J148" s="226"/>
      <c r="K148" s="226"/>
      <c r="L148" s="226"/>
      <c r="M148" s="226"/>
      <c r="N148" s="226"/>
      <c r="O148" s="226"/>
      <c r="P148" s="226"/>
      <c r="Q148" s="226"/>
      <c r="R148" s="226"/>
      <c r="S148" s="226"/>
      <c r="T148" s="226"/>
      <c r="U148" s="226"/>
      <c r="V148" s="226"/>
      <c r="W148" s="226"/>
      <c r="X148" s="226"/>
      <c r="Y148" s="243">
        <f t="shared" si="11"/>
        <v>0</v>
      </c>
      <c r="Z148" s="242"/>
      <c r="AA148" s="242"/>
      <c r="AB148" s="242"/>
      <c r="AC148" s="298">
        <f t="shared" si="12"/>
        <v>0</v>
      </c>
      <c r="AD148" s="244"/>
      <c r="AE148" s="235"/>
      <c r="AF148" s="236"/>
      <c r="AG148" s="236"/>
      <c r="AH148" s="236"/>
      <c r="AI148" s="236"/>
      <c r="AJ148" s="198"/>
      <c r="AK148" s="198"/>
      <c r="AL148" s="198"/>
      <c r="AM148" s="198"/>
      <c r="AN148" s="198"/>
    </row>
    <row r="149" spans="2:40" hidden="1">
      <c r="B149" s="217">
        <v>127</v>
      </c>
      <c r="C149" s="266" t="s">
        <v>214</v>
      </c>
      <c r="D149" s="225" t="s">
        <v>402</v>
      </c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6"/>
      <c r="S149" s="226"/>
      <c r="T149" s="258"/>
      <c r="U149" s="202"/>
      <c r="V149" s="202"/>
      <c r="W149" s="259"/>
      <c r="X149" s="258"/>
      <c r="Y149" s="243">
        <f t="shared" si="11"/>
        <v>0</v>
      </c>
      <c r="Z149" s="260"/>
      <c r="AA149" s="255"/>
      <c r="AB149" s="261"/>
      <c r="AC149" s="298"/>
      <c r="AD149" s="244"/>
      <c r="AE149" s="235"/>
      <c r="AF149" s="236"/>
      <c r="AG149" s="236"/>
      <c r="AH149" s="236"/>
      <c r="AI149" s="236"/>
      <c r="AJ149" s="198"/>
      <c r="AK149" s="198"/>
      <c r="AL149" s="198"/>
      <c r="AM149" s="198"/>
      <c r="AN149" s="198"/>
    </row>
    <row r="150" spans="2:40" hidden="1">
      <c r="B150" s="217">
        <v>128</v>
      </c>
      <c r="C150" s="266" t="s">
        <v>215</v>
      </c>
      <c r="D150" s="225" t="s">
        <v>402</v>
      </c>
      <c r="E150" s="226"/>
      <c r="F150" s="226"/>
      <c r="G150" s="226"/>
      <c r="H150" s="226"/>
      <c r="I150" s="226"/>
      <c r="J150" s="226"/>
      <c r="K150" s="226"/>
      <c r="L150" s="226"/>
      <c r="M150" s="226"/>
      <c r="N150" s="226"/>
      <c r="O150" s="226"/>
      <c r="P150" s="226"/>
      <c r="Q150" s="226"/>
      <c r="R150" s="226"/>
      <c r="S150" s="226"/>
      <c r="T150" s="226"/>
      <c r="U150" s="226"/>
      <c r="V150" s="226"/>
      <c r="W150" s="226"/>
      <c r="X150" s="226"/>
      <c r="Y150" s="243">
        <f t="shared" si="11"/>
        <v>0</v>
      </c>
      <c r="Z150" s="242"/>
      <c r="AA150" s="242"/>
      <c r="AB150" s="242"/>
      <c r="AC150" s="298">
        <f t="shared" si="12"/>
        <v>0</v>
      </c>
      <c r="AD150" s="244"/>
      <c r="AE150" s="235"/>
      <c r="AF150" s="236"/>
      <c r="AG150" s="236"/>
      <c r="AH150" s="236"/>
      <c r="AI150" s="236"/>
      <c r="AJ150" s="198"/>
      <c r="AK150" s="198"/>
      <c r="AL150" s="198"/>
      <c r="AM150" s="198"/>
      <c r="AN150" s="198"/>
    </row>
    <row r="151" spans="2:40">
      <c r="B151" s="217">
        <v>129</v>
      </c>
      <c r="C151" s="266" t="s">
        <v>216</v>
      </c>
      <c r="D151" s="225" t="s">
        <v>405</v>
      </c>
      <c r="E151" s="226"/>
      <c r="F151" s="226"/>
      <c r="G151" s="226"/>
      <c r="H151" s="226"/>
      <c r="I151" s="226"/>
      <c r="J151" s="226"/>
      <c r="K151" s="226"/>
      <c r="L151" s="226"/>
      <c r="M151" s="226"/>
      <c r="N151" s="226"/>
      <c r="O151" s="226"/>
      <c r="P151" s="226"/>
      <c r="Q151" s="226"/>
      <c r="R151" s="226"/>
      <c r="S151" s="226"/>
      <c r="T151" s="258"/>
      <c r="U151" s="202"/>
      <c r="V151" s="202"/>
      <c r="W151" s="259"/>
      <c r="X151" s="258"/>
      <c r="Y151" s="243">
        <f t="shared" si="11"/>
        <v>23.172000000000001</v>
      </c>
      <c r="Z151" s="242">
        <v>175</v>
      </c>
      <c r="AA151" s="242">
        <v>38.619999999999997</v>
      </c>
      <c r="AB151" s="242"/>
      <c r="AC151" s="298">
        <f t="shared" si="12"/>
        <v>0</v>
      </c>
      <c r="AD151" s="244"/>
      <c r="AE151" s="235"/>
      <c r="AF151" s="236"/>
      <c r="AG151" s="236"/>
      <c r="AH151" s="236"/>
      <c r="AI151" s="236"/>
      <c r="AJ151" s="198"/>
      <c r="AK151" s="198"/>
      <c r="AL151" s="198"/>
      <c r="AM151" s="198"/>
      <c r="AN151" s="198"/>
    </row>
    <row r="152" spans="2:40" hidden="1">
      <c r="B152" s="217">
        <v>130</v>
      </c>
      <c r="C152" s="266" t="s">
        <v>217</v>
      </c>
      <c r="D152" s="225" t="s">
        <v>401</v>
      </c>
      <c r="E152" s="246"/>
      <c r="F152" s="241"/>
      <c r="G152" s="241"/>
      <c r="H152" s="241"/>
      <c r="I152" s="241"/>
      <c r="J152" s="226"/>
      <c r="K152" s="226"/>
      <c r="L152" s="226"/>
      <c r="M152" s="226"/>
      <c r="N152" s="226"/>
      <c r="O152" s="226"/>
      <c r="P152" s="226"/>
      <c r="Q152" s="226"/>
      <c r="R152" s="226"/>
      <c r="S152" s="226"/>
      <c r="T152" s="226"/>
      <c r="U152" s="226"/>
      <c r="V152" s="226"/>
      <c r="W152" s="226"/>
      <c r="X152" s="226"/>
      <c r="Y152" s="243">
        <f t="shared" si="11"/>
        <v>0</v>
      </c>
      <c r="Z152" s="242"/>
      <c r="AA152" s="242"/>
      <c r="AB152" s="242"/>
      <c r="AC152" s="298">
        <f t="shared" si="12"/>
        <v>0</v>
      </c>
      <c r="AD152" s="244"/>
      <c r="AE152" s="235"/>
      <c r="AF152" s="236"/>
      <c r="AG152" s="236"/>
      <c r="AH152" s="236"/>
      <c r="AI152" s="236"/>
      <c r="AJ152" s="198"/>
      <c r="AK152" s="198"/>
      <c r="AL152" s="198"/>
      <c r="AM152" s="198"/>
      <c r="AN152" s="198"/>
    </row>
    <row r="153" spans="2:40" hidden="1">
      <c r="B153" s="217">
        <v>131</v>
      </c>
      <c r="C153" s="266" t="s">
        <v>218</v>
      </c>
      <c r="D153" s="225" t="s">
        <v>401</v>
      </c>
      <c r="E153" s="226"/>
      <c r="F153" s="226"/>
      <c r="G153" s="226"/>
      <c r="H153" s="226"/>
      <c r="I153" s="226"/>
      <c r="J153" s="226"/>
      <c r="K153" s="226"/>
      <c r="L153" s="226"/>
      <c r="M153" s="226"/>
      <c r="N153" s="226"/>
      <c r="O153" s="226"/>
      <c r="P153" s="226"/>
      <c r="Q153" s="226"/>
      <c r="R153" s="226"/>
      <c r="S153" s="226"/>
      <c r="T153" s="258"/>
      <c r="U153" s="202"/>
      <c r="V153" s="202"/>
      <c r="W153" s="259"/>
      <c r="X153" s="258"/>
      <c r="Y153" s="243">
        <f t="shared" si="11"/>
        <v>5.0000000000000009</v>
      </c>
      <c r="Z153" s="267"/>
      <c r="AA153" s="255">
        <v>8.3333333333333339</v>
      </c>
      <c r="AB153" s="256"/>
      <c r="AC153" s="298">
        <f t="shared" si="12"/>
        <v>13.333333333333336</v>
      </c>
      <c r="AD153" s="244"/>
      <c r="AE153" s="235"/>
      <c r="AF153" s="236"/>
      <c r="AG153" s="236"/>
      <c r="AH153" s="236"/>
      <c r="AI153" s="236"/>
      <c r="AJ153" s="198"/>
      <c r="AK153" s="198"/>
      <c r="AL153" s="198"/>
      <c r="AM153" s="198"/>
      <c r="AN153" s="198"/>
    </row>
    <row r="154" spans="2:40" hidden="1">
      <c r="B154" s="217">
        <v>132</v>
      </c>
      <c r="C154" s="266" t="s">
        <v>219</v>
      </c>
      <c r="D154" s="225" t="s">
        <v>401</v>
      </c>
      <c r="E154" s="246"/>
      <c r="F154" s="241"/>
      <c r="G154" s="241"/>
      <c r="H154" s="241"/>
      <c r="I154" s="241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243">
        <f t="shared" si="11"/>
        <v>34.520000000000003</v>
      </c>
      <c r="Z154" s="242"/>
      <c r="AA154" s="242">
        <v>57.533333333333331</v>
      </c>
      <c r="AB154" s="242"/>
      <c r="AC154" s="298">
        <f t="shared" si="12"/>
        <v>92.053333333333342</v>
      </c>
      <c r="AD154" s="244">
        <v>29700</v>
      </c>
      <c r="AE154" s="235"/>
      <c r="AF154" s="236"/>
      <c r="AG154" s="236"/>
      <c r="AH154" s="236"/>
      <c r="AI154" s="236"/>
      <c r="AJ154" s="198"/>
      <c r="AK154" s="198"/>
      <c r="AL154" s="198"/>
      <c r="AM154" s="198"/>
      <c r="AN154" s="198"/>
    </row>
    <row r="155" spans="2:40" hidden="1">
      <c r="B155" s="217">
        <v>133</v>
      </c>
      <c r="C155" s="266" t="s">
        <v>1059</v>
      </c>
      <c r="D155" s="225" t="s">
        <v>401</v>
      </c>
      <c r="E155" s="241"/>
      <c r="F155" s="241"/>
      <c r="G155" s="241"/>
      <c r="H155" s="241"/>
      <c r="I155" s="241"/>
      <c r="J155" s="226"/>
      <c r="K155" s="226"/>
      <c r="L155" s="226"/>
      <c r="M155" s="226"/>
      <c r="N155" s="226"/>
      <c r="O155" s="226"/>
      <c r="P155" s="226"/>
      <c r="Q155" s="226"/>
      <c r="R155" s="226"/>
      <c r="S155" s="226"/>
      <c r="T155" s="226"/>
      <c r="U155" s="226"/>
      <c r="V155" s="226"/>
      <c r="W155" s="226"/>
      <c r="X155" s="226"/>
      <c r="Y155" s="243">
        <f t="shared" si="11"/>
        <v>43</v>
      </c>
      <c r="Z155" s="242"/>
      <c r="AA155" s="242">
        <v>71.666666666666671</v>
      </c>
      <c r="AB155" s="242"/>
      <c r="AC155" s="298">
        <f t="shared" si="12"/>
        <v>114.66666666666667</v>
      </c>
      <c r="AD155" s="244">
        <v>29700</v>
      </c>
      <c r="AE155" s="235"/>
      <c r="AF155" s="236"/>
      <c r="AG155" s="236"/>
      <c r="AH155" s="236"/>
      <c r="AI155" s="236"/>
      <c r="AJ155" s="198"/>
      <c r="AK155" s="198"/>
      <c r="AL155" s="198"/>
      <c r="AM155" s="198"/>
      <c r="AN155" s="198"/>
    </row>
    <row r="156" spans="2:40" hidden="1">
      <c r="B156" s="217">
        <v>134</v>
      </c>
      <c r="C156" s="266" t="s">
        <v>232</v>
      </c>
      <c r="D156" s="225" t="s">
        <v>808</v>
      </c>
      <c r="E156" s="226"/>
      <c r="F156" s="226"/>
      <c r="G156" s="226"/>
      <c r="H156" s="226"/>
      <c r="I156" s="226"/>
      <c r="J156" s="226"/>
      <c r="K156" s="226"/>
      <c r="L156" s="226"/>
      <c r="M156" s="226"/>
      <c r="N156" s="226"/>
      <c r="O156" s="226"/>
      <c r="P156" s="226"/>
      <c r="Q156" s="226"/>
      <c r="R156" s="226"/>
      <c r="S156" s="226"/>
      <c r="T156" s="226"/>
      <c r="U156" s="226"/>
      <c r="V156" s="226"/>
      <c r="W156" s="226"/>
      <c r="X156" s="226"/>
      <c r="Y156" s="243">
        <f t="shared" si="11"/>
        <v>0</v>
      </c>
      <c r="Z156" s="242"/>
      <c r="AA156" s="242"/>
      <c r="AB156" s="242"/>
      <c r="AC156" s="298">
        <f t="shared" si="12"/>
        <v>0</v>
      </c>
      <c r="AD156" s="244"/>
      <c r="AE156" s="235"/>
      <c r="AF156" s="236"/>
      <c r="AG156" s="236"/>
      <c r="AH156" s="236"/>
      <c r="AI156" s="236"/>
      <c r="AJ156" s="198"/>
      <c r="AK156" s="198"/>
      <c r="AL156" s="198"/>
      <c r="AM156" s="198"/>
      <c r="AN156" s="198"/>
    </row>
    <row r="157" spans="2:40" hidden="1">
      <c r="B157" s="217">
        <v>135</v>
      </c>
      <c r="C157" s="266" t="s">
        <v>233</v>
      </c>
      <c r="D157" s="225" t="s">
        <v>403</v>
      </c>
      <c r="E157" s="226"/>
      <c r="F157" s="226"/>
      <c r="G157" s="226"/>
      <c r="H157" s="226"/>
      <c r="I157" s="226"/>
      <c r="J157" s="226"/>
      <c r="K157" s="226"/>
      <c r="L157" s="226"/>
      <c r="M157" s="226"/>
      <c r="N157" s="226"/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43">
        <f t="shared" si="11"/>
        <v>0</v>
      </c>
      <c r="Z157" s="242"/>
      <c r="AA157" s="242"/>
      <c r="AB157" s="242"/>
      <c r="AC157" s="298">
        <f t="shared" si="12"/>
        <v>0</v>
      </c>
      <c r="AD157" s="244"/>
      <c r="AE157" s="235"/>
      <c r="AF157" s="236"/>
      <c r="AG157" s="236"/>
      <c r="AH157" s="236"/>
      <c r="AI157" s="236"/>
      <c r="AJ157" s="198"/>
      <c r="AK157" s="198"/>
      <c r="AL157" s="198"/>
      <c r="AM157" s="198"/>
      <c r="AN157" s="198"/>
    </row>
    <row r="158" spans="2:40" hidden="1">
      <c r="B158" s="217">
        <v>136</v>
      </c>
      <c r="C158" s="266" t="s">
        <v>253</v>
      </c>
      <c r="D158" s="225" t="s">
        <v>402</v>
      </c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6"/>
      <c r="S158" s="226"/>
      <c r="T158" s="226"/>
      <c r="U158" s="226"/>
      <c r="V158" s="226"/>
      <c r="W158" s="226"/>
      <c r="X158" s="226"/>
      <c r="Y158" s="243">
        <f t="shared" si="11"/>
        <v>0</v>
      </c>
      <c r="Z158" s="260"/>
      <c r="AA158" s="255"/>
      <c r="AB158" s="256"/>
      <c r="AC158" s="298">
        <f t="shared" si="12"/>
        <v>0</v>
      </c>
      <c r="AD158" s="244"/>
      <c r="AE158" s="235"/>
      <c r="AF158" s="236"/>
      <c r="AG158" s="236"/>
      <c r="AH158" s="236"/>
      <c r="AI158" s="236"/>
      <c r="AJ158" s="198"/>
      <c r="AK158" s="198"/>
      <c r="AL158" s="198"/>
      <c r="AM158" s="198"/>
      <c r="AN158" s="198"/>
    </row>
    <row r="159" spans="2:40" hidden="1">
      <c r="B159" s="217">
        <v>137</v>
      </c>
      <c r="C159" s="266" t="s">
        <v>254</v>
      </c>
      <c r="D159" s="225" t="s">
        <v>402</v>
      </c>
      <c r="E159" s="241"/>
      <c r="F159" s="241"/>
      <c r="G159" s="241"/>
      <c r="H159" s="241"/>
      <c r="I159" s="241"/>
      <c r="J159" s="226"/>
      <c r="K159" s="226"/>
      <c r="L159" s="226"/>
      <c r="M159" s="226"/>
      <c r="N159" s="226"/>
      <c r="O159" s="226"/>
      <c r="P159" s="226"/>
      <c r="Q159" s="226"/>
      <c r="R159" s="226"/>
      <c r="S159" s="226"/>
      <c r="T159" s="226"/>
      <c r="U159" s="226"/>
      <c r="V159" s="226"/>
      <c r="W159" s="226"/>
      <c r="X159" s="226"/>
      <c r="Y159" s="243">
        <f t="shared" si="11"/>
        <v>734.59999999999991</v>
      </c>
      <c r="Z159" s="242"/>
      <c r="AA159" s="242">
        <v>1224.3333333333333</v>
      </c>
      <c r="AB159" s="242"/>
      <c r="AC159" s="298">
        <f t="shared" si="12"/>
        <v>1958.9333333333332</v>
      </c>
      <c r="AD159" s="244">
        <v>1010</v>
      </c>
      <c r="AE159" s="235"/>
      <c r="AF159" s="236"/>
      <c r="AG159" s="236"/>
      <c r="AH159" s="236"/>
      <c r="AI159" s="236"/>
      <c r="AJ159" s="198"/>
      <c r="AK159" s="198"/>
      <c r="AL159" s="198"/>
      <c r="AM159" s="198"/>
      <c r="AN159" s="198"/>
    </row>
    <row r="160" spans="2:40" hidden="1">
      <c r="B160" s="217">
        <v>138</v>
      </c>
      <c r="C160" s="266" t="s">
        <v>259</v>
      </c>
      <c r="D160" s="225" t="s">
        <v>404</v>
      </c>
      <c r="E160" s="226"/>
      <c r="F160" s="226"/>
      <c r="G160" s="226"/>
      <c r="H160" s="226"/>
      <c r="I160" s="226"/>
      <c r="J160" s="251"/>
      <c r="K160" s="252"/>
      <c r="L160" s="252"/>
      <c r="M160" s="253"/>
      <c r="N160" s="251"/>
      <c r="O160" s="226"/>
      <c r="P160" s="226"/>
      <c r="Q160" s="226"/>
      <c r="R160" s="226"/>
      <c r="S160" s="226"/>
      <c r="T160" s="226"/>
      <c r="U160" s="226"/>
      <c r="V160" s="226"/>
      <c r="W160" s="226"/>
      <c r="X160" s="226"/>
      <c r="Y160" s="243">
        <f t="shared" si="11"/>
        <v>0</v>
      </c>
      <c r="Z160" s="242"/>
      <c r="AA160" s="242"/>
      <c r="AB160" s="242"/>
      <c r="AC160" s="298">
        <f t="shared" si="12"/>
        <v>0</v>
      </c>
      <c r="AD160" s="244"/>
      <c r="AE160" s="235"/>
      <c r="AF160" s="236"/>
      <c r="AG160" s="236"/>
      <c r="AH160" s="236"/>
      <c r="AI160" s="236"/>
      <c r="AJ160" s="198"/>
      <c r="AK160" s="198"/>
      <c r="AL160" s="198"/>
      <c r="AM160" s="198"/>
      <c r="AN160" s="198"/>
    </row>
    <row r="161" spans="2:40">
      <c r="B161" s="217">
        <v>139</v>
      </c>
      <c r="C161" s="266" t="s">
        <v>261</v>
      </c>
      <c r="D161" s="225" t="s">
        <v>406</v>
      </c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6"/>
      <c r="S161" s="226"/>
      <c r="T161" s="258"/>
      <c r="U161" s="202"/>
      <c r="V161" s="202"/>
      <c r="W161" s="259"/>
      <c r="X161" s="258"/>
      <c r="Y161" s="243">
        <f t="shared" si="11"/>
        <v>3.0599999999999996</v>
      </c>
      <c r="Z161" s="260">
        <v>8</v>
      </c>
      <c r="AA161" s="260">
        <v>5.0999999999999996</v>
      </c>
      <c r="AB161" s="261">
        <v>2</v>
      </c>
      <c r="AC161" s="298">
        <f t="shared" si="12"/>
        <v>10.36</v>
      </c>
      <c r="AD161" s="244"/>
      <c r="AE161" s="235"/>
      <c r="AF161" s="236"/>
      <c r="AG161" s="236"/>
      <c r="AH161" s="236"/>
      <c r="AI161" s="236"/>
      <c r="AJ161" s="198"/>
      <c r="AK161" s="198"/>
      <c r="AL161" s="198"/>
      <c r="AM161" s="198"/>
      <c r="AN161" s="198"/>
    </row>
    <row r="162" spans="2:40">
      <c r="B162" s="217">
        <v>140</v>
      </c>
      <c r="C162" s="266" t="s">
        <v>262</v>
      </c>
      <c r="D162" s="225" t="s">
        <v>406</v>
      </c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43">
        <f t="shared" si="11"/>
        <v>4</v>
      </c>
      <c r="Z162" s="260">
        <v>3</v>
      </c>
      <c r="AA162" s="260">
        <v>6.666666666666667</v>
      </c>
      <c r="AB162" s="261">
        <v>0.6</v>
      </c>
      <c r="AC162" s="298">
        <f t="shared" si="12"/>
        <v>11.666666666666668</v>
      </c>
      <c r="AD162" s="244"/>
      <c r="AE162" s="235"/>
      <c r="AF162" s="236"/>
      <c r="AG162" s="236"/>
      <c r="AH162" s="236"/>
      <c r="AI162" s="236"/>
      <c r="AJ162" s="198"/>
      <c r="AK162" s="198"/>
      <c r="AL162" s="198"/>
      <c r="AM162" s="198"/>
      <c r="AN162" s="198"/>
    </row>
    <row r="163" spans="2:40">
      <c r="B163" s="217">
        <v>141</v>
      </c>
      <c r="C163" s="266" t="s">
        <v>274</v>
      </c>
      <c r="D163" s="225" t="s">
        <v>405</v>
      </c>
      <c r="E163" s="241"/>
      <c r="F163" s="241"/>
      <c r="G163" s="241"/>
      <c r="H163" s="241"/>
      <c r="I163" s="241"/>
      <c r="J163" s="251"/>
      <c r="K163" s="252"/>
      <c r="L163" s="252"/>
      <c r="M163" s="253"/>
      <c r="N163" s="251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43">
        <f t="shared" si="11"/>
        <v>35.316000000000003</v>
      </c>
      <c r="Z163" s="260">
        <v>50</v>
      </c>
      <c r="AA163" s="260">
        <v>58.860000000000007</v>
      </c>
      <c r="AB163" s="261">
        <v>0.15</v>
      </c>
      <c r="AC163" s="298">
        <f t="shared" si="12"/>
        <v>53.00500000000001</v>
      </c>
      <c r="AD163" s="244">
        <v>342150</v>
      </c>
      <c r="AE163" s="235"/>
      <c r="AF163" s="236"/>
      <c r="AG163" s="236"/>
      <c r="AH163" s="236"/>
      <c r="AI163" s="236"/>
      <c r="AJ163" s="198"/>
      <c r="AK163" s="198"/>
      <c r="AL163" s="198"/>
      <c r="AM163" s="198"/>
      <c r="AN163" s="198"/>
    </row>
    <row r="164" spans="2:40">
      <c r="B164" s="217">
        <v>142</v>
      </c>
      <c r="C164" s="266" t="s">
        <v>275</v>
      </c>
      <c r="D164" s="225" t="s">
        <v>405</v>
      </c>
      <c r="E164" s="226"/>
      <c r="F164" s="226"/>
      <c r="G164" s="226"/>
      <c r="H164" s="226"/>
      <c r="I164" s="226"/>
      <c r="J164" s="251"/>
      <c r="K164" s="252"/>
      <c r="L164" s="252"/>
      <c r="M164" s="253"/>
      <c r="N164" s="251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43">
        <f t="shared" si="11"/>
        <v>1</v>
      </c>
      <c r="Z164" s="260">
        <v>13</v>
      </c>
      <c r="AA164" s="255">
        <v>1.6666666666666667</v>
      </c>
      <c r="AB164" s="261"/>
      <c r="AC164" s="298">
        <f t="shared" si="12"/>
        <v>0</v>
      </c>
      <c r="AD164" s="244"/>
      <c r="AE164" s="235"/>
      <c r="AF164" s="236"/>
      <c r="AG164" s="236"/>
      <c r="AH164" s="236"/>
      <c r="AI164" s="236"/>
      <c r="AJ164" s="198"/>
      <c r="AK164" s="198"/>
      <c r="AL164" s="198"/>
      <c r="AM164" s="198"/>
      <c r="AN164" s="198"/>
    </row>
    <row r="165" spans="2:40">
      <c r="B165" s="217">
        <v>143</v>
      </c>
      <c r="C165" s="266" t="s">
        <v>77</v>
      </c>
      <c r="D165" s="225" t="s">
        <v>809</v>
      </c>
      <c r="E165" s="226"/>
      <c r="F165" s="226"/>
      <c r="G165" s="226"/>
      <c r="H165" s="226"/>
      <c r="I165" s="226"/>
      <c r="J165" s="226"/>
      <c r="K165" s="226"/>
      <c r="L165" s="226"/>
      <c r="M165" s="226"/>
      <c r="N165" s="226"/>
      <c r="O165" s="226"/>
      <c r="P165" s="226"/>
      <c r="Q165" s="226"/>
      <c r="R165" s="226"/>
      <c r="S165" s="226"/>
      <c r="T165" s="226"/>
      <c r="U165" s="226"/>
      <c r="V165" s="226"/>
      <c r="W165" s="226"/>
      <c r="X165" s="226"/>
      <c r="Y165" s="243">
        <f t="shared" si="11"/>
        <v>0</v>
      </c>
      <c r="Z165" s="242"/>
      <c r="AA165" s="242"/>
      <c r="AB165" s="242"/>
      <c r="AC165" s="298">
        <f t="shared" si="12"/>
        <v>0</v>
      </c>
      <c r="AD165" s="244"/>
      <c r="AE165" s="235"/>
      <c r="AF165" s="236"/>
      <c r="AG165" s="236"/>
      <c r="AH165" s="236"/>
      <c r="AI165" s="236"/>
      <c r="AJ165" s="198"/>
      <c r="AK165" s="198"/>
      <c r="AL165" s="198"/>
      <c r="AM165" s="198"/>
      <c r="AN165" s="198"/>
    </row>
    <row r="166" spans="2:40">
      <c r="B166" s="217"/>
      <c r="C166" s="266"/>
      <c r="D166" s="225"/>
      <c r="E166" s="226"/>
      <c r="F166" s="226"/>
      <c r="G166" s="226"/>
      <c r="H166" s="226"/>
      <c r="I166" s="226"/>
      <c r="J166" s="226"/>
      <c r="K166" s="226"/>
      <c r="L166" s="226"/>
      <c r="M166" s="226"/>
      <c r="N166" s="226"/>
      <c r="O166" s="226"/>
      <c r="P166" s="226"/>
      <c r="Q166" s="226"/>
      <c r="R166" s="226"/>
      <c r="S166" s="226"/>
      <c r="T166" s="226"/>
      <c r="U166" s="226"/>
      <c r="V166" s="226"/>
      <c r="W166" s="226"/>
      <c r="X166" s="226"/>
      <c r="Y166" s="243"/>
      <c r="Z166" s="242"/>
      <c r="AA166" s="242"/>
      <c r="AB166" s="242"/>
      <c r="AC166" s="298">
        <f t="shared" si="12"/>
        <v>0</v>
      </c>
      <c r="AD166" s="244"/>
      <c r="AE166" s="235"/>
      <c r="AF166" s="236"/>
      <c r="AG166" s="236"/>
      <c r="AH166" s="236"/>
      <c r="AI166" s="236"/>
      <c r="AJ166" s="198"/>
      <c r="AK166" s="198"/>
      <c r="AL166" s="198"/>
      <c r="AM166" s="198"/>
      <c r="AN166" s="198"/>
    </row>
    <row r="167" spans="2:40" s="245" customFormat="1" ht="12">
      <c r="B167" s="444" t="s">
        <v>801</v>
      </c>
      <c r="C167" s="444"/>
      <c r="D167" s="225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6"/>
      <c r="S167" s="226"/>
      <c r="T167" s="226"/>
      <c r="U167" s="226"/>
      <c r="V167" s="226"/>
      <c r="W167" s="226"/>
      <c r="X167" s="226"/>
      <c r="Y167" s="243"/>
      <c r="Z167" s="242"/>
      <c r="AA167" s="242"/>
      <c r="AB167" s="242"/>
      <c r="AC167" s="298">
        <f t="shared" si="12"/>
        <v>0</v>
      </c>
      <c r="AD167" s="244"/>
      <c r="AE167" s="230"/>
      <c r="AF167" s="231"/>
      <c r="AG167" s="231"/>
      <c r="AH167" s="231"/>
      <c r="AI167" s="231"/>
      <c r="AJ167" s="205"/>
      <c r="AK167" s="205"/>
      <c r="AL167" s="205"/>
      <c r="AM167" s="205"/>
      <c r="AN167" s="205"/>
    </row>
    <row r="168" spans="2:40" hidden="1">
      <c r="B168" s="217">
        <v>144</v>
      </c>
      <c r="C168" s="266" t="s">
        <v>55</v>
      </c>
      <c r="D168" s="225" t="s">
        <v>403</v>
      </c>
      <c r="E168" s="226"/>
      <c r="F168" s="226"/>
      <c r="G168" s="226"/>
      <c r="H168" s="226"/>
      <c r="I168" s="226"/>
      <c r="J168" s="226"/>
      <c r="K168" s="226"/>
      <c r="L168" s="226"/>
      <c r="M168" s="226"/>
      <c r="N168" s="226"/>
      <c r="O168" s="226"/>
      <c r="P168" s="226"/>
      <c r="Q168" s="226"/>
      <c r="R168" s="226"/>
      <c r="S168" s="226"/>
      <c r="T168" s="258"/>
      <c r="U168" s="202"/>
      <c r="V168" s="202"/>
      <c r="W168" s="259"/>
      <c r="X168" s="258"/>
      <c r="Y168" s="243">
        <f t="shared" ref="Y168:Y191" si="13">IF((AA168/25)*Y$8&gt;0,(AA168/25)*Y$8,0)</f>
        <v>0</v>
      </c>
      <c r="Z168" s="267"/>
      <c r="AA168" s="255"/>
      <c r="AB168" s="256"/>
      <c r="AC168" s="298">
        <f t="shared" si="12"/>
        <v>0</v>
      </c>
      <c r="AD168" s="244"/>
      <c r="AE168" s="235"/>
      <c r="AF168" s="236"/>
      <c r="AG168" s="236"/>
      <c r="AH168" s="236"/>
      <c r="AI168" s="236"/>
      <c r="AJ168" s="198"/>
      <c r="AK168" s="198"/>
      <c r="AL168" s="198"/>
      <c r="AM168" s="198"/>
      <c r="AN168" s="198"/>
    </row>
    <row r="169" spans="2:40" hidden="1">
      <c r="B169" s="217">
        <v>145</v>
      </c>
      <c r="C169" s="266" t="s">
        <v>56</v>
      </c>
      <c r="D169" s="225" t="s">
        <v>403</v>
      </c>
      <c r="E169" s="226"/>
      <c r="F169" s="226"/>
      <c r="G169" s="226"/>
      <c r="H169" s="226"/>
      <c r="I169" s="226"/>
      <c r="J169" s="251"/>
      <c r="K169" s="252"/>
      <c r="L169" s="252"/>
      <c r="M169" s="253"/>
      <c r="N169" s="251"/>
      <c r="O169" s="226"/>
      <c r="P169" s="226"/>
      <c r="Q169" s="226"/>
      <c r="R169" s="226"/>
      <c r="S169" s="226"/>
      <c r="T169" s="258"/>
      <c r="U169" s="202"/>
      <c r="V169" s="202"/>
      <c r="W169" s="259"/>
      <c r="X169" s="258"/>
      <c r="Y169" s="243">
        <f t="shared" si="13"/>
        <v>0</v>
      </c>
      <c r="Z169" s="267"/>
      <c r="AA169" s="255"/>
      <c r="AB169" s="256"/>
      <c r="AC169" s="298">
        <f t="shared" si="12"/>
        <v>0</v>
      </c>
      <c r="AD169" s="244"/>
      <c r="AE169" s="235"/>
      <c r="AF169" s="236"/>
      <c r="AG169" s="236"/>
      <c r="AH169" s="236"/>
      <c r="AI169" s="236"/>
      <c r="AJ169" s="198"/>
      <c r="AK169" s="198"/>
      <c r="AL169" s="198"/>
      <c r="AM169" s="198"/>
      <c r="AN169" s="198"/>
    </row>
    <row r="170" spans="2:40" hidden="1">
      <c r="B170" s="217">
        <v>146</v>
      </c>
      <c r="C170" s="266" t="s">
        <v>57</v>
      </c>
      <c r="D170" s="225" t="s">
        <v>403</v>
      </c>
      <c r="E170" s="226"/>
      <c r="F170" s="226"/>
      <c r="G170" s="226"/>
      <c r="H170" s="226"/>
      <c r="I170" s="226"/>
      <c r="J170" s="251"/>
      <c r="K170" s="252"/>
      <c r="L170" s="252"/>
      <c r="M170" s="253"/>
      <c r="N170" s="251"/>
      <c r="O170" s="226"/>
      <c r="P170" s="226"/>
      <c r="Q170" s="226"/>
      <c r="R170" s="226"/>
      <c r="S170" s="226"/>
      <c r="T170" s="258"/>
      <c r="U170" s="202"/>
      <c r="V170" s="202"/>
      <c r="W170" s="259"/>
      <c r="X170" s="258"/>
      <c r="Y170" s="243">
        <f t="shared" si="13"/>
        <v>0</v>
      </c>
      <c r="Z170" s="267"/>
      <c r="AA170" s="255"/>
      <c r="AB170" s="256"/>
      <c r="AC170" s="298">
        <f t="shared" si="12"/>
        <v>0</v>
      </c>
      <c r="AD170" s="244"/>
      <c r="AE170" s="235"/>
      <c r="AF170" s="236"/>
      <c r="AG170" s="236"/>
      <c r="AH170" s="236"/>
      <c r="AI170" s="236"/>
      <c r="AJ170" s="198"/>
      <c r="AK170" s="198"/>
      <c r="AL170" s="198"/>
      <c r="AM170" s="198"/>
      <c r="AN170" s="198"/>
    </row>
    <row r="171" spans="2:40" hidden="1">
      <c r="B171" s="217">
        <v>147</v>
      </c>
      <c r="C171" s="266" t="s">
        <v>58</v>
      </c>
      <c r="D171" s="225" t="s">
        <v>403</v>
      </c>
      <c r="E171" s="226"/>
      <c r="F171" s="226"/>
      <c r="G171" s="226"/>
      <c r="H171" s="226"/>
      <c r="I171" s="226"/>
      <c r="J171" s="226"/>
      <c r="K171" s="226"/>
      <c r="L171" s="226"/>
      <c r="M171" s="226"/>
      <c r="N171" s="226"/>
      <c r="O171" s="226"/>
      <c r="P171" s="226"/>
      <c r="Q171" s="226"/>
      <c r="R171" s="226"/>
      <c r="S171" s="226"/>
      <c r="T171" s="226"/>
      <c r="U171" s="226"/>
      <c r="V171" s="226"/>
      <c r="W171" s="226"/>
      <c r="X171" s="226"/>
      <c r="Y171" s="243">
        <f t="shared" si="13"/>
        <v>0</v>
      </c>
      <c r="Z171" s="260"/>
      <c r="AA171" s="260"/>
      <c r="AB171" s="261"/>
      <c r="AC171" s="298">
        <f t="shared" si="12"/>
        <v>0</v>
      </c>
      <c r="AD171" s="244"/>
      <c r="AE171" s="235"/>
      <c r="AF171" s="236"/>
      <c r="AG171" s="236"/>
      <c r="AH171" s="236"/>
      <c r="AI171" s="236"/>
      <c r="AJ171" s="198"/>
      <c r="AK171" s="198"/>
      <c r="AL171" s="198"/>
      <c r="AM171" s="198"/>
      <c r="AN171" s="198"/>
    </row>
    <row r="172" spans="2:40" hidden="1">
      <c r="B172" s="217">
        <v>148</v>
      </c>
      <c r="C172" s="266" t="s">
        <v>59</v>
      </c>
      <c r="D172" s="225" t="s">
        <v>403</v>
      </c>
      <c r="E172" s="226"/>
      <c r="F172" s="226"/>
      <c r="G172" s="226"/>
      <c r="H172" s="226"/>
      <c r="I172" s="226"/>
      <c r="J172" s="226"/>
      <c r="K172" s="226"/>
      <c r="L172" s="226"/>
      <c r="M172" s="226"/>
      <c r="N172" s="226"/>
      <c r="O172" s="226"/>
      <c r="P172" s="226"/>
      <c r="Q172" s="226"/>
      <c r="R172" s="226"/>
      <c r="S172" s="226"/>
      <c r="T172" s="226"/>
      <c r="U172" s="226"/>
      <c r="V172" s="226"/>
      <c r="W172" s="226"/>
      <c r="X172" s="226"/>
      <c r="Y172" s="243">
        <f t="shared" si="13"/>
        <v>0</v>
      </c>
      <c r="Z172" s="242"/>
      <c r="AA172" s="242"/>
      <c r="AB172" s="242"/>
      <c r="AC172" s="298">
        <f t="shared" si="12"/>
        <v>0</v>
      </c>
      <c r="AD172" s="244"/>
      <c r="AE172" s="235"/>
      <c r="AF172" s="236"/>
      <c r="AG172" s="236"/>
      <c r="AH172" s="236"/>
      <c r="AI172" s="236"/>
      <c r="AJ172" s="198"/>
      <c r="AK172" s="198"/>
      <c r="AL172" s="198"/>
      <c r="AM172" s="198"/>
      <c r="AN172" s="198"/>
    </row>
    <row r="173" spans="2:40" hidden="1">
      <c r="B173" s="217">
        <v>149</v>
      </c>
      <c r="C173" s="266" t="s">
        <v>68</v>
      </c>
      <c r="D173" s="225" t="s">
        <v>403</v>
      </c>
      <c r="E173" s="226"/>
      <c r="F173" s="226"/>
      <c r="G173" s="226"/>
      <c r="H173" s="226"/>
      <c r="I173" s="226"/>
      <c r="J173" s="226"/>
      <c r="K173" s="226"/>
      <c r="L173" s="226"/>
      <c r="M173" s="226"/>
      <c r="N173" s="226"/>
      <c r="O173" s="226"/>
      <c r="P173" s="226"/>
      <c r="Q173" s="226"/>
      <c r="R173" s="226"/>
      <c r="S173" s="226"/>
      <c r="T173" s="226"/>
      <c r="U173" s="226"/>
      <c r="V173" s="226"/>
      <c r="W173" s="226"/>
      <c r="X173" s="226"/>
      <c r="Y173" s="243">
        <f t="shared" si="13"/>
        <v>0</v>
      </c>
      <c r="Z173" s="242"/>
      <c r="AA173" s="242"/>
      <c r="AB173" s="242"/>
      <c r="AC173" s="298">
        <f t="shared" si="12"/>
        <v>0</v>
      </c>
      <c r="AD173" s="244"/>
      <c r="AE173" s="235"/>
      <c r="AF173" s="236"/>
      <c r="AG173" s="236"/>
      <c r="AH173" s="236"/>
      <c r="AI173" s="236"/>
      <c r="AJ173" s="198"/>
      <c r="AK173" s="198"/>
      <c r="AL173" s="198"/>
      <c r="AM173" s="198"/>
      <c r="AN173" s="198"/>
    </row>
    <row r="174" spans="2:40" hidden="1">
      <c r="B174" s="217">
        <v>150</v>
      </c>
      <c r="C174" s="266" t="s">
        <v>69</v>
      </c>
      <c r="D174" s="225" t="s">
        <v>403</v>
      </c>
      <c r="E174" s="226"/>
      <c r="F174" s="226"/>
      <c r="G174" s="226"/>
      <c r="H174" s="226"/>
      <c r="I174" s="226"/>
      <c r="J174" s="226"/>
      <c r="K174" s="226"/>
      <c r="L174" s="226"/>
      <c r="M174" s="226"/>
      <c r="N174" s="226"/>
      <c r="O174" s="226"/>
      <c r="P174" s="226"/>
      <c r="Q174" s="226"/>
      <c r="R174" s="226"/>
      <c r="S174" s="226"/>
      <c r="T174" s="226"/>
      <c r="U174" s="226"/>
      <c r="V174" s="226"/>
      <c r="W174" s="226"/>
      <c r="X174" s="226"/>
      <c r="Y174" s="243">
        <f t="shared" si="13"/>
        <v>0</v>
      </c>
      <c r="Z174" s="242"/>
      <c r="AA174" s="242"/>
      <c r="AB174" s="242"/>
      <c r="AC174" s="298">
        <f t="shared" si="12"/>
        <v>0</v>
      </c>
      <c r="AD174" s="244"/>
      <c r="AE174" s="235"/>
      <c r="AF174" s="236"/>
      <c r="AG174" s="236"/>
      <c r="AH174" s="236"/>
      <c r="AI174" s="236"/>
      <c r="AJ174" s="198"/>
      <c r="AK174" s="198"/>
      <c r="AL174" s="198"/>
      <c r="AM174" s="198"/>
      <c r="AN174" s="198"/>
    </row>
    <row r="175" spans="2:40">
      <c r="B175" s="217">
        <v>151</v>
      </c>
      <c r="C175" s="266" t="s">
        <v>70</v>
      </c>
      <c r="D175" s="225" t="s">
        <v>403</v>
      </c>
      <c r="E175" s="226"/>
      <c r="F175" s="226"/>
      <c r="G175" s="226"/>
      <c r="H175" s="226"/>
      <c r="I175" s="226"/>
      <c r="J175" s="226"/>
      <c r="K175" s="226"/>
      <c r="L175" s="226"/>
      <c r="M175" s="226"/>
      <c r="N175" s="226"/>
      <c r="O175" s="226"/>
      <c r="P175" s="226"/>
      <c r="Q175" s="226"/>
      <c r="R175" s="226"/>
      <c r="S175" s="226"/>
      <c r="T175" s="226"/>
      <c r="U175" s="226"/>
      <c r="V175" s="226"/>
      <c r="W175" s="226"/>
      <c r="X175" s="226"/>
      <c r="Y175" s="243">
        <f t="shared" si="13"/>
        <v>330.2</v>
      </c>
      <c r="Z175" s="242">
        <v>550</v>
      </c>
      <c r="AA175" s="242">
        <v>550.33333333333326</v>
      </c>
      <c r="AB175" s="242">
        <v>0.2</v>
      </c>
      <c r="AC175" s="298">
        <f t="shared" si="12"/>
        <v>440.59999999999991</v>
      </c>
      <c r="AD175" s="244">
        <v>13850</v>
      </c>
      <c r="AE175" s="235"/>
      <c r="AF175" s="236"/>
      <c r="AG175" s="236"/>
      <c r="AH175" s="236"/>
      <c r="AI175" s="236"/>
      <c r="AJ175" s="198"/>
      <c r="AK175" s="198"/>
      <c r="AL175" s="198"/>
      <c r="AM175" s="198"/>
      <c r="AN175" s="198"/>
    </row>
    <row r="176" spans="2:40">
      <c r="B176" s="217">
        <v>152</v>
      </c>
      <c r="C176" s="266" t="s">
        <v>71</v>
      </c>
      <c r="D176" s="225" t="s">
        <v>403</v>
      </c>
      <c r="E176" s="226"/>
      <c r="F176" s="226"/>
      <c r="G176" s="226"/>
      <c r="H176" s="226"/>
      <c r="I176" s="226"/>
      <c r="J176" s="226"/>
      <c r="K176" s="226"/>
      <c r="L176" s="226"/>
      <c r="M176" s="226"/>
      <c r="N176" s="226"/>
      <c r="O176" s="226"/>
      <c r="P176" s="226"/>
      <c r="Q176" s="226"/>
      <c r="R176" s="226"/>
      <c r="S176" s="226"/>
      <c r="T176" s="226"/>
      <c r="U176" s="226"/>
      <c r="V176" s="226"/>
      <c r="W176" s="226"/>
      <c r="X176" s="226"/>
      <c r="Y176" s="243">
        <f t="shared" si="13"/>
        <v>556.4</v>
      </c>
      <c r="Z176" s="242">
        <v>520</v>
      </c>
      <c r="AA176" s="242">
        <v>927.33333333333326</v>
      </c>
      <c r="AB176" s="242">
        <v>0.1</v>
      </c>
      <c r="AC176" s="298">
        <f t="shared" si="12"/>
        <v>1056.4666666666667</v>
      </c>
      <c r="AD176" s="244">
        <v>18250</v>
      </c>
      <c r="AE176" s="235"/>
      <c r="AF176" s="236"/>
      <c r="AG176" s="236"/>
      <c r="AH176" s="236"/>
      <c r="AI176" s="236"/>
      <c r="AJ176" s="198"/>
      <c r="AK176" s="198"/>
      <c r="AL176" s="198"/>
      <c r="AM176" s="198"/>
      <c r="AN176" s="198"/>
    </row>
    <row r="177" spans="2:40">
      <c r="B177" s="217">
        <v>153</v>
      </c>
      <c r="C177" s="266" t="s">
        <v>72</v>
      </c>
      <c r="D177" s="225" t="s">
        <v>403</v>
      </c>
      <c r="E177" s="226"/>
      <c r="F177" s="226"/>
      <c r="G177" s="226"/>
      <c r="H177" s="226"/>
      <c r="I177" s="226"/>
      <c r="J177" s="226"/>
      <c r="K177" s="226"/>
      <c r="L177" s="226"/>
      <c r="M177" s="226"/>
      <c r="N177" s="226"/>
      <c r="O177" s="226"/>
      <c r="P177" s="226"/>
      <c r="Q177" s="226"/>
      <c r="R177" s="226"/>
      <c r="S177" s="226"/>
      <c r="T177" s="226"/>
      <c r="U177" s="226"/>
      <c r="V177" s="226"/>
      <c r="W177" s="226"/>
      <c r="X177" s="226"/>
      <c r="Y177" s="243">
        <f t="shared" si="13"/>
        <v>627.79999999999995</v>
      </c>
      <c r="Z177" s="242">
        <v>360</v>
      </c>
      <c r="AA177" s="242">
        <v>1046.3333333333333</v>
      </c>
      <c r="AB177" s="242">
        <v>0.2</v>
      </c>
      <c r="AC177" s="298">
        <f t="shared" si="12"/>
        <v>1523.3999999999999</v>
      </c>
      <c r="AD177" s="244">
        <v>20500</v>
      </c>
      <c r="AE177" s="235"/>
      <c r="AF177" s="236"/>
      <c r="AG177" s="236"/>
      <c r="AH177" s="236"/>
      <c r="AI177" s="236"/>
      <c r="AJ177" s="198"/>
      <c r="AK177" s="198"/>
      <c r="AL177" s="198"/>
      <c r="AM177" s="198"/>
      <c r="AN177" s="198"/>
    </row>
    <row r="178" spans="2:40" hidden="1">
      <c r="B178" s="217">
        <v>154</v>
      </c>
      <c r="C178" s="266" t="s">
        <v>73</v>
      </c>
      <c r="D178" s="225" t="s">
        <v>403</v>
      </c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243">
        <f t="shared" si="13"/>
        <v>0</v>
      </c>
      <c r="Z178" s="242"/>
      <c r="AA178" s="242"/>
      <c r="AB178" s="242"/>
      <c r="AC178" s="298">
        <f t="shared" si="12"/>
        <v>0</v>
      </c>
      <c r="AD178" s="244"/>
      <c r="AE178" s="235"/>
      <c r="AF178" s="236"/>
      <c r="AG178" s="236"/>
      <c r="AH178" s="236"/>
      <c r="AI178" s="236"/>
      <c r="AJ178" s="198"/>
      <c r="AK178" s="198"/>
      <c r="AL178" s="198"/>
      <c r="AM178" s="198"/>
      <c r="AN178" s="198"/>
    </row>
    <row r="179" spans="2:40" hidden="1">
      <c r="B179" s="217">
        <v>155</v>
      </c>
      <c r="C179" s="266" t="s">
        <v>74</v>
      </c>
      <c r="D179" s="225" t="s">
        <v>403</v>
      </c>
      <c r="E179" s="226"/>
      <c r="F179" s="226"/>
      <c r="G179" s="226"/>
      <c r="H179" s="226"/>
      <c r="I179" s="226"/>
      <c r="J179" s="226"/>
      <c r="K179" s="226"/>
      <c r="L179" s="226"/>
      <c r="M179" s="226"/>
      <c r="N179" s="226"/>
      <c r="O179" s="226"/>
      <c r="P179" s="226"/>
      <c r="Q179" s="226"/>
      <c r="R179" s="226"/>
      <c r="S179" s="226"/>
      <c r="T179" s="226"/>
      <c r="U179" s="226"/>
      <c r="V179" s="226"/>
      <c r="W179" s="226"/>
      <c r="X179" s="226"/>
      <c r="Y179" s="243">
        <f t="shared" si="13"/>
        <v>0</v>
      </c>
      <c r="Z179" s="242"/>
      <c r="AA179" s="242"/>
      <c r="AB179" s="242"/>
      <c r="AC179" s="298">
        <f t="shared" si="12"/>
        <v>0</v>
      </c>
      <c r="AD179" s="244"/>
      <c r="AE179" s="235"/>
      <c r="AF179" s="236"/>
      <c r="AG179" s="236"/>
      <c r="AH179" s="236"/>
      <c r="AI179" s="236"/>
      <c r="AJ179" s="198"/>
      <c r="AK179" s="198"/>
      <c r="AL179" s="198"/>
      <c r="AM179" s="198"/>
      <c r="AN179" s="198"/>
    </row>
    <row r="180" spans="2:40" hidden="1">
      <c r="B180" s="217">
        <v>156</v>
      </c>
      <c r="C180" s="266" t="s">
        <v>75</v>
      </c>
      <c r="D180" s="225" t="s">
        <v>403</v>
      </c>
      <c r="E180" s="226"/>
      <c r="F180" s="226"/>
      <c r="G180" s="226"/>
      <c r="H180" s="226"/>
      <c r="I180" s="226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6"/>
      <c r="X180" s="226"/>
      <c r="Y180" s="243">
        <f t="shared" si="13"/>
        <v>0</v>
      </c>
      <c r="Z180" s="242"/>
      <c r="AA180" s="242"/>
      <c r="AB180" s="242"/>
      <c r="AC180" s="298">
        <f t="shared" si="12"/>
        <v>0</v>
      </c>
      <c r="AD180" s="244"/>
      <c r="AE180" s="235"/>
      <c r="AF180" s="236"/>
      <c r="AG180" s="236"/>
      <c r="AH180" s="236"/>
      <c r="AI180" s="236"/>
      <c r="AJ180" s="198"/>
      <c r="AK180" s="198"/>
      <c r="AL180" s="198"/>
      <c r="AM180" s="198"/>
      <c r="AN180" s="198"/>
    </row>
    <row r="181" spans="2:40" hidden="1">
      <c r="B181" s="217">
        <v>157</v>
      </c>
      <c r="C181" s="266" t="s">
        <v>234</v>
      </c>
      <c r="D181" s="225" t="s">
        <v>404</v>
      </c>
      <c r="E181" s="241"/>
      <c r="F181" s="241"/>
      <c r="G181" s="241"/>
      <c r="H181" s="241"/>
      <c r="I181" s="241"/>
      <c r="J181" s="226"/>
      <c r="K181" s="226"/>
      <c r="L181" s="226"/>
      <c r="M181" s="226"/>
      <c r="N181" s="226"/>
      <c r="O181" s="226"/>
      <c r="P181" s="226"/>
      <c r="Q181" s="226"/>
      <c r="R181" s="226"/>
      <c r="S181" s="226"/>
      <c r="T181" s="258"/>
      <c r="U181" s="202"/>
      <c r="V181" s="202"/>
      <c r="W181" s="259"/>
      <c r="X181" s="258"/>
      <c r="Y181" s="243">
        <f t="shared" si="13"/>
        <v>0</v>
      </c>
      <c r="Z181" s="242"/>
      <c r="AA181" s="242"/>
      <c r="AB181" s="242"/>
      <c r="AC181" s="298">
        <f t="shared" si="12"/>
        <v>0</v>
      </c>
      <c r="AD181" s="244"/>
      <c r="AE181" s="235"/>
      <c r="AF181" s="236"/>
      <c r="AG181" s="236"/>
      <c r="AH181" s="236"/>
      <c r="AI181" s="236"/>
      <c r="AJ181" s="198"/>
      <c r="AK181" s="198"/>
      <c r="AL181" s="198"/>
      <c r="AM181" s="198"/>
      <c r="AN181" s="198"/>
    </row>
    <row r="182" spans="2:40">
      <c r="B182" s="217">
        <v>158</v>
      </c>
      <c r="C182" s="266" t="s">
        <v>235</v>
      </c>
      <c r="D182" s="225" t="s">
        <v>404</v>
      </c>
      <c r="E182" s="241"/>
      <c r="F182" s="241"/>
      <c r="G182" s="241"/>
      <c r="H182" s="241"/>
      <c r="I182" s="262"/>
      <c r="J182" s="251"/>
      <c r="K182" s="252"/>
      <c r="L182" s="252"/>
      <c r="M182" s="253"/>
      <c r="N182" s="251"/>
      <c r="O182" s="226"/>
      <c r="P182" s="226"/>
      <c r="Q182" s="226"/>
      <c r="R182" s="226"/>
      <c r="S182" s="226"/>
      <c r="T182" s="226"/>
      <c r="U182" s="226"/>
      <c r="V182" s="226"/>
      <c r="W182" s="226"/>
      <c r="X182" s="226"/>
      <c r="Y182" s="243">
        <f t="shared" si="13"/>
        <v>1153.1399999999999</v>
      </c>
      <c r="Z182" s="260">
        <v>2750</v>
      </c>
      <c r="AA182" s="260">
        <v>1921.8999999999999</v>
      </c>
      <c r="AB182" s="261">
        <v>1</v>
      </c>
      <c r="AC182" s="298">
        <f t="shared" si="12"/>
        <v>2246.9399999999996</v>
      </c>
      <c r="AD182" s="244">
        <v>4570</v>
      </c>
      <c r="AE182" s="235"/>
      <c r="AF182" s="236"/>
      <c r="AG182" s="236"/>
      <c r="AH182" s="236"/>
      <c r="AI182" s="236"/>
      <c r="AJ182" s="198"/>
      <c r="AK182" s="198"/>
      <c r="AL182" s="198"/>
      <c r="AM182" s="198"/>
      <c r="AN182" s="198"/>
    </row>
    <row r="183" spans="2:40" hidden="1">
      <c r="B183" s="217">
        <v>159</v>
      </c>
      <c r="C183" s="266" t="s">
        <v>236</v>
      </c>
      <c r="D183" s="225" t="s">
        <v>404</v>
      </c>
      <c r="E183" s="226"/>
      <c r="F183" s="226"/>
      <c r="G183" s="226"/>
      <c r="H183" s="226"/>
      <c r="I183" s="226"/>
      <c r="J183" s="226"/>
      <c r="K183" s="226"/>
      <c r="L183" s="226"/>
      <c r="M183" s="226"/>
      <c r="N183" s="226"/>
      <c r="O183" s="226"/>
      <c r="P183" s="226"/>
      <c r="Q183" s="226"/>
      <c r="R183" s="226"/>
      <c r="S183" s="226"/>
      <c r="T183" s="226"/>
      <c r="U183" s="226"/>
      <c r="V183" s="226"/>
      <c r="W183" s="226"/>
      <c r="X183" s="226"/>
      <c r="Y183" s="243">
        <f t="shared" si="13"/>
        <v>0</v>
      </c>
      <c r="Z183" s="242"/>
      <c r="AA183" s="242"/>
      <c r="AB183" s="242"/>
      <c r="AC183" s="298">
        <f t="shared" si="12"/>
        <v>0</v>
      </c>
      <c r="AD183" s="244"/>
      <c r="AE183" s="235"/>
      <c r="AF183" s="236"/>
      <c r="AG183" s="236"/>
      <c r="AH183" s="236"/>
      <c r="AI183" s="236"/>
      <c r="AJ183" s="198"/>
      <c r="AK183" s="198"/>
      <c r="AL183" s="198"/>
      <c r="AM183" s="198"/>
      <c r="AN183" s="198"/>
    </row>
    <row r="184" spans="2:40" hidden="1">
      <c r="B184" s="217">
        <v>160</v>
      </c>
      <c r="C184" s="266" t="s">
        <v>267</v>
      </c>
      <c r="D184" s="225" t="s">
        <v>404</v>
      </c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Q184" s="226"/>
      <c r="R184" s="226"/>
      <c r="S184" s="226"/>
      <c r="T184" s="226"/>
      <c r="U184" s="226"/>
      <c r="V184" s="226"/>
      <c r="W184" s="226"/>
      <c r="X184" s="226"/>
      <c r="Y184" s="243">
        <f t="shared" si="13"/>
        <v>0</v>
      </c>
      <c r="Z184" s="260"/>
      <c r="AA184" s="255"/>
      <c r="AB184" s="261"/>
      <c r="AC184" s="298">
        <f t="shared" si="12"/>
        <v>0</v>
      </c>
      <c r="AD184" s="244"/>
      <c r="AE184" s="235"/>
      <c r="AF184" s="236"/>
      <c r="AG184" s="236"/>
      <c r="AH184" s="236"/>
      <c r="AI184" s="236"/>
      <c r="AJ184" s="198"/>
      <c r="AK184" s="198"/>
      <c r="AL184" s="198"/>
      <c r="AM184" s="198"/>
      <c r="AN184" s="198"/>
    </row>
    <row r="185" spans="2:40" hidden="1">
      <c r="B185" s="217">
        <v>161</v>
      </c>
      <c r="C185" s="266" t="s">
        <v>268</v>
      </c>
      <c r="D185" s="225" t="s">
        <v>404</v>
      </c>
      <c r="E185" s="226"/>
      <c r="F185" s="226"/>
      <c r="G185" s="226"/>
      <c r="H185" s="226"/>
      <c r="I185" s="226"/>
      <c r="J185" s="226"/>
      <c r="K185" s="226"/>
      <c r="L185" s="226"/>
      <c r="M185" s="226"/>
      <c r="N185" s="226"/>
      <c r="O185" s="226"/>
      <c r="P185" s="226"/>
      <c r="Q185" s="226"/>
      <c r="R185" s="226"/>
      <c r="S185" s="226"/>
      <c r="T185" s="226"/>
      <c r="U185" s="226"/>
      <c r="V185" s="226"/>
      <c r="W185" s="226"/>
      <c r="X185" s="226"/>
      <c r="Y185" s="243">
        <f t="shared" si="13"/>
        <v>0</v>
      </c>
      <c r="Z185" s="260"/>
      <c r="AA185" s="260"/>
      <c r="AB185" s="261"/>
      <c r="AC185" s="298">
        <f t="shared" si="12"/>
        <v>0</v>
      </c>
      <c r="AD185" s="244"/>
      <c r="AE185" s="235"/>
      <c r="AF185" s="236"/>
      <c r="AG185" s="236"/>
      <c r="AH185" s="236"/>
      <c r="AI185" s="236"/>
      <c r="AJ185" s="198"/>
      <c r="AK185" s="198"/>
      <c r="AL185" s="198"/>
      <c r="AM185" s="198"/>
      <c r="AN185" s="198"/>
    </row>
    <row r="186" spans="2:40" hidden="1">
      <c r="B186" s="217">
        <v>162</v>
      </c>
      <c r="C186" s="266" t="s">
        <v>282</v>
      </c>
      <c r="D186" s="225" t="s">
        <v>404</v>
      </c>
      <c r="E186" s="226"/>
      <c r="F186" s="226"/>
      <c r="G186" s="226"/>
      <c r="H186" s="226"/>
      <c r="I186" s="226"/>
      <c r="J186" s="226"/>
      <c r="K186" s="226"/>
      <c r="L186" s="226"/>
      <c r="M186" s="226"/>
      <c r="N186" s="226"/>
      <c r="O186" s="226"/>
      <c r="P186" s="226"/>
      <c r="Q186" s="226"/>
      <c r="R186" s="226"/>
      <c r="S186" s="226"/>
      <c r="T186" s="258"/>
      <c r="U186" s="202"/>
      <c r="V186" s="202"/>
      <c r="W186" s="259"/>
      <c r="X186" s="258"/>
      <c r="Y186" s="243">
        <f t="shared" si="13"/>
        <v>0</v>
      </c>
      <c r="Z186" s="242"/>
      <c r="AA186" s="242"/>
      <c r="AB186" s="242"/>
      <c r="AC186" s="298">
        <f t="shared" si="12"/>
        <v>0</v>
      </c>
      <c r="AD186" s="244"/>
      <c r="AE186" s="235"/>
      <c r="AF186" s="236"/>
      <c r="AG186" s="236"/>
      <c r="AH186" s="236"/>
      <c r="AI186" s="236"/>
      <c r="AJ186" s="198"/>
      <c r="AK186" s="198"/>
      <c r="AL186" s="198"/>
      <c r="AM186" s="198"/>
      <c r="AN186" s="198"/>
    </row>
    <row r="187" spans="2:40">
      <c r="B187" s="217">
        <v>163</v>
      </c>
      <c r="C187" s="266" t="s">
        <v>283</v>
      </c>
      <c r="D187" s="225" t="s">
        <v>404</v>
      </c>
      <c r="E187" s="241"/>
      <c r="F187" s="241"/>
      <c r="G187" s="241"/>
      <c r="H187" s="241"/>
      <c r="I187" s="241"/>
      <c r="J187" s="251"/>
      <c r="K187" s="252"/>
      <c r="L187" s="252"/>
      <c r="M187" s="253"/>
      <c r="N187" s="251"/>
      <c r="O187" s="226"/>
      <c r="P187" s="226"/>
      <c r="Q187" s="226"/>
      <c r="R187" s="226"/>
      <c r="S187" s="226"/>
      <c r="T187" s="258"/>
      <c r="U187" s="202"/>
      <c r="V187" s="202"/>
      <c r="W187" s="259"/>
      <c r="X187" s="258"/>
      <c r="Y187" s="272">
        <f t="shared" si="13"/>
        <v>4600</v>
      </c>
      <c r="Z187" s="260">
        <v>4000</v>
      </c>
      <c r="AA187" s="268">
        <v>7666.666666666667</v>
      </c>
      <c r="AB187" s="261">
        <v>0.88749999999999996</v>
      </c>
      <c r="AC187" s="298">
        <f t="shared" si="12"/>
        <v>15070.833333333336</v>
      </c>
      <c r="AD187" s="244">
        <v>850</v>
      </c>
      <c r="AE187" s="235"/>
      <c r="AF187" s="236"/>
      <c r="AG187" s="236"/>
      <c r="AH187" s="236"/>
      <c r="AI187" s="236"/>
      <c r="AJ187" s="297"/>
      <c r="AK187" s="198"/>
      <c r="AL187" s="198"/>
      <c r="AM187" s="198"/>
      <c r="AN187" s="198"/>
    </row>
    <row r="188" spans="2:40">
      <c r="B188" s="217">
        <v>164</v>
      </c>
      <c r="C188" s="266" t="s">
        <v>284</v>
      </c>
      <c r="D188" s="225" t="s">
        <v>404</v>
      </c>
      <c r="E188" s="241"/>
      <c r="F188" s="241"/>
      <c r="G188" s="241"/>
      <c r="H188" s="241"/>
      <c r="I188" s="241"/>
      <c r="J188" s="226"/>
      <c r="K188" s="226"/>
      <c r="L188" s="226"/>
      <c r="M188" s="226"/>
      <c r="N188" s="226"/>
      <c r="O188" s="226"/>
      <c r="P188" s="226"/>
      <c r="Q188" s="226"/>
      <c r="R188" s="226"/>
      <c r="S188" s="226"/>
      <c r="T188" s="258"/>
      <c r="U188" s="202"/>
      <c r="V188" s="202"/>
      <c r="W188" s="259"/>
      <c r="X188" s="258"/>
      <c r="Y188" s="243">
        <f t="shared" si="13"/>
        <v>975.52</v>
      </c>
      <c r="Z188" s="260">
        <v>2250</v>
      </c>
      <c r="AA188" s="248">
        <v>1625.8666666666668</v>
      </c>
      <c r="AB188" s="261">
        <v>1.2</v>
      </c>
      <c r="AC188" s="298">
        <f t="shared" si="12"/>
        <v>2302.4266666666672</v>
      </c>
      <c r="AD188" s="244">
        <v>6850</v>
      </c>
      <c r="AE188" s="235"/>
      <c r="AF188" s="236"/>
      <c r="AG188" s="236"/>
      <c r="AH188" s="236"/>
      <c r="AI188" s="236"/>
      <c r="AJ188" s="198"/>
      <c r="AK188" s="198"/>
      <c r="AL188" s="198"/>
      <c r="AM188" s="198"/>
      <c r="AN188" s="198"/>
    </row>
    <row r="189" spans="2:40" hidden="1">
      <c r="B189" s="217">
        <v>165</v>
      </c>
      <c r="C189" s="266" t="s">
        <v>273</v>
      </c>
      <c r="D189" s="225" t="s">
        <v>403</v>
      </c>
      <c r="E189" s="226"/>
      <c r="F189" s="226"/>
      <c r="G189" s="226"/>
      <c r="H189" s="226"/>
      <c r="I189" s="226"/>
      <c r="J189" s="226"/>
      <c r="K189" s="226"/>
      <c r="L189" s="226"/>
      <c r="M189" s="226"/>
      <c r="N189" s="226"/>
      <c r="O189" s="226"/>
      <c r="P189" s="226"/>
      <c r="Q189" s="226"/>
      <c r="R189" s="226"/>
      <c r="S189" s="226"/>
      <c r="T189" s="226"/>
      <c r="U189" s="226"/>
      <c r="V189" s="226"/>
      <c r="W189" s="226"/>
      <c r="X189" s="226"/>
      <c r="Y189" s="243">
        <f t="shared" si="13"/>
        <v>0</v>
      </c>
      <c r="Z189" s="242"/>
      <c r="AA189" s="242"/>
      <c r="AB189" s="242"/>
      <c r="AC189" s="298">
        <f t="shared" si="12"/>
        <v>0</v>
      </c>
      <c r="AD189" s="244"/>
      <c r="AE189" s="235"/>
      <c r="AF189" s="236"/>
      <c r="AG189" s="236"/>
      <c r="AH189" s="236"/>
      <c r="AI189" s="236"/>
      <c r="AJ189" s="198"/>
      <c r="AK189" s="198"/>
      <c r="AL189" s="198"/>
      <c r="AM189" s="198"/>
      <c r="AN189" s="198"/>
    </row>
    <row r="190" spans="2:40" hidden="1">
      <c r="B190" s="217">
        <v>166</v>
      </c>
      <c r="C190" s="266" t="s">
        <v>169</v>
      </c>
      <c r="D190" s="225" t="s">
        <v>401</v>
      </c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43">
        <f t="shared" si="13"/>
        <v>0</v>
      </c>
      <c r="Z190" s="242"/>
      <c r="AA190" s="242"/>
      <c r="AB190" s="242"/>
      <c r="AC190" s="298">
        <f t="shared" si="12"/>
        <v>0</v>
      </c>
      <c r="AD190" s="244"/>
      <c r="AE190" s="235"/>
      <c r="AF190" s="236"/>
      <c r="AG190" s="236"/>
      <c r="AH190" s="236"/>
      <c r="AI190" s="236"/>
      <c r="AJ190" s="198"/>
      <c r="AK190" s="198"/>
      <c r="AL190" s="198"/>
      <c r="AM190" s="198"/>
      <c r="AN190" s="198"/>
    </row>
    <row r="191" spans="2:40" hidden="1">
      <c r="B191" s="217">
        <v>167</v>
      </c>
      <c r="C191" s="266" t="s">
        <v>294</v>
      </c>
      <c r="D191" s="225" t="s">
        <v>401</v>
      </c>
      <c r="E191" s="226"/>
      <c r="F191" s="226"/>
      <c r="G191" s="226"/>
      <c r="H191" s="226"/>
      <c r="I191" s="226"/>
      <c r="J191" s="226"/>
      <c r="K191" s="226"/>
      <c r="L191" s="226"/>
      <c r="M191" s="226"/>
      <c r="N191" s="226"/>
      <c r="O191" s="226"/>
      <c r="P191" s="226"/>
      <c r="Q191" s="226"/>
      <c r="R191" s="226"/>
      <c r="S191" s="226"/>
      <c r="T191" s="226"/>
      <c r="U191" s="226"/>
      <c r="V191" s="226"/>
      <c r="W191" s="226"/>
      <c r="X191" s="226"/>
      <c r="Y191" s="243">
        <f t="shared" si="13"/>
        <v>0</v>
      </c>
      <c r="Z191" s="242"/>
      <c r="AA191" s="242"/>
      <c r="AB191" s="242"/>
      <c r="AC191" s="298">
        <f t="shared" si="12"/>
        <v>0</v>
      </c>
      <c r="AD191" s="244"/>
      <c r="AE191" s="235"/>
      <c r="AF191" s="236"/>
      <c r="AG191" s="236"/>
      <c r="AH191" s="236"/>
      <c r="AI191" s="236"/>
      <c r="AJ191" s="198"/>
      <c r="AK191" s="198"/>
      <c r="AL191" s="198"/>
      <c r="AM191" s="198"/>
      <c r="AN191" s="198"/>
    </row>
    <row r="192" spans="2:40" hidden="1">
      <c r="B192" s="217"/>
      <c r="C192" s="266"/>
      <c r="D192" s="225"/>
      <c r="E192" s="226"/>
      <c r="F192" s="226"/>
      <c r="G192" s="226"/>
      <c r="H192" s="226"/>
      <c r="I192" s="226"/>
      <c r="J192" s="226"/>
      <c r="K192" s="226"/>
      <c r="L192" s="226"/>
      <c r="M192" s="226"/>
      <c r="N192" s="226"/>
      <c r="O192" s="226"/>
      <c r="P192" s="226"/>
      <c r="Q192" s="226"/>
      <c r="R192" s="226"/>
      <c r="S192" s="226"/>
      <c r="T192" s="226"/>
      <c r="U192" s="226"/>
      <c r="V192" s="226"/>
      <c r="W192" s="226"/>
      <c r="X192" s="226"/>
      <c r="Y192" s="243"/>
      <c r="Z192" s="242"/>
      <c r="AA192" s="242"/>
      <c r="AB192" s="242"/>
      <c r="AC192" s="298">
        <f t="shared" si="12"/>
        <v>0</v>
      </c>
      <c r="AD192" s="244"/>
      <c r="AE192" s="235"/>
      <c r="AF192" s="236"/>
      <c r="AG192" s="236"/>
      <c r="AH192" s="236"/>
      <c r="AI192" s="236"/>
      <c r="AJ192" s="198"/>
      <c r="AK192" s="198"/>
      <c r="AL192" s="198"/>
      <c r="AM192" s="198"/>
      <c r="AN192" s="198"/>
    </row>
    <row r="193" spans="2:40" hidden="1">
      <c r="B193" s="444" t="s">
        <v>802</v>
      </c>
      <c r="C193" s="444"/>
      <c r="D193" s="225"/>
      <c r="E193" s="226"/>
      <c r="F193" s="226"/>
      <c r="G193" s="226"/>
      <c r="H193" s="226"/>
      <c r="I193" s="226"/>
      <c r="J193" s="226"/>
      <c r="K193" s="226"/>
      <c r="L193" s="226"/>
      <c r="M193" s="226"/>
      <c r="N193" s="226"/>
      <c r="O193" s="226"/>
      <c r="P193" s="226"/>
      <c r="Q193" s="226"/>
      <c r="R193" s="226"/>
      <c r="S193" s="226"/>
      <c r="T193" s="226"/>
      <c r="U193" s="226"/>
      <c r="V193" s="226"/>
      <c r="W193" s="226"/>
      <c r="X193" s="226"/>
      <c r="Y193" s="243"/>
      <c r="Z193" s="242"/>
      <c r="AA193" s="242"/>
      <c r="AB193" s="242"/>
      <c r="AC193" s="298">
        <f t="shared" si="12"/>
        <v>0</v>
      </c>
      <c r="AD193" s="244"/>
      <c r="AE193" s="235"/>
      <c r="AF193" s="236"/>
      <c r="AG193" s="236"/>
      <c r="AH193" s="236"/>
      <c r="AI193" s="236"/>
      <c r="AJ193" s="198"/>
      <c r="AK193" s="198"/>
      <c r="AL193" s="198"/>
      <c r="AM193" s="198"/>
      <c r="AN193" s="198"/>
    </row>
    <row r="194" spans="2:40" hidden="1">
      <c r="B194" s="217">
        <v>168</v>
      </c>
      <c r="C194" s="266" t="s">
        <v>41</v>
      </c>
      <c r="D194" s="225" t="s">
        <v>404</v>
      </c>
      <c r="E194" s="226"/>
      <c r="F194" s="226"/>
      <c r="G194" s="226"/>
      <c r="H194" s="226"/>
      <c r="I194" s="226"/>
      <c r="J194" s="226"/>
      <c r="K194" s="226"/>
      <c r="L194" s="226"/>
      <c r="M194" s="226"/>
      <c r="N194" s="226"/>
      <c r="O194" s="226"/>
      <c r="P194" s="226"/>
      <c r="Q194" s="226"/>
      <c r="R194" s="226"/>
      <c r="S194" s="226"/>
      <c r="T194" s="226"/>
      <c r="U194" s="226"/>
      <c r="V194" s="226"/>
      <c r="W194" s="226"/>
      <c r="X194" s="226"/>
      <c r="Y194" s="243">
        <f t="shared" ref="Y194:Y235" si="14">IF((AA194/25)*Y$8&gt;0,(AA194/25)*Y$8,0)</f>
        <v>0</v>
      </c>
      <c r="Z194" s="242"/>
      <c r="AA194" s="242"/>
      <c r="AB194" s="242"/>
      <c r="AC194" s="298">
        <f t="shared" si="12"/>
        <v>0</v>
      </c>
      <c r="AD194" s="244"/>
      <c r="AE194" s="235"/>
      <c r="AF194" s="236"/>
      <c r="AG194" s="236"/>
      <c r="AH194" s="236"/>
      <c r="AI194" s="236"/>
      <c r="AJ194" s="198"/>
      <c r="AK194" s="198"/>
      <c r="AL194" s="198"/>
      <c r="AM194" s="198"/>
      <c r="AN194" s="198"/>
    </row>
    <row r="195" spans="2:40" hidden="1">
      <c r="B195" s="217">
        <v>169</v>
      </c>
      <c r="C195" s="266" t="s">
        <v>88</v>
      </c>
      <c r="D195" s="225" t="s">
        <v>404</v>
      </c>
      <c r="E195" s="226"/>
      <c r="F195" s="226"/>
      <c r="G195" s="226"/>
      <c r="H195" s="226"/>
      <c r="I195" s="226"/>
      <c r="J195" s="226"/>
      <c r="K195" s="226"/>
      <c r="L195" s="226"/>
      <c r="M195" s="226"/>
      <c r="N195" s="226"/>
      <c r="O195" s="226"/>
      <c r="P195" s="226"/>
      <c r="Q195" s="226"/>
      <c r="R195" s="226"/>
      <c r="S195" s="226"/>
      <c r="T195" s="226"/>
      <c r="U195" s="226"/>
      <c r="V195" s="226"/>
      <c r="W195" s="226"/>
      <c r="X195" s="226"/>
      <c r="Y195" s="243">
        <f t="shared" si="14"/>
        <v>0</v>
      </c>
      <c r="Z195" s="242"/>
      <c r="AA195" s="242"/>
      <c r="AB195" s="242"/>
      <c r="AC195" s="298">
        <f t="shared" si="12"/>
        <v>0</v>
      </c>
      <c r="AD195" s="244"/>
      <c r="AE195" s="235"/>
      <c r="AF195" s="236"/>
      <c r="AG195" s="236"/>
      <c r="AH195" s="236"/>
      <c r="AI195" s="236"/>
      <c r="AJ195" s="198"/>
      <c r="AK195" s="198"/>
      <c r="AL195" s="198"/>
      <c r="AM195" s="198"/>
      <c r="AN195" s="198"/>
    </row>
    <row r="196" spans="2:40" hidden="1">
      <c r="B196" s="217">
        <v>170</v>
      </c>
      <c r="C196" s="266" t="s">
        <v>89</v>
      </c>
      <c r="D196" s="225" t="s">
        <v>404</v>
      </c>
      <c r="E196" s="226"/>
      <c r="F196" s="226"/>
      <c r="G196" s="226"/>
      <c r="H196" s="226"/>
      <c r="I196" s="226"/>
      <c r="J196" s="226"/>
      <c r="K196" s="226"/>
      <c r="L196" s="226"/>
      <c r="M196" s="226"/>
      <c r="N196" s="226"/>
      <c r="O196" s="226"/>
      <c r="P196" s="226"/>
      <c r="Q196" s="226"/>
      <c r="R196" s="226"/>
      <c r="S196" s="226"/>
      <c r="T196" s="226"/>
      <c r="U196" s="226"/>
      <c r="V196" s="226"/>
      <c r="W196" s="226"/>
      <c r="X196" s="226"/>
      <c r="Y196" s="243">
        <f t="shared" si="14"/>
        <v>0</v>
      </c>
      <c r="Z196" s="242"/>
      <c r="AA196" s="242"/>
      <c r="AB196" s="242"/>
      <c r="AC196" s="298">
        <f t="shared" si="12"/>
        <v>0</v>
      </c>
      <c r="AD196" s="244"/>
      <c r="AE196" s="235"/>
      <c r="AF196" s="236"/>
      <c r="AG196" s="236"/>
      <c r="AH196" s="236"/>
      <c r="AI196" s="236"/>
      <c r="AJ196" s="198"/>
      <c r="AK196" s="198"/>
      <c r="AL196" s="198"/>
      <c r="AM196" s="198"/>
      <c r="AN196" s="198"/>
    </row>
    <row r="197" spans="2:40" hidden="1">
      <c r="B197" s="217">
        <v>171</v>
      </c>
      <c r="C197" s="266" t="s">
        <v>92</v>
      </c>
      <c r="D197" s="225" t="s">
        <v>404</v>
      </c>
      <c r="E197" s="226"/>
      <c r="F197" s="226"/>
      <c r="G197" s="226"/>
      <c r="H197" s="226"/>
      <c r="I197" s="226"/>
      <c r="J197" s="226"/>
      <c r="K197" s="226"/>
      <c r="L197" s="226"/>
      <c r="M197" s="226"/>
      <c r="N197" s="226"/>
      <c r="O197" s="226"/>
      <c r="P197" s="226"/>
      <c r="Q197" s="226"/>
      <c r="R197" s="226"/>
      <c r="S197" s="226"/>
      <c r="T197" s="226"/>
      <c r="U197" s="226"/>
      <c r="V197" s="226"/>
      <c r="W197" s="226"/>
      <c r="X197" s="226"/>
      <c r="Y197" s="243">
        <f t="shared" si="14"/>
        <v>0</v>
      </c>
      <c r="Z197" s="242"/>
      <c r="AA197" s="242"/>
      <c r="AB197" s="242"/>
      <c r="AC197" s="298">
        <f t="shared" si="12"/>
        <v>0</v>
      </c>
      <c r="AD197" s="244"/>
      <c r="AE197" s="235"/>
      <c r="AF197" s="236"/>
      <c r="AG197" s="236"/>
      <c r="AH197" s="236"/>
      <c r="AI197" s="236"/>
      <c r="AJ197" s="198"/>
      <c r="AK197" s="198"/>
      <c r="AL197" s="198"/>
      <c r="AM197" s="198"/>
      <c r="AN197" s="198"/>
    </row>
    <row r="198" spans="2:40" hidden="1">
      <c r="B198" s="217">
        <v>172</v>
      </c>
      <c r="C198" s="266" t="s">
        <v>94</v>
      </c>
      <c r="D198" s="225" t="s">
        <v>404</v>
      </c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43">
        <f t="shared" si="14"/>
        <v>0</v>
      </c>
      <c r="Z198" s="242"/>
      <c r="AA198" s="242"/>
      <c r="AB198" s="242"/>
      <c r="AC198" s="298">
        <f t="shared" si="12"/>
        <v>0</v>
      </c>
      <c r="AD198" s="244"/>
      <c r="AE198" s="235"/>
      <c r="AF198" s="236"/>
      <c r="AG198" s="236"/>
      <c r="AH198" s="236"/>
      <c r="AI198" s="236"/>
      <c r="AJ198" s="198"/>
      <c r="AK198" s="198"/>
      <c r="AL198" s="198"/>
      <c r="AM198" s="198"/>
      <c r="AN198" s="198"/>
    </row>
    <row r="199" spans="2:40" hidden="1">
      <c r="B199" s="217">
        <v>173</v>
      </c>
      <c r="C199" s="266" t="s">
        <v>95</v>
      </c>
      <c r="D199" s="225" t="s">
        <v>404</v>
      </c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43">
        <f t="shared" si="14"/>
        <v>0</v>
      </c>
      <c r="Z199" s="242"/>
      <c r="AA199" s="242"/>
      <c r="AB199" s="242"/>
      <c r="AC199" s="298">
        <f t="shared" si="12"/>
        <v>0</v>
      </c>
      <c r="AD199" s="244"/>
      <c r="AE199" s="235"/>
      <c r="AF199" s="236"/>
      <c r="AG199" s="236"/>
      <c r="AH199" s="236"/>
      <c r="AI199" s="236"/>
      <c r="AJ199" s="198"/>
      <c r="AK199" s="198"/>
      <c r="AL199" s="198"/>
      <c r="AM199" s="198"/>
      <c r="AN199" s="198"/>
    </row>
    <row r="200" spans="2:40" hidden="1">
      <c r="B200" s="217">
        <v>174</v>
      </c>
      <c r="C200" s="266" t="s">
        <v>97</v>
      </c>
      <c r="D200" s="225" t="s">
        <v>404</v>
      </c>
      <c r="E200" s="226"/>
      <c r="F200" s="226"/>
      <c r="G200" s="226"/>
      <c r="H200" s="226"/>
      <c r="I200" s="226"/>
      <c r="J200" s="226"/>
      <c r="K200" s="226"/>
      <c r="L200" s="226"/>
      <c r="M200" s="226"/>
      <c r="N200" s="226"/>
      <c r="O200" s="226"/>
      <c r="P200" s="226"/>
      <c r="Q200" s="226"/>
      <c r="R200" s="226"/>
      <c r="S200" s="226"/>
      <c r="T200" s="226"/>
      <c r="U200" s="226"/>
      <c r="V200" s="226"/>
      <c r="W200" s="226"/>
      <c r="X200" s="226"/>
      <c r="Y200" s="243">
        <f t="shared" si="14"/>
        <v>0</v>
      </c>
      <c r="Z200" s="242"/>
      <c r="AA200" s="242"/>
      <c r="AB200" s="242"/>
      <c r="AC200" s="298">
        <f t="shared" si="12"/>
        <v>0</v>
      </c>
      <c r="AD200" s="244"/>
      <c r="AE200" s="235"/>
      <c r="AF200" s="236"/>
      <c r="AG200" s="236"/>
      <c r="AH200" s="236"/>
      <c r="AI200" s="236"/>
      <c r="AJ200" s="198"/>
      <c r="AK200" s="198"/>
      <c r="AL200" s="198"/>
      <c r="AM200" s="198"/>
      <c r="AN200" s="198"/>
    </row>
    <row r="201" spans="2:40" hidden="1">
      <c r="B201" s="217">
        <v>175</v>
      </c>
      <c r="C201" s="266" t="s">
        <v>98</v>
      </c>
      <c r="D201" s="225" t="s">
        <v>404</v>
      </c>
      <c r="E201" s="226"/>
      <c r="F201" s="226"/>
      <c r="G201" s="226"/>
      <c r="H201" s="226"/>
      <c r="I201" s="226"/>
      <c r="J201" s="226"/>
      <c r="K201" s="226"/>
      <c r="L201" s="226"/>
      <c r="M201" s="226"/>
      <c r="N201" s="226"/>
      <c r="O201" s="226"/>
      <c r="P201" s="226"/>
      <c r="Q201" s="226"/>
      <c r="R201" s="226"/>
      <c r="S201" s="226"/>
      <c r="T201" s="226"/>
      <c r="U201" s="226"/>
      <c r="V201" s="226"/>
      <c r="W201" s="226"/>
      <c r="X201" s="226"/>
      <c r="Y201" s="243">
        <f t="shared" si="14"/>
        <v>0</v>
      </c>
      <c r="Z201" s="242"/>
      <c r="AA201" s="242"/>
      <c r="AB201" s="242"/>
      <c r="AC201" s="298">
        <f t="shared" si="12"/>
        <v>0</v>
      </c>
      <c r="AD201" s="244"/>
      <c r="AE201" s="235"/>
      <c r="AF201" s="236"/>
      <c r="AG201" s="236"/>
      <c r="AH201" s="236"/>
      <c r="AI201" s="236"/>
      <c r="AJ201" s="198"/>
      <c r="AK201" s="198"/>
      <c r="AL201" s="198"/>
      <c r="AM201" s="198"/>
      <c r="AN201" s="198"/>
    </row>
    <row r="202" spans="2:40" hidden="1">
      <c r="B202" s="217">
        <v>176</v>
      </c>
      <c r="C202" s="266" t="s">
        <v>100</v>
      </c>
      <c r="D202" s="225" t="s">
        <v>404</v>
      </c>
      <c r="E202" s="273"/>
      <c r="F202" s="274"/>
      <c r="G202" s="273"/>
      <c r="H202" s="263"/>
      <c r="I202" s="275"/>
      <c r="J202" s="226"/>
      <c r="K202" s="226"/>
      <c r="L202" s="226"/>
      <c r="M202" s="226"/>
      <c r="N202" s="226"/>
      <c r="O202" s="226"/>
      <c r="P202" s="226"/>
      <c r="Q202" s="226"/>
      <c r="R202" s="226"/>
      <c r="S202" s="226"/>
      <c r="T202" s="226"/>
      <c r="U202" s="226"/>
      <c r="V202" s="226"/>
      <c r="W202" s="226"/>
      <c r="X202" s="226"/>
      <c r="Y202" s="243">
        <f t="shared" si="14"/>
        <v>0</v>
      </c>
      <c r="Z202" s="242"/>
      <c r="AA202" s="242"/>
      <c r="AB202" s="242"/>
      <c r="AC202" s="298">
        <f t="shared" si="12"/>
        <v>0</v>
      </c>
      <c r="AD202" s="244"/>
      <c r="AE202" s="235"/>
      <c r="AF202" s="236"/>
      <c r="AG202" s="236"/>
      <c r="AH202" s="236"/>
      <c r="AI202" s="236"/>
      <c r="AJ202" s="198"/>
      <c r="AK202" s="198"/>
      <c r="AL202" s="198"/>
      <c r="AM202" s="198"/>
      <c r="AN202" s="198"/>
    </row>
    <row r="203" spans="2:40" hidden="1">
      <c r="B203" s="217">
        <v>177</v>
      </c>
      <c r="C203" s="266" t="s">
        <v>102</v>
      </c>
      <c r="D203" s="225" t="s">
        <v>404</v>
      </c>
      <c r="E203" s="226"/>
      <c r="F203" s="226"/>
      <c r="G203" s="226"/>
      <c r="H203" s="226"/>
      <c r="I203" s="226"/>
      <c r="J203" s="226"/>
      <c r="K203" s="226"/>
      <c r="L203" s="226"/>
      <c r="M203" s="226"/>
      <c r="N203" s="226"/>
      <c r="O203" s="226"/>
      <c r="P203" s="226"/>
      <c r="Q203" s="226"/>
      <c r="R203" s="226"/>
      <c r="S203" s="226"/>
      <c r="T203" s="226"/>
      <c r="U203" s="226"/>
      <c r="V203" s="226"/>
      <c r="W203" s="226"/>
      <c r="X203" s="226"/>
      <c r="Y203" s="243">
        <f t="shared" si="14"/>
        <v>0</v>
      </c>
      <c r="Z203" s="242"/>
      <c r="AA203" s="242"/>
      <c r="AB203" s="242"/>
      <c r="AC203" s="298">
        <f t="shared" si="12"/>
        <v>0</v>
      </c>
      <c r="AD203" s="244"/>
      <c r="AE203" s="235"/>
      <c r="AF203" s="236"/>
      <c r="AG203" s="236"/>
      <c r="AH203" s="236"/>
      <c r="AI203" s="236"/>
      <c r="AJ203" s="198"/>
      <c r="AK203" s="198"/>
      <c r="AL203" s="198"/>
      <c r="AM203" s="198"/>
      <c r="AN203" s="198"/>
    </row>
    <row r="204" spans="2:40" hidden="1">
      <c r="B204" s="217">
        <v>178</v>
      </c>
      <c r="C204" s="266" t="s">
        <v>104</v>
      </c>
      <c r="D204" s="225" t="s">
        <v>404</v>
      </c>
      <c r="E204" s="226"/>
      <c r="F204" s="226"/>
      <c r="G204" s="226"/>
      <c r="H204" s="226"/>
      <c r="I204" s="226"/>
      <c r="J204" s="226"/>
      <c r="K204" s="226"/>
      <c r="L204" s="226"/>
      <c r="M204" s="226"/>
      <c r="N204" s="226"/>
      <c r="O204" s="226"/>
      <c r="P204" s="226"/>
      <c r="Q204" s="226"/>
      <c r="R204" s="226"/>
      <c r="S204" s="226"/>
      <c r="T204" s="226"/>
      <c r="U204" s="226"/>
      <c r="V204" s="226"/>
      <c r="W204" s="226"/>
      <c r="X204" s="226"/>
      <c r="Y204" s="243">
        <f t="shared" si="14"/>
        <v>0</v>
      </c>
      <c r="Z204" s="242"/>
      <c r="AA204" s="242"/>
      <c r="AB204" s="276"/>
      <c r="AC204" s="298">
        <f t="shared" si="12"/>
        <v>0</v>
      </c>
      <c r="AD204" s="244"/>
      <c r="AE204" s="235"/>
      <c r="AF204" s="236"/>
      <c r="AG204" s="236"/>
      <c r="AH204" s="236"/>
      <c r="AI204" s="236"/>
      <c r="AJ204" s="198"/>
      <c r="AK204" s="198"/>
      <c r="AL204" s="198"/>
      <c r="AM204" s="198"/>
      <c r="AN204" s="198"/>
    </row>
    <row r="205" spans="2:40" hidden="1">
      <c r="B205" s="217">
        <v>179</v>
      </c>
      <c r="C205" s="266" t="s">
        <v>105</v>
      </c>
      <c r="D205" s="225" t="s">
        <v>404</v>
      </c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243">
        <f t="shared" si="14"/>
        <v>0</v>
      </c>
      <c r="Z205" s="242"/>
      <c r="AA205" s="242"/>
      <c r="AB205" s="276"/>
      <c r="AC205" s="298">
        <f t="shared" ref="AC205:AC268" si="15">IF(((AA205*(1+AB205))+Y205-Z205)&gt;0,(AA205*(1+AB205))+Y205-Z205,0)</f>
        <v>0</v>
      </c>
      <c r="AD205" s="244"/>
      <c r="AE205" s="235"/>
      <c r="AF205" s="236"/>
      <c r="AG205" s="236"/>
      <c r="AH205" s="236"/>
      <c r="AI205" s="236"/>
      <c r="AJ205" s="198"/>
      <c r="AK205" s="198"/>
      <c r="AL205" s="198"/>
      <c r="AM205" s="198"/>
      <c r="AN205" s="198"/>
    </row>
    <row r="206" spans="2:40" hidden="1">
      <c r="B206" s="217">
        <v>180</v>
      </c>
      <c r="C206" s="266" t="s">
        <v>106</v>
      </c>
      <c r="D206" s="225" t="s">
        <v>404</v>
      </c>
      <c r="E206" s="226"/>
      <c r="F206" s="226"/>
      <c r="G206" s="226"/>
      <c r="H206" s="226"/>
      <c r="I206" s="226"/>
      <c r="J206" s="226"/>
      <c r="K206" s="226"/>
      <c r="L206" s="226"/>
      <c r="M206" s="226"/>
      <c r="N206" s="226"/>
      <c r="O206" s="226"/>
      <c r="P206" s="226"/>
      <c r="Q206" s="226"/>
      <c r="R206" s="226"/>
      <c r="S206" s="226"/>
      <c r="T206" s="226"/>
      <c r="U206" s="226"/>
      <c r="V206" s="226"/>
      <c r="W206" s="226"/>
      <c r="X206" s="226"/>
      <c r="Y206" s="243">
        <f t="shared" si="14"/>
        <v>0</v>
      </c>
      <c r="Z206" s="242"/>
      <c r="AA206" s="242"/>
      <c r="AB206" s="276"/>
      <c r="AC206" s="298">
        <f t="shared" si="15"/>
        <v>0</v>
      </c>
      <c r="AD206" s="244"/>
      <c r="AE206" s="235"/>
      <c r="AF206" s="236"/>
      <c r="AG206" s="236"/>
      <c r="AH206" s="236"/>
      <c r="AI206" s="236"/>
      <c r="AJ206" s="198"/>
      <c r="AK206" s="198"/>
      <c r="AL206" s="198"/>
      <c r="AM206" s="198"/>
      <c r="AN206" s="198"/>
    </row>
    <row r="207" spans="2:40" hidden="1">
      <c r="B207" s="217">
        <v>181</v>
      </c>
      <c r="C207" s="266" t="s">
        <v>110</v>
      </c>
      <c r="D207" s="225" t="s">
        <v>404</v>
      </c>
      <c r="E207" s="226"/>
      <c r="F207" s="226"/>
      <c r="G207" s="226"/>
      <c r="H207" s="226"/>
      <c r="I207" s="226"/>
      <c r="J207" s="251"/>
      <c r="K207" s="252"/>
      <c r="L207" s="252"/>
      <c r="M207" s="253"/>
      <c r="N207" s="251"/>
      <c r="O207" s="226"/>
      <c r="P207" s="226"/>
      <c r="Q207" s="226"/>
      <c r="R207" s="226"/>
      <c r="S207" s="226"/>
      <c r="T207" s="226"/>
      <c r="U207" s="226"/>
      <c r="V207" s="226"/>
      <c r="W207" s="226"/>
      <c r="X207" s="226"/>
      <c r="Y207" s="243">
        <f t="shared" si="14"/>
        <v>0</v>
      </c>
      <c r="Z207" s="242"/>
      <c r="AA207" s="242"/>
      <c r="AB207" s="242"/>
      <c r="AC207" s="298">
        <f t="shared" si="15"/>
        <v>0</v>
      </c>
      <c r="AD207" s="244"/>
      <c r="AE207" s="235"/>
      <c r="AF207" s="236"/>
      <c r="AG207" s="236"/>
      <c r="AH207" s="236"/>
      <c r="AI207" s="236"/>
      <c r="AJ207" s="198"/>
      <c r="AK207" s="198"/>
      <c r="AL207" s="198"/>
      <c r="AM207" s="198"/>
      <c r="AN207" s="198"/>
    </row>
    <row r="208" spans="2:40" hidden="1">
      <c r="B208" s="217">
        <v>182</v>
      </c>
      <c r="C208" s="266" t="s">
        <v>111</v>
      </c>
      <c r="D208" s="225" t="s">
        <v>404</v>
      </c>
      <c r="E208" s="226"/>
      <c r="F208" s="226"/>
      <c r="G208" s="226"/>
      <c r="H208" s="226"/>
      <c r="I208" s="226"/>
      <c r="J208" s="226"/>
      <c r="K208" s="226"/>
      <c r="L208" s="226"/>
      <c r="M208" s="226"/>
      <c r="N208" s="226"/>
      <c r="O208" s="226"/>
      <c r="P208" s="226"/>
      <c r="Q208" s="226"/>
      <c r="R208" s="226"/>
      <c r="S208" s="226"/>
      <c r="T208" s="226"/>
      <c r="U208" s="226"/>
      <c r="V208" s="226"/>
      <c r="W208" s="226"/>
      <c r="X208" s="226"/>
      <c r="Y208" s="243">
        <f t="shared" si="14"/>
        <v>0</v>
      </c>
      <c r="Z208" s="242"/>
      <c r="AA208" s="242"/>
      <c r="AB208" s="242"/>
      <c r="AC208" s="298">
        <f t="shared" si="15"/>
        <v>0</v>
      </c>
      <c r="AD208" s="244"/>
      <c r="AE208" s="235"/>
      <c r="AF208" s="236"/>
      <c r="AG208" s="236"/>
      <c r="AH208" s="236"/>
      <c r="AI208" s="236"/>
      <c r="AJ208" s="198"/>
      <c r="AK208" s="198"/>
      <c r="AL208" s="198"/>
      <c r="AM208" s="198"/>
      <c r="AN208" s="198"/>
    </row>
    <row r="209" spans="2:40" hidden="1">
      <c r="B209" s="217">
        <v>183</v>
      </c>
      <c r="C209" s="266" t="s">
        <v>119</v>
      </c>
      <c r="D209" s="225" t="s">
        <v>404</v>
      </c>
      <c r="E209" s="226"/>
      <c r="F209" s="226"/>
      <c r="G209" s="226"/>
      <c r="H209" s="226"/>
      <c r="I209" s="226"/>
      <c r="J209" s="226"/>
      <c r="K209" s="226"/>
      <c r="L209" s="226"/>
      <c r="M209" s="226"/>
      <c r="N209" s="226"/>
      <c r="O209" s="226"/>
      <c r="P209" s="226"/>
      <c r="Q209" s="226"/>
      <c r="R209" s="226"/>
      <c r="S209" s="226"/>
      <c r="T209" s="226"/>
      <c r="U209" s="226"/>
      <c r="V209" s="226"/>
      <c r="W209" s="226"/>
      <c r="X209" s="226"/>
      <c r="Y209" s="243">
        <f t="shared" si="14"/>
        <v>0</v>
      </c>
      <c r="Z209" s="242"/>
      <c r="AA209" s="242"/>
      <c r="AB209" s="242"/>
      <c r="AC209" s="298">
        <f t="shared" si="15"/>
        <v>0</v>
      </c>
      <c r="AD209" s="244"/>
      <c r="AE209" s="235"/>
      <c r="AF209" s="236"/>
      <c r="AG209" s="236"/>
      <c r="AH209" s="236"/>
      <c r="AI209" s="236"/>
      <c r="AJ209" s="198"/>
      <c r="AK209" s="198"/>
      <c r="AL209" s="198"/>
      <c r="AM209" s="198"/>
      <c r="AN209" s="198"/>
    </row>
    <row r="210" spans="2:40" hidden="1">
      <c r="B210" s="217">
        <v>184</v>
      </c>
      <c r="C210" s="266" t="s">
        <v>120</v>
      </c>
      <c r="D210" s="225" t="s">
        <v>404</v>
      </c>
      <c r="E210" s="226"/>
      <c r="F210" s="226"/>
      <c r="G210" s="226"/>
      <c r="H210" s="226"/>
      <c r="I210" s="226"/>
      <c r="J210" s="226"/>
      <c r="K210" s="226"/>
      <c r="L210" s="226"/>
      <c r="M210" s="226"/>
      <c r="N210" s="226"/>
      <c r="O210" s="226"/>
      <c r="P210" s="226"/>
      <c r="Q210" s="226"/>
      <c r="R210" s="226"/>
      <c r="S210" s="226"/>
      <c r="T210" s="226"/>
      <c r="U210" s="226"/>
      <c r="V210" s="226"/>
      <c r="W210" s="226"/>
      <c r="X210" s="226"/>
      <c r="Y210" s="243">
        <f t="shared" si="14"/>
        <v>0</v>
      </c>
      <c r="Z210" s="242"/>
      <c r="AA210" s="242"/>
      <c r="AB210" s="242"/>
      <c r="AC210" s="298">
        <f t="shared" si="15"/>
        <v>0</v>
      </c>
      <c r="AD210" s="244"/>
      <c r="AE210" s="235"/>
      <c r="AF210" s="236"/>
      <c r="AG210" s="236"/>
      <c r="AH210" s="236"/>
      <c r="AI210" s="236"/>
      <c r="AJ210" s="198"/>
      <c r="AK210" s="198"/>
      <c r="AL210" s="198"/>
      <c r="AM210" s="198"/>
      <c r="AN210" s="198"/>
    </row>
    <row r="211" spans="2:40" hidden="1">
      <c r="B211" s="217">
        <v>185</v>
      </c>
      <c r="C211" s="266" t="s">
        <v>121</v>
      </c>
      <c r="D211" s="225" t="s">
        <v>404</v>
      </c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243">
        <f t="shared" si="14"/>
        <v>0</v>
      </c>
      <c r="Z211" s="242"/>
      <c r="AA211" s="242"/>
      <c r="AB211" s="242"/>
      <c r="AC211" s="298">
        <f t="shared" si="15"/>
        <v>0</v>
      </c>
      <c r="AD211" s="244"/>
      <c r="AE211" s="235"/>
      <c r="AF211" s="236"/>
      <c r="AG211" s="236"/>
      <c r="AH211" s="236"/>
      <c r="AI211" s="236"/>
      <c r="AJ211" s="198"/>
      <c r="AK211" s="198"/>
      <c r="AL211" s="198"/>
      <c r="AM211" s="198"/>
      <c r="AN211" s="198"/>
    </row>
    <row r="212" spans="2:40" hidden="1">
      <c r="B212" s="217">
        <v>186</v>
      </c>
      <c r="C212" s="266" t="s">
        <v>122</v>
      </c>
      <c r="D212" s="225" t="s">
        <v>404</v>
      </c>
      <c r="E212" s="226"/>
      <c r="F212" s="226"/>
      <c r="G212" s="226"/>
      <c r="H212" s="226"/>
      <c r="I212" s="226"/>
      <c r="J212" s="226"/>
      <c r="K212" s="226"/>
      <c r="L212" s="226"/>
      <c r="M212" s="226"/>
      <c r="N212" s="226"/>
      <c r="O212" s="226"/>
      <c r="P212" s="226"/>
      <c r="Q212" s="226"/>
      <c r="R212" s="226"/>
      <c r="S212" s="226"/>
      <c r="T212" s="226"/>
      <c r="U212" s="226"/>
      <c r="V212" s="226"/>
      <c r="W212" s="226"/>
      <c r="X212" s="226"/>
      <c r="Y212" s="243">
        <f t="shared" si="14"/>
        <v>0</v>
      </c>
      <c r="Z212" s="242"/>
      <c r="AA212" s="242"/>
      <c r="AB212" s="242"/>
      <c r="AC212" s="298">
        <f t="shared" si="15"/>
        <v>0</v>
      </c>
      <c r="AD212" s="244"/>
      <c r="AE212" s="235"/>
      <c r="AF212" s="236"/>
      <c r="AG212" s="236"/>
      <c r="AH212" s="236"/>
      <c r="AI212" s="236"/>
      <c r="AJ212" s="198"/>
      <c r="AK212" s="198"/>
      <c r="AL212" s="198"/>
      <c r="AM212" s="198"/>
      <c r="AN212" s="198"/>
    </row>
    <row r="213" spans="2:40" hidden="1">
      <c r="B213" s="217">
        <v>187</v>
      </c>
      <c r="C213" s="266" t="s">
        <v>123</v>
      </c>
      <c r="D213" s="225" t="s">
        <v>404</v>
      </c>
      <c r="E213" s="226"/>
      <c r="F213" s="226"/>
      <c r="G213" s="226"/>
      <c r="H213" s="226"/>
      <c r="I213" s="226"/>
      <c r="J213" s="226"/>
      <c r="K213" s="226"/>
      <c r="L213" s="226"/>
      <c r="M213" s="226"/>
      <c r="N213" s="226"/>
      <c r="O213" s="226"/>
      <c r="P213" s="226"/>
      <c r="Q213" s="226"/>
      <c r="R213" s="226"/>
      <c r="S213" s="226"/>
      <c r="T213" s="226"/>
      <c r="U213" s="226"/>
      <c r="V213" s="226"/>
      <c r="W213" s="226"/>
      <c r="X213" s="226"/>
      <c r="Y213" s="243">
        <f t="shared" si="14"/>
        <v>0</v>
      </c>
      <c r="Z213" s="242"/>
      <c r="AA213" s="242"/>
      <c r="AB213" s="242"/>
      <c r="AC213" s="298">
        <f t="shared" si="15"/>
        <v>0</v>
      </c>
      <c r="AD213" s="244"/>
      <c r="AE213" s="235"/>
      <c r="AF213" s="236"/>
      <c r="AG213" s="236"/>
      <c r="AH213" s="236"/>
      <c r="AI213" s="236"/>
      <c r="AJ213" s="198"/>
      <c r="AK213" s="198"/>
      <c r="AL213" s="198"/>
      <c r="AM213" s="198"/>
      <c r="AN213" s="198"/>
    </row>
    <row r="214" spans="2:40" hidden="1">
      <c r="B214" s="217">
        <v>188</v>
      </c>
      <c r="C214" s="266" t="s">
        <v>124</v>
      </c>
      <c r="D214" s="225" t="s">
        <v>404</v>
      </c>
      <c r="E214" s="226"/>
      <c r="F214" s="226"/>
      <c r="G214" s="226"/>
      <c r="H214" s="226"/>
      <c r="I214" s="226"/>
      <c r="J214" s="226"/>
      <c r="K214" s="226"/>
      <c r="L214" s="226"/>
      <c r="M214" s="226"/>
      <c r="N214" s="226"/>
      <c r="O214" s="226"/>
      <c r="P214" s="226"/>
      <c r="Q214" s="226"/>
      <c r="R214" s="226"/>
      <c r="S214" s="226"/>
      <c r="T214" s="258"/>
      <c r="U214" s="202"/>
      <c r="V214" s="202"/>
      <c r="W214" s="259"/>
      <c r="X214" s="258"/>
      <c r="Y214" s="243">
        <f t="shared" si="14"/>
        <v>0</v>
      </c>
      <c r="Z214" s="242"/>
      <c r="AA214" s="242"/>
      <c r="AB214" s="242"/>
      <c r="AC214" s="298">
        <f t="shared" si="15"/>
        <v>0</v>
      </c>
      <c r="AD214" s="244"/>
      <c r="AE214" s="235"/>
      <c r="AF214" s="236"/>
      <c r="AG214" s="236"/>
      <c r="AH214" s="236"/>
      <c r="AI214" s="236"/>
      <c r="AJ214" s="198"/>
      <c r="AK214" s="198"/>
      <c r="AL214" s="198"/>
      <c r="AM214" s="198"/>
      <c r="AN214" s="198"/>
    </row>
    <row r="215" spans="2:40" hidden="1">
      <c r="B215" s="217">
        <v>189</v>
      </c>
      <c r="C215" s="266" t="s">
        <v>132</v>
      </c>
      <c r="D215" s="225" t="s">
        <v>404</v>
      </c>
      <c r="E215" s="226"/>
      <c r="F215" s="226"/>
      <c r="G215" s="226"/>
      <c r="H215" s="226"/>
      <c r="I215" s="226"/>
      <c r="J215" s="226"/>
      <c r="K215" s="226"/>
      <c r="L215" s="226"/>
      <c r="M215" s="226"/>
      <c r="N215" s="226"/>
      <c r="O215" s="226"/>
      <c r="P215" s="226"/>
      <c r="Q215" s="226"/>
      <c r="R215" s="226"/>
      <c r="S215" s="226"/>
      <c r="T215" s="226"/>
      <c r="U215" s="226"/>
      <c r="V215" s="226"/>
      <c r="W215" s="226"/>
      <c r="X215" s="226"/>
      <c r="Y215" s="243">
        <f t="shared" si="14"/>
        <v>0</v>
      </c>
      <c r="Z215" s="242"/>
      <c r="AA215" s="242"/>
      <c r="AB215" s="242"/>
      <c r="AC215" s="298">
        <f t="shared" si="15"/>
        <v>0</v>
      </c>
      <c r="AD215" s="244"/>
      <c r="AE215" s="235"/>
      <c r="AF215" s="236"/>
      <c r="AG215" s="236"/>
      <c r="AH215" s="236"/>
      <c r="AI215" s="236"/>
      <c r="AJ215" s="198"/>
      <c r="AK215" s="198"/>
      <c r="AL215" s="198"/>
      <c r="AM215" s="198"/>
      <c r="AN215" s="198"/>
    </row>
    <row r="216" spans="2:40" hidden="1">
      <c r="B216" s="217">
        <v>190</v>
      </c>
      <c r="C216" s="266" t="s">
        <v>134</v>
      </c>
      <c r="D216" s="225" t="s">
        <v>404</v>
      </c>
      <c r="E216" s="273"/>
      <c r="F216" s="274"/>
      <c r="G216" s="273"/>
      <c r="H216" s="263"/>
      <c r="I216" s="263"/>
      <c r="J216" s="251"/>
      <c r="K216" s="252"/>
      <c r="L216" s="252"/>
      <c r="M216" s="253"/>
      <c r="N216" s="251"/>
      <c r="O216" s="226"/>
      <c r="P216" s="226"/>
      <c r="Q216" s="226"/>
      <c r="R216" s="226"/>
      <c r="S216" s="226"/>
      <c r="T216" s="226"/>
      <c r="U216" s="226"/>
      <c r="V216" s="226"/>
      <c r="W216" s="226"/>
      <c r="X216" s="226"/>
      <c r="Y216" s="243">
        <f t="shared" si="14"/>
        <v>0</v>
      </c>
      <c r="Z216" s="242"/>
      <c r="AA216" s="242"/>
      <c r="AB216" s="242"/>
      <c r="AC216" s="298">
        <f t="shared" si="15"/>
        <v>0</v>
      </c>
      <c r="AD216" s="244"/>
      <c r="AE216" s="235"/>
      <c r="AF216" s="236"/>
      <c r="AG216" s="236"/>
      <c r="AH216" s="236"/>
      <c r="AI216" s="236"/>
      <c r="AJ216" s="198"/>
      <c r="AK216" s="198"/>
      <c r="AL216" s="198"/>
      <c r="AM216" s="198"/>
      <c r="AN216" s="198"/>
    </row>
    <row r="217" spans="2:40" hidden="1">
      <c r="B217" s="217">
        <v>191</v>
      </c>
      <c r="C217" s="266" t="s">
        <v>135</v>
      </c>
      <c r="D217" s="225" t="s">
        <v>404</v>
      </c>
      <c r="E217" s="226"/>
      <c r="F217" s="226"/>
      <c r="G217" s="226"/>
      <c r="H217" s="226"/>
      <c r="I217" s="226"/>
      <c r="J217" s="226"/>
      <c r="K217" s="226"/>
      <c r="L217" s="226"/>
      <c r="M217" s="226"/>
      <c r="N217" s="226"/>
      <c r="O217" s="226"/>
      <c r="P217" s="226"/>
      <c r="Q217" s="226"/>
      <c r="R217" s="226"/>
      <c r="S217" s="226"/>
      <c r="T217" s="226"/>
      <c r="U217" s="226"/>
      <c r="V217" s="226"/>
      <c r="W217" s="226"/>
      <c r="X217" s="226"/>
      <c r="Y217" s="243">
        <f t="shared" si="14"/>
        <v>0</v>
      </c>
      <c r="Z217" s="242"/>
      <c r="AA217" s="242"/>
      <c r="AB217" s="242"/>
      <c r="AC217" s="298">
        <f t="shared" si="15"/>
        <v>0</v>
      </c>
      <c r="AD217" s="244"/>
      <c r="AE217" s="235"/>
      <c r="AF217" s="236"/>
      <c r="AG217" s="236"/>
      <c r="AH217" s="236"/>
      <c r="AI217" s="236"/>
      <c r="AJ217" s="198"/>
      <c r="AK217" s="198"/>
      <c r="AL217" s="198"/>
      <c r="AM217" s="198"/>
      <c r="AN217" s="198"/>
    </row>
    <row r="218" spans="2:40" hidden="1">
      <c r="B218" s="217">
        <v>192</v>
      </c>
      <c r="C218" s="266" t="s">
        <v>138</v>
      </c>
      <c r="D218" s="225" t="s">
        <v>404</v>
      </c>
      <c r="E218" s="226"/>
      <c r="F218" s="226"/>
      <c r="G218" s="226"/>
      <c r="H218" s="226"/>
      <c r="I218" s="226"/>
      <c r="J218" s="226"/>
      <c r="K218" s="226"/>
      <c r="L218" s="226"/>
      <c r="M218" s="226"/>
      <c r="N218" s="226"/>
      <c r="O218" s="226"/>
      <c r="P218" s="226"/>
      <c r="Q218" s="226"/>
      <c r="R218" s="226"/>
      <c r="S218" s="226"/>
      <c r="T218" s="226"/>
      <c r="U218" s="226"/>
      <c r="V218" s="226"/>
      <c r="W218" s="226"/>
      <c r="X218" s="226"/>
      <c r="Y218" s="243">
        <f t="shared" si="14"/>
        <v>0</v>
      </c>
      <c r="Z218" s="242"/>
      <c r="AA218" s="242"/>
      <c r="AB218" s="242"/>
      <c r="AC218" s="298">
        <f t="shared" si="15"/>
        <v>0</v>
      </c>
      <c r="AD218" s="244"/>
      <c r="AE218" s="235"/>
      <c r="AF218" s="236"/>
      <c r="AG218" s="236"/>
      <c r="AH218" s="236"/>
      <c r="AI218" s="236"/>
      <c r="AJ218" s="198"/>
      <c r="AK218" s="198"/>
      <c r="AL218" s="198"/>
      <c r="AM218" s="198"/>
      <c r="AN218" s="198"/>
    </row>
    <row r="219" spans="2:40" hidden="1">
      <c r="B219" s="217">
        <v>193</v>
      </c>
      <c r="C219" s="266" t="s">
        <v>142</v>
      </c>
      <c r="D219" s="225" t="s">
        <v>404</v>
      </c>
      <c r="E219" s="226"/>
      <c r="F219" s="226"/>
      <c r="G219" s="226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6"/>
      <c r="U219" s="226"/>
      <c r="V219" s="226"/>
      <c r="W219" s="226"/>
      <c r="X219" s="226"/>
      <c r="Y219" s="243">
        <f t="shared" si="14"/>
        <v>0</v>
      </c>
      <c r="Z219" s="242"/>
      <c r="AA219" s="242"/>
      <c r="AB219" s="242"/>
      <c r="AC219" s="298">
        <f t="shared" si="15"/>
        <v>0</v>
      </c>
      <c r="AD219" s="244"/>
      <c r="AE219" s="235"/>
      <c r="AF219" s="236"/>
      <c r="AG219" s="236"/>
      <c r="AH219" s="236"/>
      <c r="AI219" s="236"/>
      <c r="AJ219" s="198"/>
      <c r="AK219" s="198"/>
      <c r="AL219" s="198"/>
      <c r="AM219" s="198"/>
      <c r="AN219" s="198"/>
    </row>
    <row r="220" spans="2:40" hidden="1">
      <c r="B220" s="217">
        <v>194</v>
      </c>
      <c r="C220" s="266" t="s">
        <v>163</v>
      </c>
      <c r="D220" s="225" t="s">
        <v>404</v>
      </c>
      <c r="E220" s="226"/>
      <c r="F220" s="226"/>
      <c r="G220" s="226"/>
      <c r="H220" s="226"/>
      <c r="I220" s="226"/>
      <c r="J220" s="251"/>
      <c r="K220" s="252"/>
      <c r="L220" s="252"/>
      <c r="M220" s="253"/>
      <c r="N220" s="251"/>
      <c r="O220" s="226"/>
      <c r="P220" s="226"/>
      <c r="Q220" s="226"/>
      <c r="R220" s="226"/>
      <c r="S220" s="226"/>
      <c r="T220" s="226"/>
      <c r="U220" s="226"/>
      <c r="V220" s="226"/>
      <c r="W220" s="226"/>
      <c r="X220" s="226"/>
      <c r="Y220" s="243">
        <f t="shared" si="14"/>
        <v>0</v>
      </c>
      <c r="Z220" s="242"/>
      <c r="AA220" s="242"/>
      <c r="AB220" s="242"/>
      <c r="AC220" s="298">
        <f t="shared" si="15"/>
        <v>0</v>
      </c>
      <c r="AD220" s="244"/>
      <c r="AE220" s="235"/>
      <c r="AF220" s="236"/>
      <c r="AG220" s="236"/>
      <c r="AH220" s="236"/>
      <c r="AI220" s="236"/>
      <c r="AJ220" s="198"/>
      <c r="AK220" s="198"/>
      <c r="AL220" s="198"/>
      <c r="AM220" s="198"/>
      <c r="AN220" s="198"/>
    </row>
    <row r="221" spans="2:40" hidden="1">
      <c r="B221" s="217">
        <v>195</v>
      </c>
      <c r="C221" s="266" t="s">
        <v>164</v>
      </c>
      <c r="D221" s="225" t="s">
        <v>404</v>
      </c>
      <c r="E221" s="226"/>
      <c r="F221" s="226"/>
      <c r="G221" s="226"/>
      <c r="H221" s="226"/>
      <c r="I221" s="226"/>
      <c r="J221" s="226"/>
      <c r="K221" s="226"/>
      <c r="L221" s="226"/>
      <c r="M221" s="226"/>
      <c r="N221" s="226"/>
      <c r="O221" s="226"/>
      <c r="P221" s="226"/>
      <c r="Q221" s="226"/>
      <c r="R221" s="226"/>
      <c r="S221" s="226"/>
      <c r="T221" s="226"/>
      <c r="U221" s="226"/>
      <c r="V221" s="226"/>
      <c r="W221" s="226"/>
      <c r="X221" s="226"/>
      <c r="Y221" s="243">
        <f t="shared" si="14"/>
        <v>0</v>
      </c>
      <c r="Z221" s="242"/>
      <c r="AA221" s="242"/>
      <c r="AB221" s="242"/>
      <c r="AC221" s="298">
        <f t="shared" si="15"/>
        <v>0</v>
      </c>
      <c r="AD221" s="244"/>
      <c r="AE221" s="235"/>
      <c r="AF221" s="236"/>
      <c r="AG221" s="236"/>
      <c r="AH221" s="236"/>
      <c r="AI221" s="236"/>
      <c r="AJ221" s="198"/>
      <c r="AK221" s="198"/>
      <c r="AL221" s="198"/>
      <c r="AM221" s="198"/>
      <c r="AN221" s="198"/>
    </row>
    <row r="222" spans="2:40" hidden="1">
      <c r="B222" s="217">
        <v>196</v>
      </c>
      <c r="C222" s="266" t="s">
        <v>165</v>
      </c>
      <c r="D222" s="225" t="s">
        <v>404</v>
      </c>
      <c r="E222" s="273"/>
      <c r="F222" s="274"/>
      <c r="G222" s="273"/>
      <c r="H222" s="263"/>
      <c r="I222" s="263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243">
        <f t="shared" si="14"/>
        <v>0</v>
      </c>
      <c r="Z222" s="242"/>
      <c r="AA222" s="242"/>
      <c r="AB222" s="242"/>
      <c r="AC222" s="298">
        <f t="shared" si="15"/>
        <v>0</v>
      </c>
      <c r="AD222" s="244"/>
      <c r="AE222" s="235"/>
      <c r="AF222" s="236"/>
      <c r="AG222" s="236"/>
      <c r="AH222" s="236"/>
      <c r="AI222" s="236"/>
      <c r="AJ222" s="198"/>
      <c r="AK222" s="198"/>
      <c r="AL222" s="198"/>
      <c r="AM222" s="198"/>
      <c r="AN222" s="198"/>
    </row>
    <row r="223" spans="2:40" hidden="1">
      <c r="B223" s="217">
        <v>197</v>
      </c>
      <c r="C223" s="266" t="s">
        <v>166</v>
      </c>
      <c r="D223" s="225" t="s">
        <v>404</v>
      </c>
      <c r="E223" s="273"/>
      <c r="F223" s="274"/>
      <c r="G223" s="273"/>
      <c r="H223" s="263"/>
      <c r="I223" s="263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6"/>
      <c r="X223" s="226"/>
      <c r="Y223" s="243">
        <f t="shared" si="14"/>
        <v>0</v>
      </c>
      <c r="Z223" s="242"/>
      <c r="AA223" s="242"/>
      <c r="AB223" s="242"/>
      <c r="AC223" s="298">
        <f t="shared" si="15"/>
        <v>0</v>
      </c>
      <c r="AD223" s="244"/>
      <c r="AE223" s="235"/>
      <c r="AF223" s="236"/>
      <c r="AG223" s="236"/>
      <c r="AH223" s="236"/>
      <c r="AI223" s="236"/>
      <c r="AJ223" s="198"/>
      <c r="AK223" s="198"/>
      <c r="AL223" s="198"/>
      <c r="AM223" s="198"/>
      <c r="AN223" s="198"/>
    </row>
    <row r="224" spans="2:40" hidden="1">
      <c r="B224" s="217">
        <v>198</v>
      </c>
      <c r="C224" s="266" t="s">
        <v>811</v>
      </c>
      <c r="D224" s="225" t="s">
        <v>404</v>
      </c>
      <c r="E224" s="226"/>
      <c r="F224" s="226"/>
      <c r="G224" s="226"/>
      <c r="H224" s="226"/>
      <c r="I224" s="226"/>
      <c r="J224" s="226"/>
      <c r="K224" s="226"/>
      <c r="L224" s="226"/>
      <c r="M224" s="226"/>
      <c r="N224" s="226"/>
      <c r="O224" s="226"/>
      <c r="P224" s="226"/>
      <c r="Q224" s="226"/>
      <c r="R224" s="226"/>
      <c r="S224" s="226"/>
      <c r="T224" s="226"/>
      <c r="U224" s="226"/>
      <c r="V224" s="226"/>
      <c r="W224" s="226"/>
      <c r="X224" s="226"/>
      <c r="Y224" s="243">
        <f t="shared" si="14"/>
        <v>0</v>
      </c>
      <c r="Z224" s="267"/>
      <c r="AA224" s="267"/>
      <c r="AB224" s="256"/>
      <c r="AC224" s="298">
        <f t="shared" si="15"/>
        <v>0</v>
      </c>
      <c r="AD224" s="244"/>
      <c r="AE224" s="235"/>
      <c r="AF224" s="236"/>
      <c r="AG224" s="236"/>
      <c r="AH224" s="236"/>
      <c r="AI224" s="236"/>
      <c r="AJ224" s="198"/>
      <c r="AK224" s="198"/>
      <c r="AL224" s="198"/>
      <c r="AM224" s="198"/>
      <c r="AN224" s="198"/>
    </row>
    <row r="225" spans="2:40" hidden="1">
      <c r="B225" s="217">
        <v>199</v>
      </c>
      <c r="C225" s="266" t="s">
        <v>812</v>
      </c>
      <c r="D225" s="225" t="s">
        <v>404</v>
      </c>
      <c r="E225" s="226"/>
      <c r="F225" s="226"/>
      <c r="G225" s="226"/>
      <c r="H225" s="226"/>
      <c r="I225" s="226"/>
      <c r="J225" s="226"/>
      <c r="K225" s="226"/>
      <c r="L225" s="226"/>
      <c r="M225" s="226"/>
      <c r="N225" s="226"/>
      <c r="O225" s="226"/>
      <c r="P225" s="226"/>
      <c r="Q225" s="226"/>
      <c r="R225" s="226"/>
      <c r="S225" s="226"/>
      <c r="T225" s="226"/>
      <c r="U225" s="226"/>
      <c r="V225" s="226"/>
      <c r="W225" s="226"/>
      <c r="X225" s="226"/>
      <c r="Y225" s="243">
        <f t="shared" si="14"/>
        <v>0</v>
      </c>
      <c r="Z225" s="267"/>
      <c r="AA225" s="267"/>
      <c r="AB225" s="256"/>
      <c r="AC225" s="298">
        <f t="shared" si="15"/>
        <v>0</v>
      </c>
      <c r="AD225" s="244"/>
      <c r="AE225" s="235"/>
      <c r="AF225" s="236"/>
      <c r="AG225" s="236"/>
      <c r="AH225" s="236"/>
      <c r="AI225" s="236"/>
      <c r="AJ225" s="198"/>
      <c r="AK225" s="198"/>
      <c r="AL225" s="198"/>
      <c r="AM225" s="198"/>
      <c r="AN225" s="198"/>
    </row>
    <row r="226" spans="2:40" hidden="1">
      <c r="B226" s="217">
        <v>200</v>
      </c>
      <c r="C226" s="266" t="s">
        <v>167</v>
      </c>
      <c r="D226" s="225" t="s">
        <v>404</v>
      </c>
      <c r="E226" s="273"/>
      <c r="F226" s="274"/>
      <c r="G226" s="273"/>
      <c r="H226" s="263"/>
      <c r="I226" s="263"/>
      <c r="J226" s="226"/>
      <c r="K226" s="226"/>
      <c r="L226" s="226"/>
      <c r="M226" s="226"/>
      <c r="N226" s="226"/>
      <c r="O226" s="226"/>
      <c r="P226" s="226"/>
      <c r="Q226" s="226"/>
      <c r="R226" s="226"/>
      <c r="S226" s="226"/>
      <c r="T226" s="258"/>
      <c r="U226" s="202"/>
      <c r="V226" s="202"/>
      <c r="W226" s="259"/>
      <c r="X226" s="258"/>
      <c r="Y226" s="243">
        <f t="shared" si="14"/>
        <v>0</v>
      </c>
      <c r="Z226" s="277"/>
      <c r="AA226" s="277"/>
      <c r="AB226" s="256"/>
      <c r="AC226" s="298">
        <f t="shared" si="15"/>
        <v>0</v>
      </c>
      <c r="AD226" s="244"/>
      <c r="AE226" s="235"/>
      <c r="AF226" s="236"/>
      <c r="AG226" s="236"/>
      <c r="AH226" s="236"/>
      <c r="AI226" s="236"/>
      <c r="AJ226" s="198"/>
      <c r="AK226" s="198"/>
      <c r="AL226" s="198"/>
      <c r="AM226" s="198"/>
      <c r="AN226" s="198"/>
    </row>
    <row r="227" spans="2:40" hidden="1">
      <c r="B227" s="217">
        <v>201</v>
      </c>
      <c r="C227" s="266" t="s">
        <v>154</v>
      </c>
      <c r="D227" s="225" t="s">
        <v>404</v>
      </c>
      <c r="E227" s="226"/>
      <c r="F227" s="226"/>
      <c r="G227" s="226"/>
      <c r="H227" s="226"/>
      <c r="I227" s="226"/>
      <c r="J227" s="226"/>
      <c r="K227" s="226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6"/>
      <c r="Y227" s="243">
        <f t="shared" si="14"/>
        <v>0</v>
      </c>
      <c r="Z227" s="242"/>
      <c r="AA227" s="242"/>
      <c r="AB227" s="242"/>
      <c r="AC227" s="298">
        <f t="shared" si="15"/>
        <v>0</v>
      </c>
      <c r="AD227" s="244"/>
      <c r="AE227" s="235"/>
      <c r="AF227" s="236"/>
      <c r="AG227" s="236"/>
      <c r="AH227" s="236"/>
      <c r="AI227" s="236"/>
      <c r="AJ227" s="198"/>
      <c r="AK227" s="198"/>
      <c r="AL227" s="198"/>
      <c r="AM227" s="198"/>
      <c r="AN227" s="198"/>
    </row>
    <row r="228" spans="2:40" hidden="1">
      <c r="B228" s="217">
        <v>202</v>
      </c>
      <c r="C228" s="266" t="s">
        <v>155</v>
      </c>
      <c r="D228" s="225" t="s">
        <v>404</v>
      </c>
      <c r="E228" s="226"/>
      <c r="F228" s="226"/>
      <c r="G228" s="226"/>
      <c r="H228" s="226"/>
      <c r="I228" s="226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6"/>
      <c r="X228" s="226"/>
      <c r="Y228" s="243">
        <f t="shared" si="14"/>
        <v>0</v>
      </c>
      <c r="Z228" s="260"/>
      <c r="AA228" s="260"/>
      <c r="AB228" s="261"/>
      <c r="AC228" s="298">
        <f t="shared" si="15"/>
        <v>0</v>
      </c>
      <c r="AD228" s="244"/>
      <c r="AE228" s="235"/>
      <c r="AF228" s="236"/>
      <c r="AG228" s="236"/>
      <c r="AH228" s="236"/>
      <c r="AI228" s="236"/>
      <c r="AJ228" s="198"/>
      <c r="AK228" s="198"/>
      <c r="AL228" s="198"/>
      <c r="AM228" s="198"/>
      <c r="AN228" s="198"/>
    </row>
    <row r="229" spans="2:40" hidden="1">
      <c r="B229" s="217">
        <v>203</v>
      </c>
      <c r="C229" s="266" t="s">
        <v>291</v>
      </c>
      <c r="D229" s="225" t="s">
        <v>404</v>
      </c>
      <c r="E229" s="226"/>
      <c r="F229" s="226"/>
      <c r="G229" s="226"/>
      <c r="H229" s="226"/>
      <c r="I229" s="226"/>
      <c r="J229" s="226"/>
      <c r="K229" s="226"/>
      <c r="L229" s="226"/>
      <c r="M229" s="226"/>
      <c r="N229" s="226"/>
      <c r="O229" s="226"/>
      <c r="P229" s="226"/>
      <c r="Q229" s="226"/>
      <c r="R229" s="226"/>
      <c r="S229" s="226"/>
      <c r="T229" s="226"/>
      <c r="U229" s="226"/>
      <c r="V229" s="226"/>
      <c r="W229" s="226"/>
      <c r="X229" s="226"/>
      <c r="Y229" s="243">
        <f t="shared" si="14"/>
        <v>0</v>
      </c>
      <c r="Z229" s="242"/>
      <c r="AA229" s="242"/>
      <c r="AB229" s="242"/>
      <c r="AC229" s="298">
        <f t="shared" si="15"/>
        <v>0</v>
      </c>
      <c r="AD229" s="244"/>
      <c r="AE229" s="235"/>
      <c r="AF229" s="236"/>
      <c r="AG229" s="236"/>
      <c r="AH229" s="236"/>
      <c r="AI229" s="236"/>
      <c r="AJ229" s="198"/>
      <c r="AK229" s="198"/>
      <c r="AL229" s="198"/>
      <c r="AM229" s="198"/>
      <c r="AN229" s="198"/>
    </row>
    <row r="230" spans="2:40" hidden="1">
      <c r="B230" s="217">
        <v>204</v>
      </c>
      <c r="C230" s="266" t="s">
        <v>287</v>
      </c>
      <c r="D230" s="225" t="s">
        <v>404</v>
      </c>
      <c r="E230" s="226"/>
      <c r="F230" s="226"/>
      <c r="G230" s="226"/>
      <c r="H230" s="226"/>
      <c r="I230" s="226"/>
      <c r="J230" s="226"/>
      <c r="K230" s="226"/>
      <c r="L230" s="226"/>
      <c r="M230" s="226"/>
      <c r="N230" s="226"/>
      <c r="O230" s="226"/>
      <c r="P230" s="226"/>
      <c r="Q230" s="226"/>
      <c r="R230" s="226"/>
      <c r="S230" s="226"/>
      <c r="T230" s="226"/>
      <c r="U230" s="226"/>
      <c r="V230" s="226"/>
      <c r="W230" s="226"/>
      <c r="X230" s="226"/>
      <c r="Y230" s="243">
        <f t="shared" si="14"/>
        <v>0</v>
      </c>
      <c r="Z230" s="242"/>
      <c r="AA230" s="242"/>
      <c r="AB230" s="242"/>
      <c r="AC230" s="298">
        <f t="shared" si="15"/>
        <v>0</v>
      </c>
      <c r="AD230" s="244"/>
      <c r="AE230" s="235"/>
      <c r="AF230" s="236"/>
      <c r="AG230" s="236"/>
      <c r="AH230" s="236"/>
      <c r="AI230" s="236"/>
      <c r="AJ230" s="198"/>
      <c r="AK230" s="198"/>
      <c r="AL230" s="198"/>
      <c r="AM230" s="198"/>
      <c r="AN230" s="198"/>
    </row>
    <row r="231" spans="2:40" hidden="1">
      <c r="B231" s="217">
        <v>205</v>
      </c>
      <c r="C231" s="266" t="s">
        <v>292</v>
      </c>
      <c r="D231" s="225" t="s">
        <v>404</v>
      </c>
      <c r="E231" s="273"/>
      <c r="F231" s="274"/>
      <c r="G231" s="273"/>
      <c r="H231" s="263"/>
      <c r="I231" s="263"/>
      <c r="J231" s="251"/>
      <c r="K231" s="252"/>
      <c r="L231" s="252"/>
      <c r="M231" s="253"/>
      <c r="N231" s="251"/>
      <c r="O231" s="226"/>
      <c r="P231" s="226"/>
      <c r="Q231" s="226"/>
      <c r="R231" s="226"/>
      <c r="S231" s="226"/>
      <c r="T231" s="226"/>
      <c r="U231" s="226"/>
      <c r="V231" s="226"/>
      <c r="W231" s="226"/>
      <c r="X231" s="226"/>
      <c r="Y231" s="243">
        <f t="shared" si="14"/>
        <v>0</v>
      </c>
      <c r="Z231" s="242"/>
      <c r="AA231" s="242"/>
      <c r="AB231" s="242"/>
      <c r="AC231" s="298">
        <f t="shared" si="15"/>
        <v>0</v>
      </c>
      <c r="AD231" s="244"/>
      <c r="AE231" s="235"/>
      <c r="AF231" s="236"/>
      <c r="AG231" s="236"/>
      <c r="AH231" s="236"/>
      <c r="AI231" s="236"/>
      <c r="AJ231" s="198"/>
      <c r="AK231" s="198"/>
      <c r="AL231" s="198"/>
      <c r="AM231" s="198"/>
      <c r="AN231" s="198"/>
    </row>
    <row r="232" spans="2:40" hidden="1">
      <c r="B232" s="217">
        <v>206</v>
      </c>
      <c r="C232" s="266" t="s">
        <v>302</v>
      </c>
      <c r="D232" s="225" t="s">
        <v>404</v>
      </c>
      <c r="E232" s="226"/>
      <c r="F232" s="226"/>
      <c r="G232" s="226"/>
      <c r="H232" s="226"/>
      <c r="I232" s="226"/>
      <c r="J232" s="226"/>
      <c r="K232" s="226"/>
      <c r="L232" s="226"/>
      <c r="M232" s="226"/>
      <c r="N232" s="226"/>
      <c r="O232" s="226"/>
      <c r="P232" s="226"/>
      <c r="Q232" s="226"/>
      <c r="R232" s="226"/>
      <c r="S232" s="226"/>
      <c r="T232" s="226"/>
      <c r="U232" s="226"/>
      <c r="V232" s="226"/>
      <c r="W232" s="226"/>
      <c r="X232" s="226"/>
      <c r="Y232" s="243">
        <f t="shared" si="14"/>
        <v>0</v>
      </c>
      <c r="Z232" s="260"/>
      <c r="AA232" s="260"/>
      <c r="AB232" s="261"/>
      <c r="AC232" s="298">
        <f t="shared" si="15"/>
        <v>0</v>
      </c>
      <c r="AD232" s="244"/>
      <c r="AE232" s="235"/>
      <c r="AF232" s="236"/>
      <c r="AG232" s="236"/>
      <c r="AH232" s="236"/>
      <c r="AI232" s="236"/>
      <c r="AJ232" s="198"/>
      <c r="AK232" s="198"/>
      <c r="AL232" s="198"/>
      <c r="AM232" s="198"/>
      <c r="AN232" s="198"/>
    </row>
    <row r="233" spans="2:40" hidden="1">
      <c r="B233" s="217">
        <v>207</v>
      </c>
      <c r="C233" s="278" t="s">
        <v>794</v>
      </c>
      <c r="D233" s="225" t="s">
        <v>404</v>
      </c>
      <c r="E233" s="226"/>
      <c r="F233" s="226"/>
      <c r="G233" s="226"/>
      <c r="H233" s="226"/>
      <c r="I233" s="226"/>
      <c r="J233" s="226"/>
      <c r="K233" s="226"/>
      <c r="L233" s="226"/>
      <c r="M233" s="226"/>
      <c r="N233" s="226"/>
      <c r="O233" s="226"/>
      <c r="P233" s="226"/>
      <c r="Q233" s="226"/>
      <c r="R233" s="226"/>
      <c r="S233" s="226"/>
      <c r="T233" s="226"/>
      <c r="U233" s="226"/>
      <c r="V233" s="226"/>
      <c r="W233" s="226"/>
      <c r="X233" s="226"/>
      <c r="Y233" s="243">
        <f t="shared" si="14"/>
        <v>0</v>
      </c>
      <c r="Z233" s="260"/>
      <c r="AA233" s="260"/>
      <c r="AB233" s="261"/>
      <c r="AC233" s="298">
        <f t="shared" si="15"/>
        <v>0</v>
      </c>
      <c r="AD233" s="244"/>
      <c r="AE233" s="235"/>
      <c r="AF233" s="236"/>
      <c r="AG233" s="236"/>
      <c r="AH233" s="236"/>
      <c r="AI233" s="236"/>
      <c r="AJ233" s="198"/>
      <c r="AK233" s="198"/>
      <c r="AL233" s="198"/>
      <c r="AM233" s="198"/>
      <c r="AN233" s="198"/>
    </row>
    <row r="234" spans="2:40" hidden="1">
      <c r="B234" s="217">
        <v>208</v>
      </c>
      <c r="C234" s="278" t="s">
        <v>813</v>
      </c>
      <c r="D234" s="225" t="s">
        <v>404</v>
      </c>
      <c r="E234" s="226"/>
      <c r="F234" s="226"/>
      <c r="G234" s="226"/>
      <c r="H234" s="226"/>
      <c r="I234" s="226"/>
      <c r="J234" s="226"/>
      <c r="K234" s="226"/>
      <c r="L234" s="226"/>
      <c r="M234" s="226"/>
      <c r="N234" s="226"/>
      <c r="O234" s="226"/>
      <c r="P234" s="226"/>
      <c r="Q234" s="226"/>
      <c r="R234" s="226"/>
      <c r="S234" s="226"/>
      <c r="T234" s="226"/>
      <c r="U234" s="226"/>
      <c r="V234" s="226"/>
      <c r="W234" s="226"/>
      <c r="X234" s="226"/>
      <c r="Y234" s="243">
        <f t="shared" si="14"/>
        <v>0</v>
      </c>
      <c r="Z234" s="267"/>
      <c r="AA234" s="267"/>
      <c r="AB234" s="256"/>
      <c r="AC234" s="298">
        <f t="shared" si="15"/>
        <v>0</v>
      </c>
      <c r="AD234" s="244"/>
      <c r="AE234" s="235"/>
      <c r="AF234" s="236"/>
      <c r="AG234" s="236"/>
      <c r="AH234" s="236"/>
      <c r="AI234" s="236"/>
      <c r="AJ234" s="198"/>
      <c r="AK234" s="198"/>
      <c r="AL234" s="198"/>
      <c r="AM234" s="198"/>
      <c r="AN234" s="198"/>
    </row>
    <row r="235" spans="2:40" hidden="1">
      <c r="B235" s="217">
        <v>209</v>
      </c>
      <c r="C235" s="279" t="s">
        <v>814</v>
      </c>
      <c r="D235" s="225" t="s">
        <v>404</v>
      </c>
      <c r="E235" s="273"/>
      <c r="F235" s="274"/>
      <c r="G235" s="273"/>
      <c r="H235" s="263"/>
      <c r="I235" s="263"/>
      <c r="J235" s="226"/>
      <c r="K235" s="226"/>
      <c r="L235" s="226"/>
      <c r="M235" s="226"/>
      <c r="N235" s="226"/>
      <c r="O235" s="226"/>
      <c r="P235" s="226"/>
      <c r="Q235" s="226"/>
      <c r="R235" s="226"/>
      <c r="S235" s="226"/>
      <c r="T235" s="226"/>
      <c r="U235" s="226"/>
      <c r="V235" s="226"/>
      <c r="W235" s="226"/>
      <c r="X235" s="226"/>
      <c r="Y235" s="243">
        <f t="shared" si="14"/>
        <v>0</v>
      </c>
      <c r="Z235" s="242"/>
      <c r="AA235" s="242"/>
      <c r="AB235" s="242"/>
      <c r="AC235" s="298">
        <f t="shared" si="15"/>
        <v>0</v>
      </c>
      <c r="AD235" s="244"/>
      <c r="AE235" s="235"/>
      <c r="AF235" s="236"/>
      <c r="AG235" s="236"/>
      <c r="AH235" s="236"/>
      <c r="AI235" s="236"/>
      <c r="AJ235" s="198"/>
      <c r="AK235" s="198"/>
      <c r="AL235" s="198"/>
      <c r="AM235" s="198"/>
      <c r="AN235" s="198"/>
    </row>
    <row r="236" spans="2:40" hidden="1">
      <c r="B236" s="217"/>
      <c r="C236" s="279"/>
      <c r="D236" s="225"/>
      <c r="E236" s="273"/>
      <c r="F236" s="274"/>
      <c r="G236" s="273"/>
      <c r="H236" s="263"/>
      <c r="I236" s="263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43"/>
      <c r="Z236" s="242"/>
      <c r="AA236" s="242"/>
      <c r="AB236" s="242"/>
      <c r="AC236" s="298">
        <f t="shared" si="15"/>
        <v>0</v>
      </c>
      <c r="AD236" s="244"/>
      <c r="AE236" s="235"/>
      <c r="AF236" s="236"/>
      <c r="AG236" s="236"/>
      <c r="AH236" s="236"/>
      <c r="AI236" s="236"/>
      <c r="AJ236" s="198"/>
      <c r="AK236" s="198"/>
      <c r="AL236" s="198"/>
      <c r="AM236" s="198"/>
      <c r="AN236" s="198"/>
    </row>
    <row r="237" spans="2:40" hidden="1">
      <c r="B237" s="215" t="s">
        <v>803</v>
      </c>
      <c r="C237" s="215"/>
      <c r="D237" s="225"/>
      <c r="E237" s="226"/>
      <c r="F237" s="226"/>
      <c r="G237" s="226"/>
      <c r="H237" s="226"/>
      <c r="I237" s="226"/>
      <c r="J237" s="226"/>
      <c r="K237" s="226"/>
      <c r="L237" s="226"/>
      <c r="M237" s="226"/>
      <c r="N237" s="226"/>
      <c r="O237" s="226"/>
      <c r="P237" s="226"/>
      <c r="Q237" s="226"/>
      <c r="R237" s="226"/>
      <c r="S237" s="226"/>
      <c r="T237" s="226"/>
      <c r="U237" s="226"/>
      <c r="V237" s="226"/>
      <c r="W237" s="226"/>
      <c r="X237" s="226"/>
      <c r="Y237" s="243"/>
      <c r="Z237" s="242"/>
      <c r="AA237" s="242"/>
      <c r="AB237" s="242"/>
      <c r="AC237" s="298">
        <f t="shared" si="15"/>
        <v>0</v>
      </c>
      <c r="AD237" s="244"/>
      <c r="AE237" s="235"/>
      <c r="AF237" s="236"/>
      <c r="AG237" s="236"/>
      <c r="AH237" s="236"/>
      <c r="AI237" s="236"/>
      <c r="AJ237" s="198"/>
      <c r="AK237" s="198"/>
      <c r="AL237" s="198"/>
      <c r="AM237" s="198"/>
      <c r="AN237" s="198"/>
    </row>
    <row r="238" spans="2:40" hidden="1">
      <c r="B238" s="217">
        <v>210</v>
      </c>
      <c r="C238" s="266" t="s">
        <v>125</v>
      </c>
      <c r="D238" s="225" t="s">
        <v>404</v>
      </c>
      <c r="E238" s="226"/>
      <c r="F238" s="226"/>
      <c r="G238" s="226"/>
      <c r="H238" s="226"/>
      <c r="I238" s="226"/>
      <c r="J238" s="226"/>
      <c r="K238" s="226"/>
      <c r="L238" s="226"/>
      <c r="M238" s="226"/>
      <c r="N238" s="226"/>
      <c r="O238" s="226"/>
      <c r="P238" s="226"/>
      <c r="Q238" s="226"/>
      <c r="R238" s="226"/>
      <c r="S238" s="226"/>
      <c r="T238" s="226"/>
      <c r="U238" s="226"/>
      <c r="V238" s="226"/>
      <c r="W238" s="226"/>
      <c r="X238" s="226"/>
      <c r="Y238" s="243">
        <f t="shared" ref="Y238:Y264" si="16">IF((AA238/25)*Y$8&gt;0,(AA238/25)*Y$8,0)</f>
        <v>0</v>
      </c>
      <c r="Z238" s="242"/>
      <c r="AA238" s="242"/>
      <c r="AB238" s="242"/>
      <c r="AC238" s="298">
        <f t="shared" si="15"/>
        <v>0</v>
      </c>
      <c r="AD238" s="244"/>
      <c r="AE238" s="235"/>
      <c r="AF238" s="236"/>
      <c r="AG238" s="236"/>
      <c r="AH238" s="236"/>
      <c r="AI238" s="236"/>
      <c r="AJ238" s="198"/>
      <c r="AK238" s="198"/>
      <c r="AL238" s="198"/>
      <c r="AM238" s="198"/>
      <c r="AN238" s="198"/>
    </row>
    <row r="239" spans="2:40" hidden="1">
      <c r="B239" s="217">
        <v>211</v>
      </c>
      <c r="C239" s="266" t="s">
        <v>126</v>
      </c>
      <c r="D239" s="225" t="s">
        <v>404</v>
      </c>
      <c r="E239" s="226"/>
      <c r="F239" s="226"/>
      <c r="G239" s="226"/>
      <c r="H239" s="226"/>
      <c r="I239" s="226"/>
      <c r="J239" s="251"/>
      <c r="K239" s="252"/>
      <c r="L239" s="252"/>
      <c r="M239" s="253"/>
      <c r="N239" s="251"/>
      <c r="O239" s="226"/>
      <c r="P239" s="226"/>
      <c r="Q239" s="226"/>
      <c r="R239" s="226"/>
      <c r="S239" s="226"/>
      <c r="T239" s="226"/>
      <c r="U239" s="226"/>
      <c r="V239" s="226"/>
      <c r="W239" s="226"/>
      <c r="X239" s="226"/>
      <c r="Y239" s="243">
        <f t="shared" si="16"/>
        <v>0</v>
      </c>
      <c r="Z239" s="242"/>
      <c r="AA239" s="242"/>
      <c r="AB239" s="242"/>
      <c r="AC239" s="298">
        <f t="shared" si="15"/>
        <v>0</v>
      </c>
      <c r="AD239" s="244"/>
      <c r="AE239" s="235"/>
      <c r="AF239" s="236"/>
      <c r="AG239" s="236"/>
      <c r="AH239" s="236"/>
      <c r="AI239" s="236"/>
      <c r="AJ239" s="198"/>
      <c r="AK239" s="198"/>
      <c r="AL239" s="198"/>
      <c r="AM239" s="198"/>
      <c r="AN239" s="198"/>
    </row>
    <row r="240" spans="2:40" hidden="1">
      <c r="B240" s="217">
        <v>212</v>
      </c>
      <c r="C240" s="266" t="s">
        <v>127</v>
      </c>
      <c r="D240" s="225" t="s">
        <v>404</v>
      </c>
      <c r="E240" s="226"/>
      <c r="F240" s="226"/>
      <c r="G240" s="226"/>
      <c r="H240" s="226"/>
      <c r="I240" s="226"/>
      <c r="J240" s="226"/>
      <c r="K240" s="226"/>
      <c r="L240" s="226"/>
      <c r="M240" s="226"/>
      <c r="N240" s="226"/>
      <c r="O240" s="226"/>
      <c r="P240" s="226"/>
      <c r="Q240" s="226"/>
      <c r="R240" s="226"/>
      <c r="S240" s="226"/>
      <c r="T240" s="226"/>
      <c r="U240" s="226"/>
      <c r="V240" s="226"/>
      <c r="W240" s="226"/>
      <c r="X240" s="226"/>
      <c r="Y240" s="243">
        <f t="shared" si="16"/>
        <v>0</v>
      </c>
      <c r="Z240" s="242"/>
      <c r="AA240" s="242"/>
      <c r="AB240" s="242"/>
      <c r="AC240" s="298">
        <f t="shared" si="15"/>
        <v>0</v>
      </c>
      <c r="AD240" s="244"/>
      <c r="AE240" s="235"/>
      <c r="AF240" s="236"/>
      <c r="AG240" s="236"/>
      <c r="AH240" s="236"/>
      <c r="AI240" s="236"/>
      <c r="AJ240" s="198"/>
      <c r="AK240" s="198"/>
      <c r="AL240" s="198"/>
      <c r="AM240" s="198"/>
      <c r="AN240" s="198"/>
    </row>
    <row r="241" spans="2:40" hidden="1">
      <c r="B241" s="217">
        <v>213</v>
      </c>
      <c r="C241" s="266" t="s">
        <v>137</v>
      </c>
      <c r="D241" s="225" t="s">
        <v>404</v>
      </c>
      <c r="E241" s="226"/>
      <c r="F241" s="226"/>
      <c r="G241" s="226"/>
      <c r="H241" s="226"/>
      <c r="I241" s="226"/>
      <c r="J241" s="226"/>
      <c r="K241" s="226"/>
      <c r="L241" s="226"/>
      <c r="M241" s="226"/>
      <c r="N241" s="226"/>
      <c r="O241" s="226"/>
      <c r="P241" s="226"/>
      <c r="Q241" s="226"/>
      <c r="R241" s="226"/>
      <c r="S241" s="226"/>
      <c r="T241" s="258"/>
      <c r="U241" s="202"/>
      <c r="V241" s="202"/>
      <c r="W241" s="259"/>
      <c r="X241" s="258"/>
      <c r="Y241" s="243">
        <f t="shared" si="16"/>
        <v>0</v>
      </c>
      <c r="Z241" s="242"/>
      <c r="AA241" s="242"/>
      <c r="AB241" s="276"/>
      <c r="AC241" s="298">
        <f t="shared" si="15"/>
        <v>0</v>
      </c>
      <c r="AD241" s="244"/>
      <c r="AE241" s="235"/>
      <c r="AF241" s="236"/>
      <c r="AG241" s="236"/>
      <c r="AH241" s="236"/>
      <c r="AI241" s="236"/>
      <c r="AJ241" s="198"/>
      <c r="AK241" s="198"/>
      <c r="AL241" s="198"/>
      <c r="AM241" s="198"/>
      <c r="AN241" s="198"/>
    </row>
    <row r="242" spans="2:40" hidden="1">
      <c r="B242" s="217">
        <v>214</v>
      </c>
      <c r="C242" s="266" t="s">
        <v>143</v>
      </c>
      <c r="D242" s="225" t="s">
        <v>404</v>
      </c>
      <c r="E242" s="273"/>
      <c r="F242" s="274"/>
      <c r="G242" s="273"/>
      <c r="H242" s="263"/>
      <c r="I242" s="263"/>
      <c r="J242" s="226"/>
      <c r="K242" s="226"/>
      <c r="L242" s="226"/>
      <c r="M242" s="226"/>
      <c r="N242" s="226"/>
      <c r="O242" s="226"/>
      <c r="P242" s="226"/>
      <c r="Q242" s="226"/>
      <c r="R242" s="226"/>
      <c r="S242" s="226"/>
      <c r="T242" s="226"/>
      <c r="U242" s="226"/>
      <c r="V242" s="226"/>
      <c r="W242" s="226"/>
      <c r="X242" s="226"/>
      <c r="Y242" s="243">
        <f t="shared" si="16"/>
        <v>0</v>
      </c>
      <c r="Z242" s="242"/>
      <c r="AA242" s="242"/>
      <c r="AB242" s="242"/>
      <c r="AC242" s="298">
        <f t="shared" si="15"/>
        <v>0</v>
      </c>
      <c r="AD242" s="244"/>
      <c r="AE242" s="235"/>
      <c r="AF242" s="236"/>
      <c r="AG242" s="236"/>
      <c r="AH242" s="236"/>
      <c r="AI242" s="236"/>
      <c r="AJ242" s="198"/>
      <c r="AK242" s="198"/>
      <c r="AL242" s="198"/>
      <c r="AM242" s="198"/>
      <c r="AN242" s="198"/>
    </row>
    <row r="243" spans="2:40" hidden="1">
      <c r="B243" s="217">
        <v>215</v>
      </c>
      <c r="C243" s="266" t="s">
        <v>144</v>
      </c>
      <c r="D243" s="225" t="s">
        <v>404</v>
      </c>
      <c r="E243" s="226"/>
      <c r="F243" s="226"/>
      <c r="G243" s="226"/>
      <c r="H243" s="226"/>
      <c r="I243" s="226"/>
      <c r="J243" s="226"/>
      <c r="K243" s="226"/>
      <c r="L243" s="226"/>
      <c r="M243" s="226"/>
      <c r="N243" s="226"/>
      <c r="O243" s="226"/>
      <c r="P243" s="226"/>
      <c r="Q243" s="226"/>
      <c r="R243" s="226"/>
      <c r="S243" s="226"/>
      <c r="T243" s="226"/>
      <c r="U243" s="226"/>
      <c r="V243" s="226"/>
      <c r="W243" s="226"/>
      <c r="X243" s="226"/>
      <c r="Y243" s="243">
        <f t="shared" si="16"/>
        <v>0</v>
      </c>
      <c r="Z243" s="242"/>
      <c r="AA243" s="242"/>
      <c r="AB243" s="242"/>
      <c r="AC243" s="298">
        <f t="shared" si="15"/>
        <v>0</v>
      </c>
      <c r="AD243" s="244"/>
      <c r="AE243" s="235"/>
      <c r="AF243" s="236"/>
      <c r="AG243" s="236"/>
      <c r="AH243" s="236"/>
      <c r="AI243" s="236"/>
      <c r="AJ243" s="198"/>
      <c r="AK243" s="198"/>
      <c r="AL243" s="198"/>
      <c r="AM243" s="198"/>
      <c r="AN243" s="198"/>
    </row>
    <row r="244" spans="2:40" hidden="1">
      <c r="B244" s="217">
        <v>216</v>
      </c>
      <c r="C244" s="266" t="s">
        <v>145</v>
      </c>
      <c r="D244" s="225" t="s">
        <v>404</v>
      </c>
      <c r="E244" s="226"/>
      <c r="F244" s="226"/>
      <c r="G244" s="226"/>
      <c r="H244" s="226"/>
      <c r="I244" s="226"/>
      <c r="J244" s="226"/>
      <c r="K244" s="226"/>
      <c r="L244" s="226"/>
      <c r="M244" s="226"/>
      <c r="N244" s="226"/>
      <c r="O244" s="226"/>
      <c r="P244" s="226"/>
      <c r="Q244" s="226"/>
      <c r="R244" s="226"/>
      <c r="S244" s="226"/>
      <c r="T244" s="226"/>
      <c r="U244" s="226"/>
      <c r="V244" s="226"/>
      <c r="W244" s="226"/>
      <c r="X244" s="226"/>
      <c r="Y244" s="243">
        <f t="shared" si="16"/>
        <v>0</v>
      </c>
      <c r="Z244" s="242"/>
      <c r="AA244" s="242"/>
      <c r="AB244" s="242"/>
      <c r="AC244" s="298">
        <f t="shared" si="15"/>
        <v>0</v>
      </c>
      <c r="AD244" s="244"/>
      <c r="AE244" s="235"/>
      <c r="AF244" s="236"/>
      <c r="AG244" s="236"/>
      <c r="AH244" s="236"/>
      <c r="AI244" s="236"/>
      <c r="AJ244" s="198"/>
      <c r="AK244" s="198"/>
      <c r="AL244" s="198"/>
      <c r="AM244" s="198"/>
      <c r="AN244" s="198"/>
    </row>
    <row r="245" spans="2:40" hidden="1">
      <c r="B245" s="217">
        <v>217</v>
      </c>
      <c r="C245" s="266" t="s">
        <v>146</v>
      </c>
      <c r="D245" s="225" t="s">
        <v>404</v>
      </c>
      <c r="E245" s="226"/>
      <c r="F245" s="226"/>
      <c r="G245" s="226"/>
      <c r="H245" s="226"/>
      <c r="I245" s="226"/>
      <c r="J245" s="226"/>
      <c r="K245" s="226"/>
      <c r="L245" s="226"/>
      <c r="M245" s="226"/>
      <c r="N245" s="226"/>
      <c r="O245" s="226"/>
      <c r="P245" s="226"/>
      <c r="Q245" s="226"/>
      <c r="R245" s="226"/>
      <c r="S245" s="226"/>
      <c r="T245" s="226"/>
      <c r="U245" s="226"/>
      <c r="V245" s="226"/>
      <c r="W245" s="226"/>
      <c r="X245" s="226"/>
      <c r="Y245" s="243">
        <f t="shared" si="16"/>
        <v>0</v>
      </c>
      <c r="Z245" s="242"/>
      <c r="AA245" s="242"/>
      <c r="AB245" s="242"/>
      <c r="AC245" s="298">
        <f t="shared" si="15"/>
        <v>0</v>
      </c>
      <c r="AD245" s="244"/>
      <c r="AE245" s="235"/>
      <c r="AF245" s="236"/>
      <c r="AG245" s="236"/>
      <c r="AH245" s="236"/>
      <c r="AI245" s="236"/>
      <c r="AJ245" s="198"/>
      <c r="AK245" s="198"/>
      <c r="AL245" s="198"/>
      <c r="AM245" s="198"/>
      <c r="AN245" s="198"/>
    </row>
    <row r="246" spans="2:40" hidden="1">
      <c r="B246" s="217">
        <v>218</v>
      </c>
      <c r="C246" s="266" t="s">
        <v>147</v>
      </c>
      <c r="D246" s="225" t="s">
        <v>404</v>
      </c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Q246" s="226"/>
      <c r="R246" s="226"/>
      <c r="S246" s="226"/>
      <c r="T246" s="226"/>
      <c r="U246" s="226"/>
      <c r="V246" s="226"/>
      <c r="W246" s="226"/>
      <c r="X246" s="226"/>
      <c r="Y246" s="243">
        <f t="shared" si="16"/>
        <v>0</v>
      </c>
      <c r="Z246" s="242"/>
      <c r="AA246" s="242"/>
      <c r="AB246" s="242"/>
      <c r="AC246" s="298">
        <f t="shared" si="15"/>
        <v>0</v>
      </c>
      <c r="AD246" s="244"/>
      <c r="AE246" s="235"/>
      <c r="AF246" s="236"/>
      <c r="AG246" s="236"/>
      <c r="AH246" s="236"/>
      <c r="AI246" s="236"/>
      <c r="AJ246" s="198"/>
      <c r="AK246" s="198"/>
      <c r="AL246" s="198"/>
      <c r="AM246" s="198"/>
      <c r="AN246" s="198"/>
    </row>
    <row r="247" spans="2:40" hidden="1">
      <c r="B247" s="217">
        <v>219</v>
      </c>
      <c r="C247" s="266" t="s">
        <v>148</v>
      </c>
      <c r="D247" s="225" t="s">
        <v>404</v>
      </c>
      <c r="E247" s="280"/>
      <c r="F247" s="274"/>
      <c r="G247" s="273"/>
      <c r="H247" s="263"/>
      <c r="I247" s="263"/>
      <c r="J247" s="226"/>
      <c r="K247" s="226"/>
      <c r="L247" s="226"/>
      <c r="M247" s="226"/>
      <c r="N247" s="226"/>
      <c r="O247" s="226"/>
      <c r="P247" s="226"/>
      <c r="Q247" s="226"/>
      <c r="R247" s="226"/>
      <c r="S247" s="226"/>
      <c r="T247" s="226"/>
      <c r="U247" s="226"/>
      <c r="V247" s="226"/>
      <c r="W247" s="226"/>
      <c r="X247" s="226"/>
      <c r="Y247" s="243">
        <f t="shared" si="16"/>
        <v>0</v>
      </c>
      <c r="Z247" s="242"/>
      <c r="AA247" s="242"/>
      <c r="AB247" s="242"/>
      <c r="AC247" s="298">
        <f t="shared" si="15"/>
        <v>0</v>
      </c>
      <c r="AD247" s="244"/>
      <c r="AE247" s="235"/>
      <c r="AF247" s="236"/>
      <c r="AG247" s="236"/>
      <c r="AH247" s="236"/>
      <c r="AI247" s="236"/>
      <c r="AJ247" s="198"/>
      <c r="AK247" s="198"/>
      <c r="AL247" s="198"/>
      <c r="AM247" s="198"/>
      <c r="AN247" s="198"/>
    </row>
    <row r="248" spans="2:40" hidden="1">
      <c r="B248" s="217">
        <v>220</v>
      </c>
      <c r="C248" s="266" t="s">
        <v>149</v>
      </c>
      <c r="D248" s="225" t="s">
        <v>404</v>
      </c>
      <c r="E248" s="226"/>
      <c r="F248" s="226"/>
      <c r="G248" s="226"/>
      <c r="H248" s="263"/>
      <c r="I248" s="226"/>
      <c r="J248" s="251"/>
      <c r="K248" s="252"/>
      <c r="L248" s="252"/>
      <c r="M248" s="253"/>
      <c r="N248" s="251"/>
      <c r="O248" s="226"/>
      <c r="P248" s="226"/>
      <c r="Q248" s="226"/>
      <c r="R248" s="226"/>
      <c r="S248" s="226"/>
      <c r="T248" s="226"/>
      <c r="U248" s="226"/>
      <c r="V248" s="226"/>
      <c r="W248" s="226"/>
      <c r="X248" s="226"/>
      <c r="Y248" s="243">
        <f t="shared" si="16"/>
        <v>0</v>
      </c>
      <c r="Z248" s="242"/>
      <c r="AA248" s="242"/>
      <c r="AB248" s="242"/>
      <c r="AC248" s="298">
        <f t="shared" si="15"/>
        <v>0</v>
      </c>
      <c r="AD248" s="244"/>
      <c r="AE248" s="235"/>
      <c r="AF248" s="236"/>
      <c r="AG248" s="236"/>
      <c r="AH248" s="236"/>
      <c r="AI248" s="236"/>
      <c r="AJ248" s="198"/>
      <c r="AK248" s="198"/>
      <c r="AL248" s="198"/>
      <c r="AM248" s="198"/>
      <c r="AN248" s="198"/>
    </row>
    <row r="249" spans="2:40" hidden="1">
      <c r="B249" s="217">
        <v>221</v>
      </c>
      <c r="C249" s="266" t="s">
        <v>150</v>
      </c>
      <c r="D249" s="225" t="s">
        <v>404</v>
      </c>
      <c r="E249" s="226"/>
      <c r="F249" s="226"/>
      <c r="G249" s="226"/>
      <c r="H249" s="263"/>
      <c r="I249" s="226"/>
      <c r="J249" s="251"/>
      <c r="K249" s="252"/>
      <c r="L249" s="252"/>
      <c r="M249" s="253"/>
      <c r="N249" s="251"/>
      <c r="O249" s="226"/>
      <c r="P249" s="226"/>
      <c r="Q249" s="226"/>
      <c r="R249" s="226"/>
      <c r="S249" s="226"/>
      <c r="T249" s="258"/>
      <c r="U249" s="202"/>
      <c r="V249" s="202"/>
      <c r="W249" s="259"/>
      <c r="X249" s="258"/>
      <c r="Y249" s="243">
        <f t="shared" si="16"/>
        <v>0</v>
      </c>
      <c r="Z249" s="242"/>
      <c r="AA249" s="242"/>
      <c r="AB249" s="242"/>
      <c r="AC249" s="298">
        <f t="shared" si="15"/>
        <v>0</v>
      </c>
      <c r="AD249" s="244"/>
      <c r="AE249" s="235"/>
      <c r="AF249" s="236"/>
      <c r="AG249" s="236"/>
      <c r="AH249" s="236"/>
      <c r="AI249" s="236"/>
      <c r="AJ249" s="198"/>
      <c r="AK249" s="198"/>
      <c r="AL249" s="198"/>
      <c r="AM249" s="198"/>
      <c r="AN249" s="198"/>
    </row>
    <row r="250" spans="2:40" hidden="1">
      <c r="B250" s="217">
        <v>222</v>
      </c>
      <c r="C250" s="266" t="s">
        <v>151</v>
      </c>
      <c r="D250" s="225" t="s">
        <v>404</v>
      </c>
      <c r="E250" s="226"/>
      <c r="F250" s="226"/>
      <c r="G250" s="226"/>
      <c r="H250" s="263"/>
      <c r="I250" s="226"/>
      <c r="J250" s="226"/>
      <c r="K250" s="226"/>
      <c r="L250" s="226"/>
      <c r="M250" s="226"/>
      <c r="N250" s="226"/>
      <c r="O250" s="226"/>
      <c r="P250" s="226"/>
      <c r="Q250" s="226"/>
      <c r="R250" s="226"/>
      <c r="S250" s="226"/>
      <c r="T250" s="258"/>
      <c r="U250" s="202"/>
      <c r="V250" s="202"/>
      <c r="W250" s="259"/>
      <c r="X250" s="258"/>
      <c r="Y250" s="243">
        <f t="shared" si="16"/>
        <v>0</v>
      </c>
      <c r="Z250" s="267"/>
      <c r="AA250" s="267"/>
      <c r="AB250" s="256"/>
      <c r="AC250" s="298">
        <f t="shared" si="15"/>
        <v>0</v>
      </c>
      <c r="AD250" s="244"/>
      <c r="AE250" s="235"/>
      <c r="AF250" s="236"/>
      <c r="AG250" s="236"/>
      <c r="AH250" s="236"/>
      <c r="AI250" s="236"/>
      <c r="AJ250" s="198"/>
      <c r="AK250" s="198"/>
      <c r="AL250" s="198"/>
      <c r="AM250" s="198"/>
      <c r="AN250" s="198"/>
    </row>
    <row r="251" spans="2:40" hidden="1">
      <c r="B251" s="217">
        <v>223</v>
      </c>
      <c r="C251" s="266" t="s">
        <v>152</v>
      </c>
      <c r="D251" s="225" t="s">
        <v>404</v>
      </c>
      <c r="E251" s="226"/>
      <c r="F251" s="274"/>
      <c r="G251" s="273"/>
      <c r="H251" s="263"/>
      <c r="I251" s="263"/>
      <c r="J251" s="251"/>
      <c r="K251" s="252"/>
      <c r="L251" s="252"/>
      <c r="M251" s="253"/>
      <c r="N251" s="251"/>
      <c r="O251" s="226"/>
      <c r="P251" s="226"/>
      <c r="Q251" s="226"/>
      <c r="R251" s="226"/>
      <c r="S251" s="226"/>
      <c r="T251" s="258"/>
      <c r="U251" s="202"/>
      <c r="V251" s="202"/>
      <c r="W251" s="259"/>
      <c r="X251" s="258"/>
      <c r="Y251" s="243">
        <f t="shared" si="16"/>
        <v>0</v>
      </c>
      <c r="Z251" s="242"/>
      <c r="AA251" s="242"/>
      <c r="AB251" s="242"/>
      <c r="AC251" s="298">
        <f t="shared" si="15"/>
        <v>0</v>
      </c>
      <c r="AD251" s="244"/>
      <c r="AE251" s="235"/>
      <c r="AF251" s="236"/>
      <c r="AG251" s="236"/>
      <c r="AH251" s="236"/>
      <c r="AI251" s="236"/>
      <c r="AJ251" s="198"/>
      <c r="AK251" s="198"/>
      <c r="AL251" s="198"/>
      <c r="AM251" s="198"/>
      <c r="AN251" s="198"/>
    </row>
    <row r="252" spans="2:40" hidden="1">
      <c r="B252" s="217">
        <v>224</v>
      </c>
      <c r="C252" s="266" t="s">
        <v>153</v>
      </c>
      <c r="D252" s="225" t="s">
        <v>404</v>
      </c>
      <c r="E252" s="226"/>
      <c r="F252" s="226"/>
      <c r="G252" s="226"/>
      <c r="H252" s="263"/>
      <c r="I252" s="226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6"/>
      <c r="X252" s="226"/>
      <c r="Y252" s="243">
        <f t="shared" si="16"/>
        <v>0</v>
      </c>
      <c r="Z252" s="242"/>
      <c r="AA252" s="242"/>
      <c r="AB252" s="242"/>
      <c r="AC252" s="298">
        <f t="shared" si="15"/>
        <v>0</v>
      </c>
      <c r="AD252" s="244"/>
      <c r="AE252" s="235"/>
      <c r="AF252" s="236"/>
      <c r="AG252" s="236"/>
      <c r="AH252" s="236"/>
      <c r="AI252" s="236"/>
      <c r="AJ252" s="198"/>
      <c r="AK252" s="198"/>
      <c r="AL252" s="198"/>
      <c r="AM252" s="198"/>
      <c r="AN252" s="198"/>
    </row>
    <row r="253" spans="2:40" hidden="1">
      <c r="B253" s="217">
        <v>225</v>
      </c>
      <c r="C253" s="266" t="s">
        <v>157</v>
      </c>
      <c r="D253" s="225" t="s">
        <v>404</v>
      </c>
      <c r="E253" s="226"/>
      <c r="F253" s="226"/>
      <c r="G253" s="226"/>
      <c r="H253" s="226"/>
      <c r="I253" s="226"/>
      <c r="J253" s="226"/>
      <c r="K253" s="226"/>
      <c r="L253" s="226"/>
      <c r="M253" s="226"/>
      <c r="N253" s="226"/>
      <c r="O253" s="226"/>
      <c r="P253" s="226"/>
      <c r="Q253" s="226"/>
      <c r="R253" s="226"/>
      <c r="S253" s="226"/>
      <c r="T253" s="226"/>
      <c r="U253" s="226"/>
      <c r="V253" s="226"/>
      <c r="W253" s="226"/>
      <c r="X253" s="226"/>
      <c r="Y253" s="243">
        <f t="shared" si="16"/>
        <v>0</v>
      </c>
      <c r="Z253" s="242"/>
      <c r="AA253" s="242"/>
      <c r="AB253" s="242"/>
      <c r="AC253" s="298">
        <f t="shared" si="15"/>
        <v>0</v>
      </c>
      <c r="AD253" s="244"/>
      <c r="AE253" s="235"/>
      <c r="AF253" s="236"/>
      <c r="AG253" s="236"/>
      <c r="AH253" s="236"/>
      <c r="AI253" s="236"/>
      <c r="AJ253" s="198"/>
      <c r="AK253" s="198"/>
      <c r="AL253" s="198"/>
      <c r="AM253" s="198"/>
      <c r="AN253" s="198"/>
    </row>
    <row r="254" spans="2:40" hidden="1">
      <c r="B254" s="217">
        <v>226</v>
      </c>
      <c r="C254" s="266" t="s">
        <v>158</v>
      </c>
      <c r="D254" s="225" t="s">
        <v>404</v>
      </c>
      <c r="E254" s="226"/>
      <c r="F254" s="226"/>
      <c r="G254" s="226"/>
      <c r="H254" s="226"/>
      <c r="I254" s="226"/>
      <c r="J254" s="226"/>
      <c r="K254" s="226"/>
      <c r="L254" s="226"/>
      <c r="M254" s="226"/>
      <c r="N254" s="226"/>
      <c r="O254" s="226"/>
      <c r="P254" s="226"/>
      <c r="Q254" s="226"/>
      <c r="R254" s="226"/>
      <c r="S254" s="226"/>
      <c r="T254" s="226"/>
      <c r="U254" s="226"/>
      <c r="V254" s="226"/>
      <c r="W254" s="226"/>
      <c r="X254" s="226"/>
      <c r="Y254" s="243">
        <f t="shared" si="16"/>
        <v>0</v>
      </c>
      <c r="Z254" s="242"/>
      <c r="AA254" s="242"/>
      <c r="AB254" s="242"/>
      <c r="AC254" s="298">
        <f t="shared" si="15"/>
        <v>0</v>
      </c>
      <c r="AD254" s="244"/>
      <c r="AE254" s="235"/>
      <c r="AF254" s="236"/>
      <c r="AG254" s="236"/>
      <c r="AH254" s="236"/>
      <c r="AI254" s="236"/>
      <c r="AJ254" s="198"/>
      <c r="AK254" s="198"/>
      <c r="AL254" s="198"/>
      <c r="AM254" s="198"/>
      <c r="AN254" s="198"/>
    </row>
    <row r="255" spans="2:40" hidden="1">
      <c r="B255" s="217">
        <v>227</v>
      </c>
      <c r="C255" s="266" t="s">
        <v>810</v>
      </c>
      <c r="D255" s="225" t="s">
        <v>404</v>
      </c>
      <c r="E255" s="226"/>
      <c r="F255" s="226"/>
      <c r="G255" s="226"/>
      <c r="H255" s="226"/>
      <c r="I255" s="226"/>
      <c r="J255" s="226"/>
      <c r="K255" s="226"/>
      <c r="L255" s="226"/>
      <c r="M255" s="226"/>
      <c r="N255" s="226"/>
      <c r="O255" s="226"/>
      <c r="P255" s="226"/>
      <c r="Q255" s="226"/>
      <c r="R255" s="226"/>
      <c r="S255" s="226"/>
      <c r="T255" s="226"/>
      <c r="U255" s="226"/>
      <c r="V255" s="226"/>
      <c r="W255" s="226"/>
      <c r="X255" s="226"/>
      <c r="Y255" s="243">
        <f t="shared" si="16"/>
        <v>0</v>
      </c>
      <c r="Z255" s="242"/>
      <c r="AA255" s="242"/>
      <c r="AB255" s="276"/>
      <c r="AC255" s="298">
        <f t="shared" si="15"/>
        <v>0</v>
      </c>
      <c r="AD255" s="244"/>
      <c r="AE255" s="235"/>
      <c r="AF255" s="236"/>
      <c r="AG255" s="236"/>
      <c r="AH255" s="236"/>
      <c r="AI255" s="236"/>
      <c r="AJ255" s="198"/>
      <c r="AK255" s="198"/>
      <c r="AL255" s="198"/>
      <c r="AM255" s="198"/>
      <c r="AN255" s="198"/>
    </row>
    <row r="256" spans="2:40" hidden="1">
      <c r="B256" s="217">
        <v>228</v>
      </c>
      <c r="C256" s="266" t="s">
        <v>286</v>
      </c>
      <c r="D256" s="225" t="s">
        <v>404</v>
      </c>
      <c r="E256" s="226"/>
      <c r="F256" s="226"/>
      <c r="G256" s="226"/>
      <c r="H256" s="226"/>
      <c r="I256" s="226"/>
      <c r="J256" s="226"/>
      <c r="K256" s="226"/>
      <c r="L256" s="226"/>
      <c r="M256" s="226"/>
      <c r="N256" s="226"/>
      <c r="O256" s="226"/>
      <c r="P256" s="226"/>
      <c r="Q256" s="226"/>
      <c r="R256" s="226"/>
      <c r="S256" s="226"/>
      <c r="T256" s="226"/>
      <c r="U256" s="226"/>
      <c r="V256" s="226"/>
      <c r="W256" s="226"/>
      <c r="X256" s="226"/>
      <c r="Y256" s="243">
        <f t="shared" si="16"/>
        <v>0</v>
      </c>
      <c r="Z256" s="242"/>
      <c r="AA256" s="242"/>
      <c r="AB256" s="242"/>
      <c r="AC256" s="298">
        <f t="shared" si="15"/>
        <v>0</v>
      </c>
      <c r="AD256" s="244"/>
      <c r="AE256" s="235"/>
      <c r="AF256" s="236"/>
      <c r="AG256" s="236"/>
      <c r="AH256" s="236"/>
      <c r="AI256" s="236"/>
      <c r="AJ256" s="198"/>
      <c r="AK256" s="198"/>
      <c r="AL256" s="198"/>
      <c r="AM256" s="198"/>
      <c r="AN256" s="198"/>
    </row>
    <row r="257" spans="2:40" hidden="1">
      <c r="B257" s="217">
        <v>229</v>
      </c>
      <c r="C257" s="266" t="s">
        <v>241</v>
      </c>
      <c r="D257" s="225" t="s">
        <v>404</v>
      </c>
      <c r="E257" s="226"/>
      <c r="F257" s="226"/>
      <c r="G257" s="226"/>
      <c r="H257" s="226"/>
      <c r="I257" s="226"/>
      <c r="J257" s="226"/>
      <c r="K257" s="226"/>
      <c r="L257" s="226"/>
      <c r="M257" s="226"/>
      <c r="N257" s="226"/>
      <c r="O257" s="226"/>
      <c r="P257" s="226"/>
      <c r="Q257" s="226"/>
      <c r="R257" s="226"/>
      <c r="S257" s="226"/>
      <c r="T257" s="226"/>
      <c r="U257" s="226"/>
      <c r="V257" s="226"/>
      <c r="W257" s="226"/>
      <c r="X257" s="226"/>
      <c r="Y257" s="243">
        <f t="shared" si="16"/>
        <v>0</v>
      </c>
      <c r="Z257" s="242"/>
      <c r="AA257" s="242"/>
      <c r="AB257" s="242"/>
      <c r="AC257" s="298">
        <f t="shared" si="15"/>
        <v>0</v>
      </c>
      <c r="AD257" s="244"/>
      <c r="AE257" s="235"/>
      <c r="AF257" s="236"/>
      <c r="AG257" s="236"/>
      <c r="AH257" s="236"/>
      <c r="AI257" s="236"/>
      <c r="AJ257" s="198"/>
      <c r="AK257" s="198"/>
      <c r="AL257" s="198"/>
      <c r="AM257" s="198"/>
      <c r="AN257" s="198"/>
    </row>
    <row r="258" spans="2:40" hidden="1">
      <c r="B258" s="217">
        <v>230</v>
      </c>
      <c r="C258" s="266" t="s">
        <v>288</v>
      </c>
      <c r="D258" s="225" t="s">
        <v>404</v>
      </c>
      <c r="E258" s="226"/>
      <c r="F258" s="226"/>
      <c r="G258" s="226"/>
      <c r="H258" s="226"/>
      <c r="I258" s="226"/>
      <c r="J258" s="226"/>
      <c r="K258" s="226"/>
      <c r="L258" s="226"/>
      <c r="M258" s="226"/>
      <c r="N258" s="226"/>
      <c r="O258" s="226"/>
      <c r="P258" s="226"/>
      <c r="Q258" s="226"/>
      <c r="R258" s="226"/>
      <c r="S258" s="226"/>
      <c r="T258" s="258"/>
      <c r="U258" s="202"/>
      <c r="V258" s="202"/>
      <c r="W258" s="259"/>
      <c r="X258" s="258"/>
      <c r="Y258" s="243">
        <f t="shared" si="16"/>
        <v>0</v>
      </c>
      <c r="Z258" s="242"/>
      <c r="AA258" s="242"/>
      <c r="AB258" s="242"/>
      <c r="AC258" s="298">
        <f t="shared" si="15"/>
        <v>0</v>
      </c>
      <c r="AD258" s="244"/>
      <c r="AE258" s="235"/>
      <c r="AF258" s="236"/>
      <c r="AG258" s="236"/>
      <c r="AH258" s="236"/>
      <c r="AI258" s="236"/>
      <c r="AJ258" s="198"/>
      <c r="AK258" s="198"/>
      <c r="AL258" s="198"/>
      <c r="AM258" s="198"/>
      <c r="AN258" s="198"/>
    </row>
    <row r="259" spans="2:40" hidden="1">
      <c r="B259" s="217">
        <v>231</v>
      </c>
      <c r="C259" s="266" t="s">
        <v>295</v>
      </c>
      <c r="D259" s="225" t="s">
        <v>404</v>
      </c>
      <c r="E259" s="273"/>
      <c r="F259" s="274"/>
      <c r="G259" s="273"/>
      <c r="H259" s="263"/>
      <c r="I259" s="263"/>
      <c r="J259" s="226"/>
      <c r="K259" s="226"/>
      <c r="L259" s="226"/>
      <c r="M259" s="226"/>
      <c r="N259" s="226"/>
      <c r="O259" s="226"/>
      <c r="P259" s="226"/>
      <c r="Q259" s="226"/>
      <c r="R259" s="226"/>
      <c r="S259" s="226"/>
      <c r="T259" s="226"/>
      <c r="U259" s="226"/>
      <c r="V259" s="226"/>
      <c r="W259" s="226"/>
      <c r="X259" s="226"/>
      <c r="Y259" s="243">
        <f t="shared" si="16"/>
        <v>0</v>
      </c>
      <c r="Z259" s="260"/>
      <c r="AA259" s="255"/>
      <c r="AB259" s="242"/>
      <c r="AC259" s="298">
        <f t="shared" si="15"/>
        <v>0</v>
      </c>
      <c r="AD259" s="244"/>
      <c r="AE259" s="235"/>
      <c r="AF259" s="236"/>
      <c r="AG259" s="236"/>
      <c r="AH259" s="236"/>
      <c r="AI259" s="236"/>
      <c r="AJ259" s="198"/>
      <c r="AK259" s="198"/>
      <c r="AL259" s="198"/>
      <c r="AM259" s="198"/>
      <c r="AN259" s="198"/>
    </row>
    <row r="260" spans="2:40" hidden="1">
      <c r="B260" s="217">
        <v>232</v>
      </c>
      <c r="C260" s="266" t="s">
        <v>296</v>
      </c>
      <c r="D260" s="225" t="s">
        <v>404</v>
      </c>
      <c r="E260" s="226"/>
      <c r="F260" s="226"/>
      <c r="G260" s="226"/>
      <c r="H260" s="263"/>
      <c r="I260" s="226"/>
      <c r="J260" s="251"/>
      <c r="K260" s="252"/>
      <c r="L260" s="252"/>
      <c r="M260" s="253"/>
      <c r="N260" s="251"/>
      <c r="O260" s="226"/>
      <c r="P260" s="226"/>
      <c r="Q260" s="226"/>
      <c r="R260" s="226"/>
      <c r="S260" s="226"/>
      <c r="T260" s="226"/>
      <c r="U260" s="226"/>
      <c r="V260" s="226"/>
      <c r="W260" s="226"/>
      <c r="X260" s="226"/>
      <c r="Y260" s="243">
        <f t="shared" si="16"/>
        <v>0</v>
      </c>
      <c r="Z260" s="260"/>
      <c r="AA260" s="242"/>
      <c r="AB260" s="242"/>
      <c r="AC260" s="298">
        <f t="shared" si="15"/>
        <v>0</v>
      </c>
      <c r="AD260" s="244"/>
      <c r="AE260" s="235"/>
      <c r="AF260" s="236"/>
      <c r="AG260" s="236"/>
      <c r="AH260" s="236"/>
      <c r="AI260" s="236"/>
      <c r="AJ260" s="198"/>
      <c r="AK260" s="198"/>
      <c r="AL260" s="198"/>
      <c r="AM260" s="198"/>
      <c r="AN260" s="198"/>
    </row>
    <row r="261" spans="2:40" hidden="1">
      <c r="B261" s="217">
        <v>233</v>
      </c>
      <c r="C261" s="266" t="s">
        <v>297</v>
      </c>
      <c r="D261" s="225" t="s">
        <v>404</v>
      </c>
      <c r="E261" s="273"/>
      <c r="F261" s="274"/>
      <c r="G261" s="273"/>
      <c r="H261" s="263"/>
      <c r="I261" s="275"/>
      <c r="J261" s="251"/>
      <c r="K261" s="252"/>
      <c r="L261" s="252"/>
      <c r="M261" s="253"/>
      <c r="N261" s="251"/>
      <c r="O261" s="226"/>
      <c r="P261" s="226"/>
      <c r="Q261" s="226"/>
      <c r="R261" s="226"/>
      <c r="S261" s="226"/>
      <c r="T261" s="226"/>
      <c r="U261" s="226"/>
      <c r="V261" s="226"/>
      <c r="W261" s="226"/>
      <c r="X261" s="226"/>
      <c r="Y261" s="243">
        <f t="shared" si="16"/>
        <v>0</v>
      </c>
      <c r="Z261" s="242"/>
      <c r="AA261" s="242"/>
      <c r="AB261" s="242"/>
      <c r="AC261" s="298">
        <f t="shared" si="15"/>
        <v>0</v>
      </c>
      <c r="AD261" s="244"/>
      <c r="AE261" s="235"/>
      <c r="AF261" s="236"/>
      <c r="AG261" s="236"/>
      <c r="AH261" s="236"/>
      <c r="AI261" s="236"/>
      <c r="AJ261" s="198"/>
      <c r="AK261" s="198"/>
      <c r="AL261" s="198"/>
      <c r="AM261" s="198"/>
      <c r="AN261" s="198"/>
    </row>
    <row r="262" spans="2:40" hidden="1">
      <c r="B262" s="217">
        <v>234</v>
      </c>
      <c r="C262" s="266" t="s">
        <v>298</v>
      </c>
      <c r="D262" s="225" t="s">
        <v>404</v>
      </c>
      <c r="E262" s="273"/>
      <c r="F262" s="274"/>
      <c r="G262" s="273"/>
      <c r="H262" s="263"/>
      <c r="I262" s="263"/>
      <c r="J262" s="251"/>
      <c r="K262" s="252"/>
      <c r="L262" s="252"/>
      <c r="M262" s="253"/>
      <c r="N262" s="251"/>
      <c r="O262" s="226"/>
      <c r="P262" s="226"/>
      <c r="Q262" s="226"/>
      <c r="R262" s="226"/>
      <c r="S262" s="226"/>
      <c r="T262" s="226"/>
      <c r="U262" s="226"/>
      <c r="V262" s="226"/>
      <c r="W262" s="226"/>
      <c r="X262" s="226"/>
      <c r="Y262" s="243">
        <f t="shared" si="16"/>
        <v>0</v>
      </c>
      <c r="Z262" s="242"/>
      <c r="AA262" s="242"/>
      <c r="AB262" s="242"/>
      <c r="AC262" s="298">
        <f t="shared" si="15"/>
        <v>0</v>
      </c>
      <c r="AD262" s="244"/>
      <c r="AE262" s="235"/>
      <c r="AF262" s="236"/>
      <c r="AG262" s="236"/>
      <c r="AH262" s="236"/>
      <c r="AI262" s="236"/>
      <c r="AJ262" s="198"/>
      <c r="AK262" s="198"/>
      <c r="AL262" s="198"/>
      <c r="AM262" s="198"/>
      <c r="AN262" s="198"/>
    </row>
    <row r="263" spans="2:40" hidden="1">
      <c r="B263" s="217">
        <v>235</v>
      </c>
      <c r="C263" s="266" t="s">
        <v>299</v>
      </c>
      <c r="D263" s="225" t="s">
        <v>404</v>
      </c>
      <c r="E263" s="226"/>
      <c r="F263" s="226"/>
      <c r="G263" s="226"/>
      <c r="H263" s="226"/>
      <c r="I263" s="226"/>
      <c r="J263" s="226"/>
      <c r="K263" s="226"/>
      <c r="L263" s="226"/>
      <c r="M263" s="226"/>
      <c r="N263" s="226"/>
      <c r="O263" s="226"/>
      <c r="P263" s="226"/>
      <c r="Q263" s="226"/>
      <c r="R263" s="226"/>
      <c r="S263" s="226"/>
      <c r="T263" s="226"/>
      <c r="U263" s="226"/>
      <c r="V263" s="226"/>
      <c r="W263" s="226"/>
      <c r="X263" s="226"/>
      <c r="Y263" s="243">
        <f t="shared" si="16"/>
        <v>0</v>
      </c>
      <c r="Z263" s="242"/>
      <c r="AA263" s="242"/>
      <c r="AB263" s="242"/>
      <c r="AC263" s="298">
        <f t="shared" si="15"/>
        <v>0</v>
      </c>
      <c r="AD263" s="244"/>
      <c r="AE263" s="235"/>
      <c r="AF263" s="236"/>
      <c r="AG263" s="236"/>
      <c r="AH263" s="236"/>
      <c r="AI263" s="236"/>
      <c r="AJ263" s="198"/>
      <c r="AK263" s="198"/>
      <c r="AL263" s="198"/>
      <c r="AM263" s="198"/>
      <c r="AN263" s="198"/>
    </row>
    <row r="264" spans="2:40" hidden="1">
      <c r="B264" s="217">
        <v>236</v>
      </c>
      <c r="C264" s="278" t="s">
        <v>775</v>
      </c>
      <c r="D264" s="225" t="s">
        <v>404</v>
      </c>
      <c r="E264" s="226"/>
      <c r="F264" s="226"/>
      <c r="G264" s="226"/>
      <c r="H264" s="226"/>
      <c r="I264" s="226"/>
      <c r="J264" s="226"/>
      <c r="K264" s="226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6"/>
      <c r="Y264" s="243">
        <f t="shared" si="16"/>
        <v>0</v>
      </c>
      <c r="Z264" s="242"/>
      <c r="AA264" s="242"/>
      <c r="AB264" s="276"/>
      <c r="AC264" s="298">
        <f t="shared" si="15"/>
        <v>0</v>
      </c>
      <c r="AD264" s="244"/>
      <c r="AE264" s="235"/>
      <c r="AF264" s="236"/>
      <c r="AG264" s="236"/>
      <c r="AH264" s="236"/>
      <c r="AI264" s="236"/>
      <c r="AJ264" s="198"/>
      <c r="AK264" s="198"/>
      <c r="AL264" s="198"/>
      <c r="AM264" s="198"/>
      <c r="AN264" s="198"/>
    </row>
    <row r="265" spans="2:40" hidden="1">
      <c r="B265" s="217"/>
      <c r="C265" s="266"/>
      <c r="D265" s="225"/>
      <c r="E265" s="226"/>
      <c r="F265" s="226"/>
      <c r="G265" s="226"/>
      <c r="H265" s="226"/>
      <c r="I265" s="226"/>
      <c r="J265" s="226"/>
      <c r="K265" s="226"/>
      <c r="L265" s="226"/>
      <c r="M265" s="226"/>
      <c r="N265" s="226"/>
      <c r="O265" s="226"/>
      <c r="P265" s="226"/>
      <c r="Q265" s="226"/>
      <c r="R265" s="226"/>
      <c r="S265" s="226"/>
      <c r="T265" s="226"/>
      <c r="U265" s="226"/>
      <c r="V265" s="226"/>
      <c r="W265" s="226"/>
      <c r="X265" s="226"/>
      <c r="Y265" s="243"/>
      <c r="Z265" s="242"/>
      <c r="AA265" s="242"/>
      <c r="AB265" s="242"/>
      <c r="AC265" s="298">
        <f t="shared" si="15"/>
        <v>0</v>
      </c>
      <c r="AD265" s="244"/>
      <c r="AE265" s="235"/>
      <c r="AF265" s="236"/>
      <c r="AG265" s="236"/>
      <c r="AH265" s="236"/>
      <c r="AI265" s="236"/>
      <c r="AJ265" s="198"/>
      <c r="AK265" s="198"/>
      <c r="AL265" s="198"/>
      <c r="AM265" s="198"/>
      <c r="AN265" s="198"/>
    </row>
    <row r="266" spans="2:40" s="245" customFormat="1" ht="12" hidden="1">
      <c r="B266" s="444" t="s">
        <v>804</v>
      </c>
      <c r="C266" s="444"/>
      <c r="D266" s="225"/>
      <c r="E266" s="226"/>
      <c r="F266" s="226"/>
      <c r="G266" s="226"/>
      <c r="H266" s="226"/>
      <c r="I266" s="226"/>
      <c r="J266" s="226"/>
      <c r="K266" s="226"/>
      <c r="L266" s="226"/>
      <c r="M266" s="226"/>
      <c r="N266" s="226"/>
      <c r="O266" s="226"/>
      <c r="P266" s="226"/>
      <c r="Q266" s="226"/>
      <c r="R266" s="226"/>
      <c r="S266" s="226"/>
      <c r="T266" s="226"/>
      <c r="U266" s="226"/>
      <c r="V266" s="226"/>
      <c r="W266" s="226"/>
      <c r="X266" s="226"/>
      <c r="Y266" s="243"/>
      <c r="Z266" s="242"/>
      <c r="AA266" s="242"/>
      <c r="AB266" s="242"/>
      <c r="AC266" s="298">
        <f t="shared" si="15"/>
        <v>0</v>
      </c>
      <c r="AD266" s="244"/>
      <c r="AE266" s="230"/>
      <c r="AF266" s="231"/>
      <c r="AG266" s="231"/>
      <c r="AH266" s="231"/>
      <c r="AI266" s="231"/>
      <c r="AJ266" s="205"/>
      <c r="AK266" s="205"/>
      <c r="AL266" s="205"/>
      <c r="AM266" s="205"/>
      <c r="AN266" s="205"/>
    </row>
    <row r="267" spans="2:40" hidden="1">
      <c r="B267" s="217">
        <v>237</v>
      </c>
      <c r="C267" s="266" t="s">
        <v>61</v>
      </c>
      <c r="D267" s="225" t="s">
        <v>404</v>
      </c>
      <c r="E267" s="226"/>
      <c r="F267" s="226"/>
      <c r="G267" s="226"/>
      <c r="H267" s="226"/>
      <c r="I267" s="226"/>
      <c r="J267" s="226"/>
      <c r="K267" s="226"/>
      <c r="L267" s="226"/>
      <c r="M267" s="226"/>
      <c r="N267" s="226"/>
      <c r="O267" s="226"/>
      <c r="P267" s="226"/>
      <c r="Q267" s="226"/>
      <c r="R267" s="226"/>
      <c r="S267" s="226"/>
      <c r="T267" s="226"/>
      <c r="U267" s="226"/>
      <c r="V267" s="226"/>
      <c r="W267" s="226"/>
      <c r="X267" s="226"/>
      <c r="Y267" s="243">
        <f t="shared" ref="Y267:Y300" si="17">IF((AA267/25)*Y$8&gt;0,(AA267/25)*Y$8,0)</f>
        <v>0</v>
      </c>
      <c r="Z267" s="242"/>
      <c r="AA267" s="242"/>
      <c r="AB267" s="242"/>
      <c r="AC267" s="298">
        <f t="shared" si="15"/>
        <v>0</v>
      </c>
      <c r="AD267" s="244"/>
      <c r="AE267" s="235"/>
      <c r="AF267" s="236"/>
      <c r="AG267" s="236"/>
      <c r="AH267" s="236"/>
      <c r="AI267" s="236"/>
      <c r="AJ267" s="198"/>
      <c r="AK267" s="198"/>
      <c r="AL267" s="198"/>
      <c r="AM267" s="198"/>
      <c r="AN267" s="198"/>
    </row>
    <row r="268" spans="2:40" hidden="1">
      <c r="B268" s="217">
        <v>238</v>
      </c>
      <c r="C268" s="266" t="s">
        <v>62</v>
      </c>
      <c r="D268" s="225" t="s">
        <v>404</v>
      </c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43">
        <f t="shared" si="17"/>
        <v>0</v>
      </c>
      <c r="Z268" s="242"/>
      <c r="AA268" s="242"/>
      <c r="AB268" s="242"/>
      <c r="AC268" s="298">
        <f t="shared" si="15"/>
        <v>0</v>
      </c>
      <c r="AD268" s="244"/>
      <c r="AE268" s="235"/>
      <c r="AF268" s="236"/>
      <c r="AG268" s="236"/>
      <c r="AH268" s="236"/>
      <c r="AI268" s="236"/>
      <c r="AJ268" s="198"/>
      <c r="AK268" s="198"/>
      <c r="AL268" s="198"/>
      <c r="AM268" s="198"/>
      <c r="AN268" s="198"/>
    </row>
    <row r="269" spans="2:40" hidden="1">
      <c r="B269" s="217">
        <v>239</v>
      </c>
      <c r="C269" s="266" t="s">
        <v>78</v>
      </c>
      <c r="D269" s="225" t="s">
        <v>404</v>
      </c>
      <c r="E269" s="226"/>
      <c r="F269" s="226"/>
      <c r="G269" s="226"/>
      <c r="H269" s="226"/>
      <c r="I269" s="226"/>
      <c r="J269" s="226"/>
      <c r="K269" s="226"/>
      <c r="L269" s="226"/>
      <c r="M269" s="226"/>
      <c r="N269" s="226"/>
      <c r="O269" s="226"/>
      <c r="P269" s="226"/>
      <c r="Q269" s="226"/>
      <c r="R269" s="226"/>
      <c r="S269" s="226"/>
      <c r="T269" s="226"/>
      <c r="U269" s="226"/>
      <c r="V269" s="226"/>
      <c r="W269" s="226"/>
      <c r="X269" s="226"/>
      <c r="Y269" s="243">
        <f t="shared" si="17"/>
        <v>0</v>
      </c>
      <c r="Z269" s="242"/>
      <c r="AA269" s="242"/>
      <c r="AB269" s="242"/>
      <c r="AC269" s="298">
        <f t="shared" ref="AC269:AC332" si="18">IF(((AA269*(1+AB269))+Y269-Z269)&gt;0,(AA269*(1+AB269))+Y269-Z269,0)</f>
        <v>0</v>
      </c>
      <c r="AD269" s="244"/>
      <c r="AE269" s="235"/>
      <c r="AF269" s="236"/>
      <c r="AG269" s="236"/>
      <c r="AH269" s="236"/>
      <c r="AI269" s="236"/>
      <c r="AJ269" s="198"/>
      <c r="AK269" s="198"/>
      <c r="AL269" s="198"/>
      <c r="AM269" s="198"/>
      <c r="AN269" s="198"/>
    </row>
    <row r="270" spans="2:40" hidden="1">
      <c r="B270" s="217">
        <v>240</v>
      </c>
      <c r="C270" s="266" t="s">
        <v>79</v>
      </c>
      <c r="D270" s="225" t="s">
        <v>404</v>
      </c>
      <c r="E270" s="226"/>
      <c r="F270" s="226"/>
      <c r="G270" s="226"/>
      <c r="H270" s="226"/>
      <c r="I270" s="226"/>
      <c r="J270" s="226"/>
      <c r="K270" s="226"/>
      <c r="L270" s="226"/>
      <c r="M270" s="226"/>
      <c r="N270" s="226"/>
      <c r="O270" s="226"/>
      <c r="P270" s="226"/>
      <c r="Q270" s="226"/>
      <c r="R270" s="226"/>
      <c r="S270" s="226"/>
      <c r="T270" s="226"/>
      <c r="U270" s="226"/>
      <c r="V270" s="226"/>
      <c r="W270" s="226"/>
      <c r="X270" s="226"/>
      <c r="Y270" s="243">
        <f t="shared" si="17"/>
        <v>0</v>
      </c>
      <c r="Z270" s="242"/>
      <c r="AA270" s="242"/>
      <c r="AB270" s="242"/>
      <c r="AC270" s="298">
        <f t="shared" si="18"/>
        <v>0</v>
      </c>
      <c r="AD270" s="244"/>
      <c r="AE270" s="235"/>
      <c r="AF270" s="236"/>
      <c r="AG270" s="236"/>
      <c r="AH270" s="236"/>
      <c r="AI270" s="236"/>
      <c r="AJ270" s="198"/>
      <c r="AK270" s="198"/>
      <c r="AL270" s="198"/>
      <c r="AM270" s="198"/>
      <c r="AN270" s="198"/>
    </row>
    <row r="271" spans="2:40" hidden="1">
      <c r="B271" s="217">
        <v>241</v>
      </c>
      <c r="C271" s="266" t="s">
        <v>80</v>
      </c>
      <c r="D271" s="225" t="s">
        <v>404</v>
      </c>
      <c r="E271" s="226"/>
      <c r="F271" s="226"/>
      <c r="G271" s="226"/>
      <c r="H271" s="226"/>
      <c r="I271" s="226"/>
      <c r="J271" s="226"/>
      <c r="K271" s="226"/>
      <c r="L271" s="226"/>
      <c r="M271" s="226"/>
      <c r="N271" s="226"/>
      <c r="O271" s="226"/>
      <c r="P271" s="226"/>
      <c r="Q271" s="226"/>
      <c r="R271" s="226"/>
      <c r="S271" s="226"/>
      <c r="T271" s="226"/>
      <c r="U271" s="226"/>
      <c r="V271" s="226"/>
      <c r="W271" s="226"/>
      <c r="X271" s="226"/>
      <c r="Y271" s="243">
        <f t="shared" si="17"/>
        <v>0</v>
      </c>
      <c r="Z271" s="260"/>
      <c r="AA271" s="242"/>
      <c r="AB271" s="242"/>
      <c r="AC271" s="298">
        <f t="shared" si="18"/>
        <v>0</v>
      </c>
      <c r="AD271" s="244"/>
      <c r="AE271" s="235"/>
      <c r="AF271" s="236"/>
      <c r="AG271" s="236"/>
      <c r="AH271" s="236"/>
      <c r="AI271" s="236"/>
      <c r="AJ271" s="198"/>
      <c r="AK271" s="198"/>
      <c r="AL271" s="198"/>
      <c r="AM271" s="198"/>
      <c r="AN271" s="198"/>
    </row>
    <row r="272" spans="2:40" hidden="1">
      <c r="B272" s="217">
        <v>242</v>
      </c>
      <c r="C272" s="266" t="s">
        <v>81</v>
      </c>
      <c r="D272" s="225" t="s">
        <v>404</v>
      </c>
      <c r="E272" s="226"/>
      <c r="F272" s="226"/>
      <c r="G272" s="226"/>
      <c r="H272" s="226"/>
      <c r="I272" s="226"/>
      <c r="J272" s="226"/>
      <c r="K272" s="226"/>
      <c r="L272" s="226"/>
      <c r="M272" s="226"/>
      <c r="N272" s="226"/>
      <c r="O272" s="226"/>
      <c r="P272" s="226"/>
      <c r="Q272" s="226"/>
      <c r="R272" s="226"/>
      <c r="S272" s="226"/>
      <c r="T272" s="258"/>
      <c r="U272" s="281"/>
      <c r="V272" s="281"/>
      <c r="W272" s="282"/>
      <c r="X272" s="258"/>
      <c r="Y272" s="243">
        <f t="shared" si="17"/>
        <v>0</v>
      </c>
      <c r="Z272" s="242"/>
      <c r="AA272" s="242"/>
      <c r="AB272" s="242"/>
      <c r="AC272" s="298">
        <f t="shared" si="18"/>
        <v>0</v>
      </c>
      <c r="AD272" s="244"/>
      <c r="AE272" s="235"/>
      <c r="AF272" s="236"/>
      <c r="AG272" s="236"/>
      <c r="AH272" s="236"/>
      <c r="AI272" s="236"/>
      <c r="AJ272" s="198"/>
      <c r="AK272" s="198"/>
      <c r="AL272" s="198"/>
      <c r="AM272" s="198"/>
      <c r="AN272" s="198"/>
    </row>
    <row r="273" spans="2:40" hidden="1">
      <c r="B273" s="217">
        <v>243</v>
      </c>
      <c r="C273" s="266" t="s">
        <v>82</v>
      </c>
      <c r="D273" s="225" t="s">
        <v>404</v>
      </c>
      <c r="E273" s="226"/>
      <c r="F273" s="226"/>
      <c r="G273" s="226"/>
      <c r="H273" s="226"/>
      <c r="I273" s="226"/>
      <c r="J273" s="226"/>
      <c r="K273" s="226"/>
      <c r="L273" s="226"/>
      <c r="M273" s="226"/>
      <c r="N273" s="226"/>
      <c r="O273" s="226"/>
      <c r="P273" s="226"/>
      <c r="Q273" s="226"/>
      <c r="R273" s="226"/>
      <c r="S273" s="226"/>
      <c r="T273" s="226"/>
      <c r="U273" s="226"/>
      <c r="V273" s="226"/>
      <c r="W273" s="226"/>
      <c r="X273" s="226"/>
      <c r="Y273" s="243">
        <f t="shared" si="17"/>
        <v>0</v>
      </c>
      <c r="Z273" s="242"/>
      <c r="AA273" s="242"/>
      <c r="AB273" s="242"/>
      <c r="AC273" s="298">
        <f t="shared" si="18"/>
        <v>0</v>
      </c>
      <c r="AD273" s="244"/>
      <c r="AE273" s="235"/>
      <c r="AF273" s="236"/>
      <c r="AG273" s="236"/>
      <c r="AH273" s="236"/>
      <c r="AI273" s="236"/>
      <c r="AJ273" s="198"/>
      <c r="AK273" s="198"/>
      <c r="AL273" s="198"/>
      <c r="AM273" s="198"/>
      <c r="AN273" s="198"/>
    </row>
    <row r="274" spans="2:40" hidden="1">
      <c r="B274" s="217">
        <v>244</v>
      </c>
      <c r="C274" s="266" t="s">
        <v>83</v>
      </c>
      <c r="D274" s="225" t="s">
        <v>404</v>
      </c>
      <c r="E274" s="273"/>
      <c r="F274" s="274"/>
      <c r="G274" s="273"/>
      <c r="H274" s="263"/>
      <c r="I274" s="263"/>
      <c r="J274" s="226"/>
      <c r="K274" s="226"/>
      <c r="L274" s="226"/>
      <c r="M274" s="226"/>
      <c r="N274" s="226"/>
      <c r="O274" s="226"/>
      <c r="P274" s="226"/>
      <c r="Q274" s="226"/>
      <c r="R274" s="226"/>
      <c r="S274" s="226"/>
      <c r="T274" s="226"/>
      <c r="U274" s="226"/>
      <c r="V274" s="226"/>
      <c r="W274" s="226"/>
      <c r="X274" s="226"/>
      <c r="Y274" s="243">
        <f t="shared" si="17"/>
        <v>0</v>
      </c>
      <c r="Z274" s="242"/>
      <c r="AA274" s="242"/>
      <c r="AB274" s="242"/>
      <c r="AC274" s="298">
        <f t="shared" si="18"/>
        <v>0</v>
      </c>
      <c r="AD274" s="244"/>
      <c r="AE274" s="235"/>
      <c r="AF274" s="236"/>
      <c r="AG274" s="236"/>
      <c r="AH274" s="236"/>
      <c r="AI274" s="236"/>
      <c r="AJ274" s="198"/>
      <c r="AK274" s="198"/>
      <c r="AL274" s="198"/>
      <c r="AM274" s="198"/>
      <c r="AN274" s="198"/>
    </row>
    <row r="275" spans="2:40" hidden="1">
      <c r="B275" s="217">
        <v>245</v>
      </c>
      <c r="C275" s="266" t="s">
        <v>84</v>
      </c>
      <c r="D275" s="225" t="s">
        <v>404</v>
      </c>
      <c r="E275" s="273"/>
      <c r="F275" s="274"/>
      <c r="G275" s="280"/>
      <c r="H275" s="263"/>
      <c r="I275" s="263"/>
      <c r="J275" s="226"/>
      <c r="K275" s="226"/>
      <c r="L275" s="226"/>
      <c r="M275" s="226"/>
      <c r="N275" s="226"/>
      <c r="O275" s="226"/>
      <c r="P275" s="226"/>
      <c r="Q275" s="226"/>
      <c r="R275" s="226"/>
      <c r="S275" s="226"/>
      <c r="T275" s="226"/>
      <c r="U275" s="226"/>
      <c r="V275" s="226"/>
      <c r="W275" s="226"/>
      <c r="X275" s="226"/>
      <c r="Y275" s="243">
        <f t="shared" si="17"/>
        <v>0</v>
      </c>
      <c r="Z275" s="242"/>
      <c r="AA275" s="242"/>
      <c r="AB275" s="242"/>
      <c r="AC275" s="298">
        <f t="shared" si="18"/>
        <v>0</v>
      </c>
      <c r="AD275" s="244"/>
      <c r="AE275" s="235"/>
      <c r="AF275" s="236"/>
      <c r="AG275" s="236"/>
      <c r="AH275" s="236"/>
      <c r="AI275" s="236"/>
      <c r="AJ275" s="198"/>
      <c r="AK275" s="198"/>
      <c r="AL275" s="198"/>
      <c r="AM275" s="198"/>
      <c r="AN275" s="198"/>
    </row>
    <row r="276" spans="2:40" hidden="1">
      <c r="B276" s="217">
        <v>246</v>
      </c>
      <c r="C276" s="266" t="s">
        <v>85</v>
      </c>
      <c r="D276" s="225" t="s">
        <v>404</v>
      </c>
      <c r="E276" s="226"/>
      <c r="F276" s="226"/>
      <c r="G276" s="226"/>
      <c r="H276" s="226"/>
      <c r="I276" s="226"/>
      <c r="J276" s="226"/>
      <c r="K276" s="226"/>
      <c r="L276" s="226"/>
      <c r="M276" s="226"/>
      <c r="N276" s="226"/>
      <c r="O276" s="226"/>
      <c r="P276" s="226"/>
      <c r="Q276" s="226"/>
      <c r="R276" s="226"/>
      <c r="S276" s="226"/>
      <c r="T276" s="226"/>
      <c r="U276" s="226"/>
      <c r="V276" s="226"/>
      <c r="W276" s="226"/>
      <c r="X276" s="226"/>
      <c r="Y276" s="243">
        <f t="shared" si="17"/>
        <v>0</v>
      </c>
      <c r="Z276" s="242"/>
      <c r="AA276" s="242"/>
      <c r="AB276" s="242"/>
      <c r="AC276" s="298">
        <f t="shared" si="18"/>
        <v>0</v>
      </c>
      <c r="AD276" s="244"/>
      <c r="AE276" s="235"/>
      <c r="AF276" s="236"/>
      <c r="AG276" s="236"/>
      <c r="AH276" s="236"/>
      <c r="AI276" s="236"/>
      <c r="AJ276" s="198"/>
      <c r="AK276" s="198"/>
      <c r="AL276" s="198"/>
      <c r="AM276" s="198"/>
      <c r="AN276" s="198"/>
    </row>
    <row r="277" spans="2:40" hidden="1">
      <c r="B277" s="217">
        <v>247</v>
      </c>
      <c r="C277" s="266" t="s">
        <v>86</v>
      </c>
      <c r="D277" s="225" t="s">
        <v>404</v>
      </c>
      <c r="E277" s="226"/>
      <c r="F277" s="226"/>
      <c r="G277" s="226"/>
      <c r="H277" s="226"/>
      <c r="I277" s="226"/>
      <c r="J277" s="226"/>
      <c r="K277" s="226"/>
      <c r="L277" s="226"/>
      <c r="M277" s="226"/>
      <c r="N277" s="226"/>
      <c r="O277" s="226"/>
      <c r="P277" s="226"/>
      <c r="Q277" s="226"/>
      <c r="R277" s="226"/>
      <c r="S277" s="226"/>
      <c r="T277" s="226"/>
      <c r="U277" s="226"/>
      <c r="V277" s="226"/>
      <c r="W277" s="226"/>
      <c r="X277" s="226"/>
      <c r="Y277" s="243">
        <f t="shared" si="17"/>
        <v>0</v>
      </c>
      <c r="Z277" s="242"/>
      <c r="AA277" s="242"/>
      <c r="AB277" s="242"/>
      <c r="AC277" s="298">
        <f t="shared" si="18"/>
        <v>0</v>
      </c>
      <c r="AD277" s="244"/>
      <c r="AE277" s="235"/>
      <c r="AF277" s="236"/>
      <c r="AG277" s="236"/>
      <c r="AH277" s="236"/>
      <c r="AI277" s="236"/>
      <c r="AJ277" s="198"/>
      <c r="AK277" s="198"/>
      <c r="AL277" s="198"/>
      <c r="AM277" s="198"/>
      <c r="AN277" s="198"/>
    </row>
    <row r="278" spans="2:40" hidden="1">
      <c r="B278" s="217">
        <v>248</v>
      </c>
      <c r="C278" s="266" t="s">
        <v>87</v>
      </c>
      <c r="D278" s="225" t="s">
        <v>404</v>
      </c>
      <c r="E278" s="226"/>
      <c r="F278" s="226"/>
      <c r="G278" s="226"/>
      <c r="H278" s="226"/>
      <c r="I278" s="226"/>
      <c r="J278" s="226"/>
      <c r="K278" s="226"/>
      <c r="L278" s="226"/>
      <c r="M278" s="226"/>
      <c r="N278" s="226"/>
      <c r="O278" s="226"/>
      <c r="P278" s="226"/>
      <c r="Q278" s="226"/>
      <c r="R278" s="226"/>
      <c r="S278" s="226"/>
      <c r="T278" s="226"/>
      <c r="U278" s="226"/>
      <c r="V278" s="226"/>
      <c r="W278" s="226"/>
      <c r="X278" s="226"/>
      <c r="Y278" s="243">
        <f t="shared" si="17"/>
        <v>0</v>
      </c>
      <c r="Z278" s="242"/>
      <c r="AA278" s="242"/>
      <c r="AB278" s="242"/>
      <c r="AC278" s="298">
        <f t="shared" si="18"/>
        <v>0</v>
      </c>
      <c r="AD278" s="244"/>
      <c r="AE278" s="235"/>
      <c r="AF278" s="236"/>
      <c r="AG278" s="236"/>
      <c r="AH278" s="236"/>
      <c r="AI278" s="236"/>
      <c r="AJ278" s="198"/>
      <c r="AK278" s="198"/>
      <c r="AL278" s="198"/>
      <c r="AM278" s="198"/>
      <c r="AN278" s="198"/>
    </row>
    <row r="279" spans="2:40" hidden="1">
      <c r="B279" s="217">
        <v>249</v>
      </c>
      <c r="C279" s="266" t="s">
        <v>90</v>
      </c>
      <c r="D279" s="225" t="s">
        <v>404</v>
      </c>
      <c r="E279" s="226"/>
      <c r="F279" s="226"/>
      <c r="G279" s="226"/>
      <c r="H279" s="226"/>
      <c r="I279" s="226"/>
      <c r="J279" s="226"/>
      <c r="K279" s="226"/>
      <c r="L279" s="226"/>
      <c r="M279" s="226"/>
      <c r="N279" s="226"/>
      <c r="O279" s="226"/>
      <c r="P279" s="226"/>
      <c r="Q279" s="226"/>
      <c r="R279" s="226"/>
      <c r="S279" s="226"/>
      <c r="T279" s="226"/>
      <c r="U279" s="226"/>
      <c r="V279" s="226"/>
      <c r="W279" s="226"/>
      <c r="X279" s="226"/>
      <c r="Y279" s="243">
        <f t="shared" si="17"/>
        <v>0</v>
      </c>
      <c r="Z279" s="242"/>
      <c r="AA279" s="242"/>
      <c r="AB279" s="242"/>
      <c r="AC279" s="298">
        <f t="shared" si="18"/>
        <v>0</v>
      </c>
      <c r="AD279" s="244"/>
      <c r="AE279" s="235"/>
      <c r="AF279" s="236"/>
      <c r="AG279" s="236"/>
      <c r="AH279" s="236"/>
      <c r="AI279" s="236"/>
      <c r="AJ279" s="198"/>
      <c r="AK279" s="198"/>
      <c r="AL279" s="198"/>
      <c r="AM279" s="198"/>
      <c r="AN279" s="198"/>
    </row>
    <row r="280" spans="2:40" hidden="1">
      <c r="B280" s="217">
        <v>250</v>
      </c>
      <c r="C280" s="266" t="s">
        <v>91</v>
      </c>
      <c r="D280" s="225" t="s">
        <v>404</v>
      </c>
      <c r="E280" s="226"/>
      <c r="F280" s="226"/>
      <c r="G280" s="226"/>
      <c r="H280" s="226"/>
      <c r="I280" s="226"/>
      <c r="J280" s="226"/>
      <c r="K280" s="226"/>
      <c r="L280" s="226"/>
      <c r="M280" s="226"/>
      <c r="N280" s="226"/>
      <c r="O280" s="226"/>
      <c r="P280" s="226"/>
      <c r="Q280" s="226"/>
      <c r="R280" s="226"/>
      <c r="S280" s="226"/>
      <c r="T280" s="226"/>
      <c r="U280" s="226"/>
      <c r="V280" s="226"/>
      <c r="W280" s="226"/>
      <c r="X280" s="226"/>
      <c r="Y280" s="243">
        <f t="shared" si="17"/>
        <v>0</v>
      </c>
      <c r="Z280" s="242"/>
      <c r="AA280" s="242"/>
      <c r="AB280" s="242"/>
      <c r="AC280" s="298">
        <f t="shared" si="18"/>
        <v>0</v>
      </c>
      <c r="AD280" s="244"/>
      <c r="AE280" s="235"/>
      <c r="AF280" s="236"/>
      <c r="AG280" s="236"/>
      <c r="AH280" s="236"/>
      <c r="AI280" s="236"/>
      <c r="AJ280" s="198"/>
      <c r="AK280" s="198"/>
      <c r="AL280" s="198"/>
      <c r="AM280" s="198"/>
      <c r="AN280" s="198"/>
    </row>
    <row r="281" spans="2:40" hidden="1">
      <c r="B281" s="217">
        <v>251</v>
      </c>
      <c r="C281" s="266" t="s">
        <v>93</v>
      </c>
      <c r="D281" s="225" t="s">
        <v>404</v>
      </c>
      <c r="E281" s="226"/>
      <c r="F281" s="226"/>
      <c r="G281" s="226"/>
      <c r="H281" s="226"/>
      <c r="I281" s="226"/>
      <c r="J281" s="226"/>
      <c r="K281" s="226"/>
      <c r="L281" s="226"/>
      <c r="M281" s="226"/>
      <c r="N281" s="226"/>
      <c r="O281" s="226"/>
      <c r="P281" s="226"/>
      <c r="Q281" s="226"/>
      <c r="R281" s="226"/>
      <c r="S281" s="226"/>
      <c r="T281" s="226"/>
      <c r="U281" s="226"/>
      <c r="V281" s="226"/>
      <c r="W281" s="226"/>
      <c r="X281" s="226"/>
      <c r="Y281" s="243">
        <f t="shared" si="17"/>
        <v>0</v>
      </c>
      <c r="Z281" s="242"/>
      <c r="AA281" s="242"/>
      <c r="AB281" s="242"/>
      <c r="AC281" s="298">
        <f t="shared" si="18"/>
        <v>0</v>
      </c>
      <c r="AD281" s="244"/>
      <c r="AE281" s="235"/>
      <c r="AF281" s="236"/>
      <c r="AG281" s="236"/>
      <c r="AH281" s="236"/>
      <c r="AI281" s="236"/>
      <c r="AJ281" s="198"/>
      <c r="AK281" s="198"/>
      <c r="AL281" s="198"/>
      <c r="AM281" s="198"/>
      <c r="AN281" s="198"/>
    </row>
    <row r="282" spans="2:40" hidden="1">
      <c r="B282" s="217">
        <v>252</v>
      </c>
      <c r="C282" s="266" t="s">
        <v>96</v>
      </c>
      <c r="D282" s="225" t="s">
        <v>404</v>
      </c>
      <c r="E282" s="226"/>
      <c r="F282" s="226"/>
      <c r="G282" s="226"/>
      <c r="H282" s="226"/>
      <c r="I282" s="226"/>
      <c r="J282" s="226"/>
      <c r="K282" s="226"/>
      <c r="L282" s="226"/>
      <c r="M282" s="226"/>
      <c r="N282" s="226"/>
      <c r="O282" s="226"/>
      <c r="P282" s="226"/>
      <c r="Q282" s="226"/>
      <c r="R282" s="226"/>
      <c r="S282" s="226"/>
      <c r="T282" s="226"/>
      <c r="U282" s="226"/>
      <c r="V282" s="226"/>
      <c r="W282" s="226"/>
      <c r="X282" s="226"/>
      <c r="Y282" s="243">
        <f t="shared" si="17"/>
        <v>0</v>
      </c>
      <c r="Z282" s="242"/>
      <c r="AA282" s="242"/>
      <c r="AB282" s="242"/>
      <c r="AC282" s="298">
        <f t="shared" si="18"/>
        <v>0</v>
      </c>
      <c r="AD282" s="244"/>
      <c r="AE282" s="235"/>
      <c r="AF282" s="236"/>
      <c r="AG282" s="236"/>
      <c r="AH282" s="236"/>
      <c r="AI282" s="236"/>
      <c r="AJ282" s="198"/>
      <c r="AK282" s="198"/>
      <c r="AL282" s="198"/>
      <c r="AM282" s="198"/>
      <c r="AN282" s="198"/>
    </row>
    <row r="283" spans="2:40" hidden="1">
      <c r="B283" s="217">
        <v>253</v>
      </c>
      <c r="C283" s="266" t="s">
        <v>99</v>
      </c>
      <c r="D283" s="225" t="s">
        <v>404</v>
      </c>
      <c r="E283" s="226"/>
      <c r="F283" s="226"/>
      <c r="G283" s="226"/>
      <c r="H283" s="226"/>
      <c r="I283" s="226"/>
      <c r="J283" s="226"/>
      <c r="K283" s="226"/>
      <c r="L283" s="226"/>
      <c r="M283" s="226"/>
      <c r="N283" s="226"/>
      <c r="O283" s="226"/>
      <c r="P283" s="226"/>
      <c r="Q283" s="226"/>
      <c r="R283" s="226"/>
      <c r="S283" s="226"/>
      <c r="T283" s="226"/>
      <c r="U283" s="226"/>
      <c r="V283" s="226"/>
      <c r="W283" s="226"/>
      <c r="X283" s="226"/>
      <c r="Y283" s="243">
        <f t="shared" si="17"/>
        <v>0</v>
      </c>
      <c r="Z283" s="242"/>
      <c r="AA283" s="242"/>
      <c r="AB283" s="242"/>
      <c r="AC283" s="298">
        <f t="shared" si="18"/>
        <v>0</v>
      </c>
      <c r="AD283" s="244"/>
      <c r="AE283" s="235"/>
      <c r="AF283" s="236"/>
      <c r="AG283" s="236"/>
      <c r="AH283" s="236"/>
      <c r="AI283" s="236"/>
      <c r="AJ283" s="198"/>
      <c r="AK283" s="198"/>
      <c r="AL283" s="198"/>
      <c r="AM283" s="198"/>
      <c r="AN283" s="198"/>
    </row>
    <row r="284" spans="2:40" hidden="1">
      <c r="B284" s="217">
        <v>254</v>
      </c>
      <c r="C284" s="266" t="s">
        <v>101</v>
      </c>
      <c r="D284" s="225" t="s">
        <v>404</v>
      </c>
      <c r="E284" s="226"/>
      <c r="F284" s="226"/>
      <c r="G284" s="226"/>
      <c r="H284" s="226"/>
      <c r="I284" s="226"/>
      <c r="J284" s="251"/>
      <c r="K284" s="252"/>
      <c r="L284" s="252"/>
      <c r="M284" s="253"/>
      <c r="N284" s="251"/>
      <c r="O284" s="226"/>
      <c r="P284" s="226"/>
      <c r="Q284" s="226"/>
      <c r="R284" s="226"/>
      <c r="S284" s="226"/>
      <c r="T284" s="258"/>
      <c r="U284" s="281"/>
      <c r="V284" s="281"/>
      <c r="W284" s="282"/>
      <c r="X284" s="258"/>
      <c r="Y284" s="243">
        <f t="shared" si="17"/>
        <v>0</v>
      </c>
      <c r="Z284" s="242"/>
      <c r="AA284" s="242"/>
      <c r="AB284" s="242"/>
      <c r="AC284" s="298">
        <f t="shared" si="18"/>
        <v>0</v>
      </c>
      <c r="AD284" s="244"/>
      <c r="AE284" s="235"/>
      <c r="AF284" s="236"/>
      <c r="AG284" s="236"/>
      <c r="AH284" s="236"/>
      <c r="AI284" s="236"/>
      <c r="AJ284" s="198"/>
      <c r="AK284" s="198"/>
      <c r="AL284" s="198"/>
      <c r="AM284" s="198"/>
      <c r="AN284" s="198"/>
    </row>
    <row r="285" spans="2:40" hidden="1">
      <c r="B285" s="217">
        <v>255</v>
      </c>
      <c r="C285" s="266" t="s">
        <v>103</v>
      </c>
      <c r="D285" s="225" t="s">
        <v>404</v>
      </c>
      <c r="E285" s="273"/>
      <c r="F285" s="274"/>
      <c r="G285" s="273"/>
      <c r="H285" s="263"/>
      <c r="I285" s="263"/>
      <c r="J285" s="226"/>
      <c r="K285" s="226"/>
      <c r="L285" s="226"/>
      <c r="M285" s="226"/>
      <c r="N285" s="226"/>
      <c r="O285" s="226"/>
      <c r="P285" s="226"/>
      <c r="Q285" s="226"/>
      <c r="R285" s="226"/>
      <c r="S285" s="226"/>
      <c r="T285" s="258"/>
      <c r="U285" s="202"/>
      <c r="V285" s="202"/>
      <c r="W285" s="259"/>
      <c r="X285" s="258"/>
      <c r="Y285" s="243">
        <f t="shared" si="17"/>
        <v>0</v>
      </c>
      <c r="Z285" s="267"/>
      <c r="AA285" s="267"/>
      <c r="AB285" s="256"/>
      <c r="AC285" s="298">
        <f t="shared" si="18"/>
        <v>0</v>
      </c>
      <c r="AD285" s="244"/>
      <c r="AE285" s="235"/>
      <c r="AF285" s="236"/>
      <c r="AG285" s="236"/>
      <c r="AH285" s="236"/>
      <c r="AI285" s="236"/>
      <c r="AJ285" s="198"/>
      <c r="AK285" s="198"/>
      <c r="AL285" s="198"/>
      <c r="AM285" s="198"/>
      <c r="AN285" s="198"/>
    </row>
    <row r="286" spans="2:40" hidden="1">
      <c r="B286" s="217">
        <v>256</v>
      </c>
      <c r="C286" s="266" t="s">
        <v>107</v>
      </c>
      <c r="D286" s="225" t="s">
        <v>404</v>
      </c>
      <c r="E286" s="273"/>
      <c r="F286" s="274"/>
      <c r="G286" s="273"/>
      <c r="H286" s="263"/>
      <c r="I286" s="263"/>
      <c r="J286" s="251"/>
      <c r="K286" s="252"/>
      <c r="L286" s="252"/>
      <c r="M286" s="253"/>
      <c r="N286" s="251"/>
      <c r="O286" s="226"/>
      <c r="P286" s="226"/>
      <c r="Q286" s="226"/>
      <c r="R286" s="226"/>
      <c r="S286" s="226"/>
      <c r="T286" s="226"/>
      <c r="U286" s="226"/>
      <c r="V286" s="226"/>
      <c r="W286" s="226"/>
      <c r="X286" s="226"/>
      <c r="Y286" s="243">
        <f t="shared" si="17"/>
        <v>0</v>
      </c>
      <c r="Z286" s="242"/>
      <c r="AA286" s="242"/>
      <c r="AB286" s="242"/>
      <c r="AC286" s="298">
        <f t="shared" si="18"/>
        <v>0</v>
      </c>
      <c r="AD286" s="244"/>
      <c r="AE286" s="235"/>
      <c r="AF286" s="236"/>
      <c r="AG286" s="236"/>
      <c r="AH286" s="236"/>
      <c r="AI286" s="236"/>
      <c r="AJ286" s="198"/>
      <c r="AK286" s="198"/>
      <c r="AL286" s="198"/>
      <c r="AM286" s="198"/>
      <c r="AN286" s="198"/>
    </row>
    <row r="287" spans="2:40" hidden="1">
      <c r="B287" s="217">
        <v>257</v>
      </c>
      <c r="C287" s="266" t="s">
        <v>108</v>
      </c>
      <c r="D287" s="225" t="s">
        <v>404</v>
      </c>
      <c r="E287" s="273"/>
      <c r="F287" s="274"/>
      <c r="G287" s="273"/>
      <c r="H287" s="263"/>
      <c r="I287" s="263"/>
      <c r="J287" s="251"/>
      <c r="K287" s="252"/>
      <c r="L287" s="252"/>
      <c r="M287" s="253"/>
      <c r="N287" s="251"/>
      <c r="O287" s="226"/>
      <c r="P287" s="226"/>
      <c r="Q287" s="226"/>
      <c r="R287" s="226"/>
      <c r="S287" s="226"/>
      <c r="T287" s="226"/>
      <c r="U287" s="226"/>
      <c r="V287" s="226"/>
      <c r="W287" s="226"/>
      <c r="X287" s="226"/>
      <c r="Y287" s="243">
        <f t="shared" si="17"/>
        <v>0</v>
      </c>
      <c r="Z287" s="242"/>
      <c r="AA287" s="242"/>
      <c r="AB287" s="242"/>
      <c r="AC287" s="298">
        <f t="shared" si="18"/>
        <v>0</v>
      </c>
      <c r="AD287" s="244"/>
      <c r="AE287" s="235"/>
      <c r="AF287" s="236"/>
      <c r="AG287" s="236"/>
      <c r="AH287" s="236"/>
      <c r="AI287" s="236"/>
      <c r="AJ287" s="198"/>
      <c r="AK287" s="198"/>
      <c r="AL287" s="198"/>
      <c r="AM287" s="198"/>
      <c r="AN287" s="198"/>
    </row>
    <row r="288" spans="2:40" hidden="1">
      <c r="B288" s="217">
        <v>258</v>
      </c>
      <c r="C288" s="266" t="s">
        <v>109</v>
      </c>
      <c r="D288" s="225" t="s">
        <v>404</v>
      </c>
      <c r="E288" s="273"/>
      <c r="F288" s="274"/>
      <c r="G288" s="273"/>
      <c r="H288" s="263"/>
      <c r="I288" s="263"/>
      <c r="J288" s="226"/>
      <c r="K288" s="226"/>
      <c r="L288" s="226"/>
      <c r="M288" s="226"/>
      <c r="N288" s="226"/>
      <c r="O288" s="226"/>
      <c r="P288" s="226"/>
      <c r="Q288" s="226"/>
      <c r="R288" s="226"/>
      <c r="S288" s="226"/>
      <c r="T288" s="226"/>
      <c r="U288" s="226"/>
      <c r="V288" s="226"/>
      <c r="W288" s="226"/>
      <c r="X288" s="226"/>
      <c r="Y288" s="243">
        <f t="shared" si="17"/>
        <v>0</v>
      </c>
      <c r="Z288" s="242"/>
      <c r="AA288" s="242"/>
      <c r="AB288" s="242"/>
      <c r="AC288" s="298">
        <f t="shared" si="18"/>
        <v>0</v>
      </c>
      <c r="AD288" s="244"/>
      <c r="AE288" s="235"/>
      <c r="AF288" s="236"/>
      <c r="AG288" s="236"/>
      <c r="AH288" s="236"/>
      <c r="AI288" s="236"/>
      <c r="AJ288" s="198"/>
      <c r="AK288" s="198"/>
      <c r="AL288" s="198"/>
      <c r="AM288" s="198"/>
      <c r="AN288" s="198"/>
    </row>
    <row r="289" spans="2:40" hidden="1">
      <c r="B289" s="217">
        <v>259</v>
      </c>
      <c r="C289" s="266" t="s">
        <v>128</v>
      </c>
      <c r="D289" s="225" t="s">
        <v>404</v>
      </c>
      <c r="E289" s="226"/>
      <c r="F289" s="226"/>
      <c r="G289" s="226"/>
      <c r="H289" s="263"/>
      <c r="I289" s="226"/>
      <c r="J289" s="226"/>
      <c r="K289" s="226"/>
      <c r="L289" s="226"/>
      <c r="M289" s="226"/>
      <c r="N289" s="226"/>
      <c r="O289" s="226"/>
      <c r="P289" s="226"/>
      <c r="Q289" s="226"/>
      <c r="R289" s="226"/>
      <c r="S289" s="226"/>
      <c r="T289" s="226"/>
      <c r="U289" s="226"/>
      <c r="V289" s="226"/>
      <c r="W289" s="226"/>
      <c r="X289" s="226"/>
      <c r="Y289" s="243">
        <f t="shared" si="17"/>
        <v>0</v>
      </c>
      <c r="Z289" s="242"/>
      <c r="AA289" s="242"/>
      <c r="AB289" s="242"/>
      <c r="AC289" s="298">
        <f t="shared" si="18"/>
        <v>0</v>
      </c>
      <c r="AD289" s="244"/>
      <c r="AE289" s="235"/>
      <c r="AF289" s="236"/>
      <c r="AG289" s="236"/>
      <c r="AH289" s="236"/>
      <c r="AI289" s="236"/>
      <c r="AJ289" s="198"/>
      <c r="AK289" s="198"/>
      <c r="AL289" s="198"/>
      <c r="AM289" s="198"/>
      <c r="AN289" s="198"/>
    </row>
    <row r="290" spans="2:40" hidden="1">
      <c r="B290" s="217">
        <v>260</v>
      </c>
      <c r="C290" s="266" t="s">
        <v>129</v>
      </c>
      <c r="D290" s="225" t="s">
        <v>404</v>
      </c>
      <c r="E290" s="226"/>
      <c r="F290" s="226"/>
      <c r="G290" s="226"/>
      <c r="H290" s="263"/>
      <c r="I290" s="226"/>
      <c r="J290" s="226"/>
      <c r="K290" s="226"/>
      <c r="L290" s="226"/>
      <c r="M290" s="226"/>
      <c r="N290" s="226"/>
      <c r="O290" s="226"/>
      <c r="P290" s="226"/>
      <c r="Q290" s="226"/>
      <c r="R290" s="226"/>
      <c r="S290" s="226"/>
      <c r="T290" s="258"/>
      <c r="U290" s="202"/>
      <c r="V290" s="202"/>
      <c r="W290" s="259"/>
      <c r="X290" s="258"/>
      <c r="Y290" s="243">
        <f t="shared" si="17"/>
        <v>0</v>
      </c>
      <c r="Z290" s="267"/>
      <c r="AA290" s="267"/>
      <c r="AB290" s="256"/>
      <c r="AC290" s="298">
        <f t="shared" si="18"/>
        <v>0</v>
      </c>
      <c r="AD290" s="244"/>
      <c r="AE290" s="235"/>
      <c r="AF290" s="236"/>
      <c r="AG290" s="236"/>
      <c r="AH290" s="236"/>
      <c r="AI290" s="236"/>
      <c r="AJ290" s="198"/>
      <c r="AK290" s="198"/>
      <c r="AL290" s="198"/>
      <c r="AM290" s="198"/>
      <c r="AN290" s="198"/>
    </row>
    <row r="291" spans="2:40" hidden="1">
      <c r="B291" s="217">
        <v>261</v>
      </c>
      <c r="C291" s="266" t="s">
        <v>130</v>
      </c>
      <c r="D291" s="225" t="s">
        <v>404</v>
      </c>
      <c r="E291" s="273"/>
      <c r="F291" s="274"/>
      <c r="G291" s="273"/>
      <c r="H291" s="263"/>
      <c r="I291" s="263"/>
      <c r="J291" s="251"/>
      <c r="K291" s="252"/>
      <c r="L291" s="252"/>
      <c r="M291" s="253"/>
      <c r="N291" s="251"/>
      <c r="O291" s="226"/>
      <c r="P291" s="226"/>
      <c r="Q291" s="226"/>
      <c r="R291" s="226"/>
      <c r="S291" s="226"/>
      <c r="T291" s="258"/>
      <c r="U291" s="281"/>
      <c r="V291" s="281"/>
      <c r="W291" s="282"/>
      <c r="X291" s="258"/>
      <c r="Y291" s="243">
        <f t="shared" si="17"/>
        <v>0</v>
      </c>
      <c r="Z291" s="242"/>
      <c r="AA291" s="242"/>
      <c r="AB291" s="242"/>
      <c r="AC291" s="298">
        <f t="shared" si="18"/>
        <v>0</v>
      </c>
      <c r="AD291" s="244"/>
      <c r="AE291" s="235"/>
      <c r="AF291" s="236"/>
      <c r="AG291" s="236"/>
      <c r="AH291" s="236"/>
      <c r="AI291" s="236"/>
      <c r="AJ291" s="198"/>
      <c r="AK291" s="198"/>
      <c r="AL291" s="198"/>
      <c r="AM291" s="198"/>
      <c r="AN291" s="198"/>
    </row>
    <row r="292" spans="2:40" hidden="1">
      <c r="B292" s="217">
        <v>262</v>
      </c>
      <c r="C292" s="266" t="s">
        <v>131</v>
      </c>
      <c r="D292" s="225" t="s">
        <v>404</v>
      </c>
      <c r="E292" s="226"/>
      <c r="F292" s="226"/>
      <c r="G292" s="226"/>
      <c r="H292" s="263"/>
      <c r="I292" s="226"/>
      <c r="J292" s="226"/>
      <c r="K292" s="226"/>
      <c r="L292" s="226"/>
      <c r="M292" s="226"/>
      <c r="N292" s="226"/>
      <c r="O292" s="226"/>
      <c r="P292" s="226"/>
      <c r="Q292" s="226"/>
      <c r="R292" s="226"/>
      <c r="S292" s="226"/>
      <c r="T292" s="226"/>
      <c r="U292" s="226"/>
      <c r="V292" s="226"/>
      <c r="W292" s="226"/>
      <c r="X292" s="226"/>
      <c r="Y292" s="243">
        <f t="shared" si="17"/>
        <v>0</v>
      </c>
      <c r="Z292" s="242"/>
      <c r="AA292" s="242"/>
      <c r="AB292" s="242"/>
      <c r="AC292" s="298">
        <f t="shared" si="18"/>
        <v>0</v>
      </c>
      <c r="AD292" s="244"/>
      <c r="AE292" s="235"/>
      <c r="AF292" s="236"/>
      <c r="AG292" s="236"/>
      <c r="AH292" s="236"/>
      <c r="AI292" s="236"/>
      <c r="AJ292" s="198"/>
      <c r="AK292" s="198"/>
      <c r="AL292" s="198"/>
      <c r="AM292" s="198"/>
      <c r="AN292" s="198"/>
    </row>
    <row r="293" spans="2:40" hidden="1">
      <c r="B293" s="217">
        <v>263</v>
      </c>
      <c r="C293" s="266" t="s">
        <v>133</v>
      </c>
      <c r="D293" s="225" t="s">
        <v>404</v>
      </c>
      <c r="E293" s="273"/>
      <c r="F293" s="274"/>
      <c r="G293" s="273"/>
      <c r="H293" s="263"/>
      <c r="I293" s="275"/>
      <c r="J293" s="226"/>
      <c r="K293" s="226"/>
      <c r="L293" s="226"/>
      <c r="M293" s="226"/>
      <c r="N293" s="226"/>
      <c r="O293" s="226"/>
      <c r="P293" s="226"/>
      <c r="Q293" s="226"/>
      <c r="R293" s="226"/>
      <c r="S293" s="226"/>
      <c r="T293" s="226"/>
      <c r="U293" s="226"/>
      <c r="V293" s="226"/>
      <c r="W293" s="226"/>
      <c r="X293" s="226"/>
      <c r="Y293" s="243">
        <f t="shared" si="17"/>
        <v>0</v>
      </c>
      <c r="Z293" s="242"/>
      <c r="AA293" s="242"/>
      <c r="AB293" s="242"/>
      <c r="AC293" s="298">
        <f t="shared" si="18"/>
        <v>0</v>
      </c>
      <c r="AD293" s="244"/>
      <c r="AE293" s="235"/>
      <c r="AF293" s="236"/>
      <c r="AG293" s="236"/>
      <c r="AH293" s="236"/>
      <c r="AI293" s="236"/>
      <c r="AJ293" s="198"/>
      <c r="AK293" s="198"/>
      <c r="AL293" s="198"/>
      <c r="AM293" s="198"/>
      <c r="AN293" s="198"/>
    </row>
    <row r="294" spans="2:40" hidden="1">
      <c r="B294" s="217">
        <v>264</v>
      </c>
      <c r="C294" s="266" t="s">
        <v>136</v>
      </c>
      <c r="D294" s="225" t="s">
        <v>404</v>
      </c>
      <c r="E294" s="226"/>
      <c r="F294" s="226"/>
      <c r="G294" s="226"/>
      <c r="H294" s="226"/>
      <c r="I294" s="226"/>
      <c r="J294" s="226"/>
      <c r="K294" s="226"/>
      <c r="L294" s="226"/>
      <c r="M294" s="226"/>
      <c r="N294" s="226"/>
      <c r="O294" s="226"/>
      <c r="P294" s="226"/>
      <c r="Q294" s="226"/>
      <c r="R294" s="226"/>
      <c r="S294" s="226"/>
      <c r="T294" s="226"/>
      <c r="U294" s="226"/>
      <c r="V294" s="226"/>
      <c r="W294" s="226"/>
      <c r="X294" s="226"/>
      <c r="Y294" s="243">
        <f t="shared" si="17"/>
        <v>0</v>
      </c>
      <c r="Z294" s="242"/>
      <c r="AA294" s="242"/>
      <c r="AB294" s="242"/>
      <c r="AC294" s="298">
        <f t="shared" si="18"/>
        <v>0</v>
      </c>
      <c r="AD294" s="244"/>
      <c r="AE294" s="235"/>
      <c r="AF294" s="236"/>
      <c r="AG294" s="236"/>
      <c r="AH294" s="236"/>
      <c r="AI294" s="236"/>
      <c r="AJ294" s="198"/>
      <c r="AK294" s="198"/>
      <c r="AL294" s="198"/>
      <c r="AM294" s="198"/>
      <c r="AN294" s="198"/>
    </row>
    <row r="295" spans="2:40" hidden="1">
      <c r="B295" s="217">
        <v>265</v>
      </c>
      <c r="C295" s="266" t="s">
        <v>139</v>
      </c>
      <c r="D295" s="225" t="s">
        <v>404</v>
      </c>
      <c r="E295" s="226"/>
      <c r="F295" s="226"/>
      <c r="G295" s="226"/>
      <c r="H295" s="226"/>
      <c r="I295" s="226"/>
      <c r="J295" s="226"/>
      <c r="K295" s="226"/>
      <c r="L295" s="226"/>
      <c r="M295" s="226"/>
      <c r="N295" s="226"/>
      <c r="O295" s="226"/>
      <c r="P295" s="226"/>
      <c r="Q295" s="226"/>
      <c r="R295" s="226"/>
      <c r="S295" s="226"/>
      <c r="T295" s="226"/>
      <c r="U295" s="226"/>
      <c r="V295" s="226"/>
      <c r="W295" s="226"/>
      <c r="X295" s="226"/>
      <c r="Y295" s="243">
        <f t="shared" si="17"/>
        <v>0</v>
      </c>
      <c r="Z295" s="242"/>
      <c r="AA295" s="242"/>
      <c r="AB295" s="242"/>
      <c r="AC295" s="298">
        <f t="shared" si="18"/>
        <v>0</v>
      </c>
      <c r="AD295" s="244"/>
      <c r="AE295" s="235"/>
      <c r="AF295" s="236"/>
      <c r="AG295" s="236"/>
      <c r="AH295" s="236"/>
      <c r="AI295" s="236"/>
      <c r="AJ295" s="198"/>
      <c r="AK295" s="198"/>
      <c r="AL295" s="198"/>
      <c r="AM295" s="198"/>
      <c r="AN295" s="198"/>
    </row>
    <row r="296" spans="2:40" hidden="1">
      <c r="B296" s="217">
        <v>266</v>
      </c>
      <c r="C296" s="266" t="s">
        <v>140</v>
      </c>
      <c r="D296" s="225" t="s">
        <v>404</v>
      </c>
      <c r="E296" s="273"/>
      <c r="F296" s="274"/>
      <c r="G296" s="273"/>
      <c r="H296" s="263"/>
      <c r="I296" s="263"/>
      <c r="J296" s="226"/>
      <c r="K296" s="226"/>
      <c r="L296" s="226"/>
      <c r="M296" s="226"/>
      <c r="N296" s="226"/>
      <c r="O296" s="226"/>
      <c r="P296" s="226"/>
      <c r="Q296" s="226"/>
      <c r="R296" s="226"/>
      <c r="S296" s="226"/>
      <c r="T296" s="226"/>
      <c r="U296" s="226"/>
      <c r="V296" s="226"/>
      <c r="W296" s="226"/>
      <c r="X296" s="226"/>
      <c r="Y296" s="243">
        <f t="shared" si="17"/>
        <v>0</v>
      </c>
      <c r="Z296" s="267"/>
      <c r="AA296" s="267"/>
      <c r="AB296" s="256"/>
      <c r="AC296" s="298">
        <f t="shared" si="18"/>
        <v>0</v>
      </c>
      <c r="AD296" s="244"/>
      <c r="AE296" s="235"/>
      <c r="AF296" s="236"/>
      <c r="AG296" s="236"/>
      <c r="AH296" s="236"/>
      <c r="AI296" s="236"/>
      <c r="AJ296" s="198"/>
      <c r="AK296" s="198"/>
      <c r="AL296" s="198"/>
      <c r="AM296" s="198"/>
      <c r="AN296" s="198"/>
    </row>
    <row r="297" spans="2:40" hidden="1">
      <c r="B297" s="217">
        <v>267</v>
      </c>
      <c r="C297" s="266" t="s">
        <v>141</v>
      </c>
      <c r="D297" s="225" t="s">
        <v>404</v>
      </c>
      <c r="E297" s="226"/>
      <c r="F297" s="226"/>
      <c r="G297" s="226"/>
      <c r="H297" s="226"/>
      <c r="I297" s="226"/>
      <c r="J297" s="226"/>
      <c r="K297" s="226"/>
      <c r="L297" s="226"/>
      <c r="M297" s="226"/>
      <c r="N297" s="226"/>
      <c r="O297" s="226"/>
      <c r="P297" s="226"/>
      <c r="Q297" s="226"/>
      <c r="R297" s="226"/>
      <c r="S297" s="226"/>
      <c r="T297" s="258"/>
      <c r="U297" s="202"/>
      <c r="V297" s="202"/>
      <c r="W297" s="259"/>
      <c r="X297" s="258"/>
      <c r="Y297" s="243">
        <f t="shared" si="17"/>
        <v>0</v>
      </c>
      <c r="Z297" s="242"/>
      <c r="AA297" s="242"/>
      <c r="AB297" s="242"/>
      <c r="AC297" s="298">
        <f t="shared" si="18"/>
        <v>0</v>
      </c>
      <c r="AD297" s="244"/>
      <c r="AE297" s="235"/>
      <c r="AF297" s="236"/>
      <c r="AG297" s="236"/>
      <c r="AH297" s="236"/>
      <c r="AI297" s="236"/>
      <c r="AJ297" s="198"/>
      <c r="AK297" s="198"/>
      <c r="AL297" s="198"/>
      <c r="AM297" s="198"/>
      <c r="AN297" s="198"/>
    </row>
    <row r="298" spans="2:40" hidden="1">
      <c r="B298" s="217">
        <v>268</v>
      </c>
      <c r="C298" s="266" t="s">
        <v>289</v>
      </c>
      <c r="D298" s="225" t="s">
        <v>404</v>
      </c>
      <c r="E298" s="226"/>
      <c r="F298" s="226"/>
      <c r="G298" s="226"/>
      <c r="H298" s="226"/>
      <c r="I298" s="226"/>
      <c r="J298" s="226"/>
      <c r="K298" s="226"/>
      <c r="L298" s="226"/>
      <c r="M298" s="226"/>
      <c r="N298" s="226"/>
      <c r="O298" s="226"/>
      <c r="P298" s="226"/>
      <c r="Q298" s="226"/>
      <c r="R298" s="226"/>
      <c r="S298" s="226"/>
      <c r="T298" s="226"/>
      <c r="U298" s="226"/>
      <c r="V298" s="226"/>
      <c r="W298" s="226"/>
      <c r="X298" s="226"/>
      <c r="Y298" s="243">
        <f t="shared" si="17"/>
        <v>0</v>
      </c>
      <c r="Z298" s="242"/>
      <c r="AA298" s="242"/>
      <c r="AB298" s="242"/>
      <c r="AC298" s="298">
        <f t="shared" si="18"/>
        <v>0</v>
      </c>
      <c r="AD298" s="244"/>
      <c r="AE298" s="235"/>
      <c r="AF298" s="236"/>
      <c r="AG298" s="236"/>
      <c r="AH298" s="236"/>
      <c r="AI298" s="236"/>
      <c r="AJ298" s="198"/>
      <c r="AK298" s="198"/>
      <c r="AL298" s="198"/>
      <c r="AM298" s="198"/>
      <c r="AN298" s="198"/>
    </row>
    <row r="299" spans="2:40" hidden="1">
      <c r="B299" s="217">
        <v>269</v>
      </c>
      <c r="C299" s="266" t="s">
        <v>290</v>
      </c>
      <c r="D299" s="225" t="s">
        <v>404</v>
      </c>
      <c r="E299" s="226"/>
      <c r="F299" s="226"/>
      <c r="G299" s="226"/>
      <c r="H299" s="226"/>
      <c r="I299" s="226"/>
      <c r="J299" s="226"/>
      <c r="K299" s="226"/>
      <c r="L299" s="226"/>
      <c r="M299" s="226"/>
      <c r="N299" s="226"/>
      <c r="O299" s="226"/>
      <c r="P299" s="226"/>
      <c r="Q299" s="226"/>
      <c r="R299" s="226"/>
      <c r="S299" s="226"/>
      <c r="T299" s="226"/>
      <c r="U299" s="226"/>
      <c r="V299" s="226"/>
      <c r="W299" s="226"/>
      <c r="X299" s="226"/>
      <c r="Y299" s="243">
        <f t="shared" si="17"/>
        <v>0</v>
      </c>
      <c r="Z299" s="242"/>
      <c r="AA299" s="242"/>
      <c r="AB299" s="242"/>
      <c r="AC299" s="298">
        <f t="shared" si="18"/>
        <v>0</v>
      </c>
      <c r="AD299" s="244"/>
      <c r="AE299" s="235"/>
      <c r="AF299" s="236"/>
      <c r="AG299" s="236"/>
      <c r="AH299" s="236"/>
      <c r="AI299" s="236"/>
      <c r="AJ299" s="198"/>
      <c r="AK299" s="198"/>
      <c r="AL299" s="198"/>
      <c r="AM299" s="198"/>
      <c r="AN299" s="198"/>
    </row>
    <row r="300" spans="2:40" hidden="1">
      <c r="B300" s="217">
        <v>270</v>
      </c>
      <c r="C300" s="266" t="s">
        <v>156</v>
      </c>
      <c r="D300" s="225" t="s">
        <v>404</v>
      </c>
      <c r="E300" s="226"/>
      <c r="F300" s="226"/>
      <c r="G300" s="226"/>
      <c r="H300" s="226"/>
      <c r="I300" s="226"/>
      <c r="J300" s="226"/>
      <c r="K300" s="226"/>
      <c r="L300" s="226"/>
      <c r="M300" s="226"/>
      <c r="N300" s="226"/>
      <c r="O300" s="226"/>
      <c r="P300" s="226"/>
      <c r="Q300" s="226"/>
      <c r="R300" s="226"/>
      <c r="S300" s="226"/>
      <c r="T300" s="226"/>
      <c r="U300" s="226"/>
      <c r="V300" s="226"/>
      <c r="W300" s="226"/>
      <c r="X300" s="226"/>
      <c r="Y300" s="243">
        <f t="shared" si="17"/>
        <v>0</v>
      </c>
      <c r="Z300" s="260"/>
      <c r="AA300" s="260"/>
      <c r="AB300" s="261"/>
      <c r="AC300" s="298">
        <f t="shared" si="18"/>
        <v>0</v>
      </c>
      <c r="AD300" s="244"/>
      <c r="AE300" s="235"/>
      <c r="AF300" s="236"/>
      <c r="AG300" s="236"/>
      <c r="AH300" s="236"/>
      <c r="AI300" s="236"/>
      <c r="AJ300" s="198"/>
      <c r="AK300" s="198"/>
      <c r="AL300" s="198"/>
      <c r="AM300" s="198"/>
      <c r="AN300" s="198"/>
    </row>
    <row r="301" spans="2:40" hidden="1">
      <c r="B301" s="217"/>
      <c r="C301" s="266"/>
      <c r="D301" s="225"/>
      <c r="E301" s="226"/>
      <c r="F301" s="226"/>
      <c r="G301" s="226"/>
      <c r="H301" s="226"/>
      <c r="I301" s="226"/>
      <c r="J301" s="226"/>
      <c r="K301" s="226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6"/>
      <c r="Y301" s="243"/>
      <c r="Z301" s="242"/>
      <c r="AA301" s="242"/>
      <c r="AB301" s="242"/>
      <c r="AC301" s="298">
        <f t="shared" si="18"/>
        <v>0</v>
      </c>
      <c r="AD301" s="244"/>
      <c r="AE301" s="235"/>
      <c r="AF301" s="236"/>
      <c r="AG301" s="236"/>
      <c r="AH301" s="236"/>
      <c r="AI301" s="236"/>
      <c r="AJ301" s="198"/>
      <c r="AK301" s="198"/>
      <c r="AL301" s="198"/>
      <c r="AM301" s="198"/>
      <c r="AN301" s="198"/>
    </row>
    <row r="302" spans="2:40" hidden="1">
      <c r="B302" s="444" t="s">
        <v>805</v>
      </c>
      <c r="C302" s="444"/>
      <c r="D302" s="225"/>
      <c r="E302" s="226"/>
      <c r="F302" s="226"/>
      <c r="G302" s="226"/>
      <c r="H302" s="226"/>
      <c r="I302" s="226"/>
      <c r="J302" s="226"/>
      <c r="K302" s="226"/>
      <c r="L302" s="226"/>
      <c r="M302" s="226"/>
      <c r="N302" s="226"/>
      <c r="O302" s="226"/>
      <c r="P302" s="226"/>
      <c r="Q302" s="226"/>
      <c r="R302" s="226"/>
      <c r="S302" s="226"/>
      <c r="T302" s="226"/>
      <c r="U302" s="226"/>
      <c r="V302" s="226"/>
      <c r="W302" s="226"/>
      <c r="X302" s="226"/>
      <c r="Y302" s="243"/>
      <c r="Z302" s="242"/>
      <c r="AA302" s="242"/>
      <c r="AB302" s="242"/>
      <c r="AC302" s="298">
        <f t="shared" si="18"/>
        <v>0</v>
      </c>
      <c r="AD302" s="244"/>
      <c r="AE302" s="235"/>
      <c r="AF302" s="236"/>
      <c r="AG302" s="236"/>
      <c r="AH302" s="236"/>
      <c r="AI302" s="236"/>
      <c r="AJ302" s="198"/>
      <c r="AK302" s="198"/>
      <c r="AL302" s="198"/>
      <c r="AM302" s="198"/>
      <c r="AN302" s="198"/>
    </row>
    <row r="303" spans="2:40" hidden="1">
      <c r="B303" s="217">
        <v>271</v>
      </c>
      <c r="C303" s="266" t="s">
        <v>38</v>
      </c>
      <c r="D303" s="225" t="s">
        <v>404</v>
      </c>
      <c r="E303" s="226"/>
      <c r="F303" s="226"/>
      <c r="G303" s="226"/>
      <c r="H303" s="226"/>
      <c r="I303" s="226"/>
      <c r="J303" s="226"/>
      <c r="K303" s="226"/>
      <c r="L303" s="226"/>
      <c r="M303" s="226"/>
      <c r="N303" s="226"/>
      <c r="O303" s="226"/>
      <c r="P303" s="226"/>
      <c r="Q303" s="226"/>
      <c r="R303" s="226"/>
      <c r="S303" s="226"/>
      <c r="T303" s="258"/>
      <c r="U303" s="202"/>
      <c r="V303" s="202"/>
      <c r="W303" s="259"/>
      <c r="X303" s="258"/>
      <c r="Y303" s="243">
        <f t="shared" ref="Y303:Y317" si="19">IF((AA303/25)*Y$8&gt;0,(AA303/25)*Y$8,0)</f>
        <v>0</v>
      </c>
      <c r="Z303" s="242"/>
      <c r="AA303" s="242"/>
      <c r="AB303" s="242"/>
      <c r="AC303" s="298">
        <f t="shared" si="18"/>
        <v>0</v>
      </c>
      <c r="AD303" s="244"/>
      <c r="AE303" s="235"/>
      <c r="AF303" s="236"/>
      <c r="AG303" s="236"/>
      <c r="AH303" s="236"/>
      <c r="AI303" s="236"/>
      <c r="AJ303" s="198"/>
      <c r="AK303" s="198"/>
      <c r="AL303" s="198"/>
      <c r="AM303" s="198"/>
      <c r="AN303" s="198"/>
    </row>
    <row r="304" spans="2:40" hidden="1">
      <c r="B304" s="217">
        <v>272</v>
      </c>
      <c r="C304" s="266" t="s">
        <v>39</v>
      </c>
      <c r="D304" s="225" t="s">
        <v>404</v>
      </c>
      <c r="E304" s="273"/>
      <c r="F304" s="274"/>
      <c r="G304" s="273"/>
      <c r="H304" s="263"/>
      <c r="I304" s="263"/>
      <c r="J304" s="251"/>
      <c r="K304" s="252"/>
      <c r="L304" s="252"/>
      <c r="M304" s="253"/>
      <c r="N304" s="251"/>
      <c r="O304" s="226"/>
      <c r="P304" s="226"/>
      <c r="Q304" s="226"/>
      <c r="R304" s="226"/>
      <c r="S304" s="226"/>
      <c r="T304" s="226"/>
      <c r="U304" s="226"/>
      <c r="V304" s="226"/>
      <c r="W304" s="226"/>
      <c r="X304" s="226"/>
      <c r="Y304" s="243">
        <f t="shared" si="19"/>
        <v>0</v>
      </c>
      <c r="Z304" s="267"/>
      <c r="AA304" s="255"/>
      <c r="AB304" s="256"/>
      <c r="AC304" s="298">
        <f t="shared" si="18"/>
        <v>0</v>
      </c>
      <c r="AD304" s="244"/>
      <c r="AE304" s="235"/>
      <c r="AF304" s="236"/>
      <c r="AG304" s="236"/>
      <c r="AH304" s="236"/>
      <c r="AI304" s="236"/>
      <c r="AJ304" s="198"/>
      <c r="AK304" s="198"/>
      <c r="AL304" s="198"/>
      <c r="AM304" s="198"/>
      <c r="AN304" s="198"/>
    </row>
    <row r="305" spans="2:40" hidden="1">
      <c r="B305" s="217">
        <v>273</v>
      </c>
      <c r="C305" s="266" t="s">
        <v>112</v>
      </c>
      <c r="D305" s="225" t="s">
        <v>404</v>
      </c>
      <c r="E305" s="226"/>
      <c r="F305" s="226"/>
      <c r="G305" s="226"/>
      <c r="H305" s="226"/>
      <c r="I305" s="226"/>
      <c r="J305" s="226"/>
      <c r="K305" s="226"/>
      <c r="L305" s="226"/>
      <c r="M305" s="226"/>
      <c r="N305" s="226"/>
      <c r="O305" s="226"/>
      <c r="P305" s="226"/>
      <c r="Q305" s="226"/>
      <c r="R305" s="226"/>
      <c r="S305" s="226"/>
      <c r="T305" s="226"/>
      <c r="U305" s="226"/>
      <c r="V305" s="226"/>
      <c r="W305" s="226"/>
      <c r="X305" s="226"/>
      <c r="Y305" s="243">
        <f t="shared" si="19"/>
        <v>0</v>
      </c>
      <c r="Z305" s="242"/>
      <c r="AA305" s="242"/>
      <c r="AB305" s="242"/>
      <c r="AC305" s="298">
        <f t="shared" si="18"/>
        <v>0</v>
      </c>
      <c r="AD305" s="244"/>
      <c r="AE305" s="235"/>
      <c r="AF305" s="236"/>
      <c r="AG305" s="236"/>
      <c r="AH305" s="236"/>
      <c r="AI305" s="236"/>
      <c r="AJ305" s="198"/>
      <c r="AK305" s="198"/>
      <c r="AL305" s="198"/>
      <c r="AM305" s="198"/>
      <c r="AN305" s="198"/>
    </row>
    <row r="306" spans="2:40" hidden="1">
      <c r="B306" s="217">
        <v>274</v>
      </c>
      <c r="C306" s="266" t="s">
        <v>113</v>
      </c>
      <c r="D306" s="225" t="s">
        <v>404</v>
      </c>
      <c r="E306" s="226"/>
      <c r="F306" s="226"/>
      <c r="G306" s="226"/>
      <c r="H306" s="226"/>
      <c r="I306" s="226"/>
      <c r="J306" s="226"/>
      <c r="K306" s="226"/>
      <c r="L306" s="226"/>
      <c r="M306" s="226"/>
      <c r="N306" s="226"/>
      <c r="O306" s="226"/>
      <c r="P306" s="226"/>
      <c r="Q306" s="226"/>
      <c r="R306" s="226"/>
      <c r="S306" s="226"/>
      <c r="T306" s="226"/>
      <c r="U306" s="226"/>
      <c r="V306" s="226"/>
      <c r="W306" s="226"/>
      <c r="X306" s="226"/>
      <c r="Y306" s="243">
        <f t="shared" si="19"/>
        <v>0</v>
      </c>
      <c r="Z306" s="242"/>
      <c r="AA306" s="242"/>
      <c r="AB306" s="242"/>
      <c r="AC306" s="298">
        <f t="shared" si="18"/>
        <v>0</v>
      </c>
      <c r="AD306" s="244"/>
      <c r="AE306" s="235"/>
      <c r="AF306" s="236"/>
      <c r="AG306" s="236"/>
      <c r="AH306" s="236"/>
      <c r="AI306" s="236"/>
      <c r="AJ306" s="198"/>
      <c r="AK306" s="198"/>
      <c r="AL306" s="198"/>
      <c r="AM306" s="198"/>
      <c r="AN306" s="198"/>
    </row>
    <row r="307" spans="2:40" hidden="1">
      <c r="B307" s="217">
        <v>275</v>
      </c>
      <c r="C307" s="266" t="s">
        <v>114</v>
      </c>
      <c r="D307" s="225" t="s">
        <v>404</v>
      </c>
      <c r="E307" s="226"/>
      <c r="F307" s="226"/>
      <c r="G307" s="226"/>
      <c r="H307" s="226"/>
      <c r="I307" s="226"/>
      <c r="J307" s="226"/>
      <c r="K307" s="226"/>
      <c r="L307" s="226"/>
      <c r="M307" s="226"/>
      <c r="N307" s="226"/>
      <c r="O307" s="226"/>
      <c r="P307" s="226"/>
      <c r="Q307" s="226"/>
      <c r="R307" s="226"/>
      <c r="S307" s="226"/>
      <c r="T307" s="226"/>
      <c r="U307" s="226"/>
      <c r="V307" s="226"/>
      <c r="W307" s="226"/>
      <c r="X307" s="226"/>
      <c r="Y307" s="243">
        <f t="shared" si="19"/>
        <v>0</v>
      </c>
      <c r="Z307" s="242"/>
      <c r="AA307" s="242"/>
      <c r="AB307" s="242"/>
      <c r="AC307" s="298">
        <f t="shared" si="18"/>
        <v>0</v>
      </c>
      <c r="AD307" s="244"/>
      <c r="AE307" s="235"/>
      <c r="AF307" s="236"/>
      <c r="AG307" s="236"/>
      <c r="AH307" s="236"/>
      <c r="AI307" s="236"/>
      <c r="AJ307" s="198"/>
      <c r="AK307" s="198"/>
      <c r="AL307" s="198"/>
      <c r="AM307" s="198"/>
      <c r="AN307" s="198"/>
    </row>
    <row r="308" spans="2:40" hidden="1">
      <c r="B308" s="217">
        <v>276</v>
      </c>
      <c r="C308" s="266" t="s">
        <v>115</v>
      </c>
      <c r="D308" s="225" t="s">
        <v>404</v>
      </c>
      <c r="E308" s="226"/>
      <c r="F308" s="226"/>
      <c r="G308" s="226"/>
      <c r="H308" s="226"/>
      <c r="I308" s="226"/>
      <c r="J308" s="226"/>
      <c r="K308" s="226"/>
      <c r="L308" s="226"/>
      <c r="M308" s="226"/>
      <c r="N308" s="226"/>
      <c r="O308" s="226"/>
      <c r="P308" s="226"/>
      <c r="Q308" s="226"/>
      <c r="R308" s="226"/>
      <c r="S308" s="226"/>
      <c r="T308" s="226"/>
      <c r="U308" s="226"/>
      <c r="V308" s="226"/>
      <c r="W308" s="226"/>
      <c r="X308" s="226"/>
      <c r="Y308" s="243">
        <f t="shared" si="19"/>
        <v>0</v>
      </c>
      <c r="Z308" s="242"/>
      <c r="AA308" s="242"/>
      <c r="AB308" s="242"/>
      <c r="AC308" s="298">
        <f t="shared" si="18"/>
        <v>0</v>
      </c>
      <c r="AD308" s="244"/>
      <c r="AE308" s="235"/>
      <c r="AF308" s="236"/>
      <c r="AG308" s="236"/>
      <c r="AH308" s="236"/>
      <c r="AI308" s="236"/>
      <c r="AJ308" s="198"/>
      <c r="AK308" s="198"/>
      <c r="AL308" s="198"/>
      <c r="AM308" s="198"/>
      <c r="AN308" s="198"/>
    </row>
    <row r="309" spans="2:40" hidden="1">
      <c r="B309" s="217">
        <v>277</v>
      </c>
      <c r="C309" s="266" t="s">
        <v>116</v>
      </c>
      <c r="D309" s="225" t="s">
        <v>404</v>
      </c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  <c r="R309" s="226"/>
      <c r="S309" s="226"/>
      <c r="T309" s="226"/>
      <c r="U309" s="226"/>
      <c r="V309" s="226"/>
      <c r="W309" s="226"/>
      <c r="X309" s="226"/>
      <c r="Y309" s="243">
        <f t="shared" si="19"/>
        <v>0</v>
      </c>
      <c r="Z309" s="242"/>
      <c r="AA309" s="242"/>
      <c r="AB309" s="242"/>
      <c r="AC309" s="298">
        <f t="shared" si="18"/>
        <v>0</v>
      </c>
      <c r="AD309" s="244"/>
      <c r="AE309" s="235"/>
      <c r="AF309" s="236"/>
      <c r="AG309" s="236"/>
      <c r="AH309" s="236"/>
      <c r="AI309" s="236"/>
      <c r="AJ309" s="198"/>
      <c r="AK309" s="198"/>
      <c r="AL309" s="198"/>
      <c r="AM309" s="198"/>
      <c r="AN309" s="198"/>
    </row>
    <row r="310" spans="2:40" hidden="1">
      <c r="B310" s="217">
        <v>278</v>
      </c>
      <c r="C310" s="266" t="s">
        <v>117</v>
      </c>
      <c r="D310" s="225" t="s">
        <v>404</v>
      </c>
      <c r="E310" s="226"/>
      <c r="F310" s="226"/>
      <c r="G310" s="226"/>
      <c r="H310" s="226"/>
      <c r="I310" s="226"/>
      <c r="J310" s="226"/>
      <c r="K310" s="226"/>
      <c r="L310" s="226"/>
      <c r="M310" s="226"/>
      <c r="N310" s="226"/>
      <c r="O310" s="226"/>
      <c r="P310" s="226"/>
      <c r="Q310" s="226"/>
      <c r="R310" s="226"/>
      <c r="S310" s="226"/>
      <c r="T310" s="226"/>
      <c r="U310" s="226"/>
      <c r="V310" s="226"/>
      <c r="W310" s="226"/>
      <c r="X310" s="226"/>
      <c r="Y310" s="243">
        <f t="shared" si="19"/>
        <v>0</v>
      </c>
      <c r="Z310" s="242"/>
      <c r="AA310" s="242"/>
      <c r="AB310" s="242"/>
      <c r="AC310" s="298">
        <f t="shared" si="18"/>
        <v>0</v>
      </c>
      <c r="AD310" s="244"/>
      <c r="AE310" s="235"/>
      <c r="AF310" s="236"/>
      <c r="AG310" s="236"/>
      <c r="AH310" s="236"/>
      <c r="AI310" s="236"/>
      <c r="AJ310" s="198"/>
      <c r="AK310" s="198"/>
      <c r="AL310" s="198"/>
      <c r="AM310" s="198"/>
      <c r="AN310" s="198"/>
    </row>
    <row r="311" spans="2:40" hidden="1">
      <c r="B311" s="217">
        <v>279</v>
      </c>
      <c r="C311" s="266" t="s">
        <v>118</v>
      </c>
      <c r="D311" s="225" t="s">
        <v>404</v>
      </c>
      <c r="E311" s="226"/>
      <c r="F311" s="226"/>
      <c r="G311" s="226"/>
      <c r="H311" s="226"/>
      <c r="I311" s="226"/>
      <c r="J311" s="226"/>
      <c r="K311" s="226"/>
      <c r="L311" s="226"/>
      <c r="M311" s="226"/>
      <c r="N311" s="226"/>
      <c r="O311" s="226"/>
      <c r="P311" s="226"/>
      <c r="Q311" s="226"/>
      <c r="R311" s="226"/>
      <c r="S311" s="226"/>
      <c r="T311" s="226"/>
      <c r="U311" s="226"/>
      <c r="V311" s="226"/>
      <c r="W311" s="226"/>
      <c r="X311" s="226"/>
      <c r="Y311" s="243">
        <f t="shared" si="19"/>
        <v>0</v>
      </c>
      <c r="Z311" s="242"/>
      <c r="AA311" s="242"/>
      <c r="AB311" s="242"/>
      <c r="AC311" s="298">
        <f t="shared" si="18"/>
        <v>0</v>
      </c>
      <c r="AD311" s="244"/>
      <c r="AE311" s="235"/>
      <c r="AF311" s="236"/>
      <c r="AG311" s="236"/>
      <c r="AH311" s="236"/>
      <c r="AI311" s="236"/>
      <c r="AJ311" s="198"/>
      <c r="AK311" s="198"/>
      <c r="AL311" s="198"/>
      <c r="AM311" s="198"/>
      <c r="AN311" s="198"/>
    </row>
    <row r="312" spans="2:40" hidden="1">
      <c r="B312" s="217">
        <v>280</v>
      </c>
      <c r="C312" s="266" t="s">
        <v>159</v>
      </c>
      <c r="D312" s="225" t="s">
        <v>404</v>
      </c>
      <c r="E312" s="226"/>
      <c r="F312" s="226"/>
      <c r="G312" s="226"/>
      <c r="H312" s="226"/>
      <c r="I312" s="226"/>
      <c r="J312" s="226"/>
      <c r="K312" s="226"/>
      <c r="L312" s="226"/>
      <c r="M312" s="226"/>
      <c r="N312" s="226"/>
      <c r="O312" s="226"/>
      <c r="P312" s="226"/>
      <c r="Q312" s="226"/>
      <c r="R312" s="226"/>
      <c r="S312" s="226"/>
      <c r="T312" s="226"/>
      <c r="U312" s="226"/>
      <c r="V312" s="226"/>
      <c r="W312" s="226"/>
      <c r="X312" s="226"/>
      <c r="Y312" s="243">
        <f t="shared" si="19"/>
        <v>0</v>
      </c>
      <c r="Z312" s="242"/>
      <c r="AA312" s="242"/>
      <c r="AB312" s="242"/>
      <c r="AC312" s="298">
        <f t="shared" si="18"/>
        <v>0</v>
      </c>
      <c r="AD312" s="244"/>
      <c r="AE312" s="235"/>
      <c r="AF312" s="236"/>
      <c r="AG312" s="236"/>
      <c r="AH312" s="236"/>
      <c r="AI312" s="236"/>
      <c r="AJ312" s="198"/>
      <c r="AK312" s="198"/>
      <c r="AL312" s="198"/>
      <c r="AM312" s="198"/>
      <c r="AN312" s="198"/>
    </row>
    <row r="313" spans="2:40" hidden="1">
      <c r="B313" s="217">
        <v>281</v>
      </c>
      <c r="C313" s="266" t="s">
        <v>160</v>
      </c>
      <c r="D313" s="225" t="s">
        <v>404</v>
      </c>
      <c r="E313" s="226"/>
      <c r="F313" s="226"/>
      <c r="G313" s="226"/>
      <c r="H313" s="226"/>
      <c r="I313" s="226"/>
      <c r="J313" s="226"/>
      <c r="K313" s="226"/>
      <c r="L313" s="226"/>
      <c r="M313" s="226"/>
      <c r="N313" s="226"/>
      <c r="O313" s="226"/>
      <c r="P313" s="226"/>
      <c r="Q313" s="226"/>
      <c r="R313" s="226"/>
      <c r="S313" s="226"/>
      <c r="T313" s="226"/>
      <c r="U313" s="226"/>
      <c r="V313" s="226"/>
      <c r="W313" s="226"/>
      <c r="X313" s="226"/>
      <c r="Y313" s="243">
        <f t="shared" si="19"/>
        <v>0</v>
      </c>
      <c r="Z313" s="242"/>
      <c r="AA313" s="242"/>
      <c r="AB313" s="242"/>
      <c r="AC313" s="298">
        <f t="shared" si="18"/>
        <v>0</v>
      </c>
      <c r="AD313" s="244"/>
      <c r="AE313" s="235"/>
      <c r="AF313" s="236"/>
      <c r="AG313" s="236"/>
      <c r="AH313" s="236"/>
      <c r="AI313" s="236"/>
      <c r="AJ313" s="198"/>
      <c r="AK313" s="198"/>
      <c r="AL313" s="198"/>
      <c r="AM313" s="198"/>
      <c r="AN313" s="198"/>
    </row>
    <row r="314" spans="2:40" hidden="1">
      <c r="B314" s="217">
        <v>282</v>
      </c>
      <c r="C314" s="266" t="s">
        <v>161</v>
      </c>
      <c r="D314" s="225" t="s">
        <v>404</v>
      </c>
      <c r="E314" s="226"/>
      <c r="F314" s="226"/>
      <c r="G314" s="226"/>
      <c r="H314" s="226"/>
      <c r="I314" s="226"/>
      <c r="J314" s="226"/>
      <c r="K314" s="226"/>
      <c r="L314" s="226"/>
      <c r="M314" s="226"/>
      <c r="N314" s="226"/>
      <c r="O314" s="226"/>
      <c r="P314" s="226"/>
      <c r="Q314" s="226"/>
      <c r="R314" s="226"/>
      <c r="S314" s="226"/>
      <c r="T314" s="226"/>
      <c r="U314" s="226"/>
      <c r="V314" s="226"/>
      <c r="W314" s="226"/>
      <c r="X314" s="226"/>
      <c r="Y314" s="243">
        <f t="shared" si="19"/>
        <v>0</v>
      </c>
      <c r="Z314" s="242"/>
      <c r="AA314" s="242"/>
      <c r="AB314" s="242"/>
      <c r="AC314" s="298">
        <f t="shared" si="18"/>
        <v>0</v>
      </c>
      <c r="AD314" s="244"/>
      <c r="AE314" s="235"/>
      <c r="AF314" s="236"/>
      <c r="AG314" s="236"/>
      <c r="AH314" s="236"/>
      <c r="AI314" s="236"/>
      <c r="AJ314" s="198"/>
      <c r="AK314" s="198"/>
      <c r="AL314" s="198"/>
      <c r="AM314" s="198"/>
      <c r="AN314" s="198"/>
    </row>
    <row r="315" spans="2:40" hidden="1">
      <c r="B315" s="217">
        <v>283</v>
      </c>
      <c r="C315" s="266" t="s">
        <v>162</v>
      </c>
      <c r="D315" s="225" t="s">
        <v>404</v>
      </c>
      <c r="E315" s="226"/>
      <c r="F315" s="226"/>
      <c r="G315" s="226"/>
      <c r="H315" s="226"/>
      <c r="I315" s="226"/>
      <c r="J315" s="251"/>
      <c r="K315" s="252"/>
      <c r="L315" s="252"/>
      <c r="M315" s="253"/>
      <c r="N315" s="251"/>
      <c r="O315" s="226"/>
      <c r="P315" s="226"/>
      <c r="Q315" s="226"/>
      <c r="R315" s="226"/>
      <c r="S315" s="226"/>
      <c r="T315" s="226"/>
      <c r="U315" s="226"/>
      <c r="V315" s="226"/>
      <c r="W315" s="226"/>
      <c r="X315" s="226"/>
      <c r="Y315" s="243">
        <f t="shared" si="19"/>
        <v>0</v>
      </c>
      <c r="Z315" s="242"/>
      <c r="AA315" s="242"/>
      <c r="AB315" s="242"/>
      <c r="AC315" s="298">
        <f t="shared" si="18"/>
        <v>0</v>
      </c>
      <c r="AD315" s="244"/>
      <c r="AE315" s="235"/>
      <c r="AF315" s="236"/>
      <c r="AG315" s="236"/>
      <c r="AH315" s="236"/>
      <c r="AI315" s="236"/>
      <c r="AJ315" s="198"/>
      <c r="AK315" s="198"/>
      <c r="AL315" s="198"/>
      <c r="AM315" s="198"/>
      <c r="AN315" s="198"/>
    </row>
    <row r="316" spans="2:40" hidden="1">
      <c r="B316" s="217">
        <v>284</v>
      </c>
      <c r="C316" s="266" t="s">
        <v>270</v>
      </c>
      <c r="D316" s="225" t="s">
        <v>404</v>
      </c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43">
        <f t="shared" si="19"/>
        <v>0</v>
      </c>
      <c r="Z316" s="242"/>
      <c r="AA316" s="242"/>
      <c r="AB316" s="242"/>
      <c r="AC316" s="298">
        <f t="shared" si="18"/>
        <v>0</v>
      </c>
      <c r="AD316" s="244"/>
      <c r="AE316" s="235"/>
      <c r="AF316" s="236"/>
      <c r="AG316" s="236"/>
      <c r="AH316" s="236"/>
      <c r="AI316" s="236"/>
      <c r="AJ316" s="198"/>
      <c r="AK316" s="198"/>
      <c r="AL316" s="198"/>
      <c r="AM316" s="198"/>
      <c r="AN316" s="198"/>
    </row>
    <row r="317" spans="2:40" hidden="1">
      <c r="B317" s="217">
        <v>285</v>
      </c>
      <c r="C317" s="266" t="s">
        <v>293</v>
      </c>
      <c r="D317" s="225" t="s">
        <v>404</v>
      </c>
      <c r="E317" s="273"/>
      <c r="F317" s="274"/>
      <c r="G317" s="273"/>
      <c r="H317" s="263"/>
      <c r="I317" s="263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43">
        <f t="shared" si="19"/>
        <v>0</v>
      </c>
      <c r="Z317" s="242"/>
      <c r="AA317" s="242"/>
      <c r="AB317" s="242"/>
      <c r="AC317" s="298">
        <f t="shared" si="18"/>
        <v>0</v>
      </c>
      <c r="AD317" s="244"/>
      <c r="AE317" s="235"/>
      <c r="AF317" s="236"/>
      <c r="AG317" s="236"/>
      <c r="AH317" s="236"/>
      <c r="AI317" s="236"/>
      <c r="AJ317" s="198"/>
      <c r="AK317" s="198"/>
      <c r="AL317" s="198"/>
      <c r="AM317" s="198"/>
      <c r="AN317" s="198"/>
    </row>
    <row r="318" spans="2:40" hidden="1">
      <c r="B318" s="217"/>
      <c r="C318" s="263"/>
      <c r="D318" s="225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43"/>
      <c r="Z318" s="242"/>
      <c r="AA318" s="242"/>
      <c r="AB318" s="242"/>
      <c r="AC318" s="298">
        <f t="shared" si="18"/>
        <v>0</v>
      </c>
      <c r="AD318" s="244"/>
      <c r="AE318" s="235"/>
      <c r="AF318" s="236"/>
      <c r="AG318" s="236"/>
      <c r="AH318" s="236"/>
      <c r="AI318" s="236"/>
      <c r="AJ318" s="198"/>
      <c r="AK318" s="198"/>
      <c r="AL318" s="198"/>
      <c r="AM318" s="198"/>
      <c r="AN318" s="198"/>
    </row>
    <row r="319" spans="2:40" s="245" customFormat="1" ht="12">
      <c r="B319" s="444" t="s">
        <v>806</v>
      </c>
      <c r="C319" s="444"/>
      <c r="D319" s="225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  <c r="R319" s="226"/>
      <c r="S319" s="226"/>
      <c r="T319" s="226"/>
      <c r="U319" s="226"/>
      <c r="V319" s="226"/>
      <c r="W319" s="226"/>
      <c r="X319" s="226"/>
      <c r="Y319" s="243"/>
      <c r="Z319" s="242"/>
      <c r="AA319" s="242"/>
      <c r="AB319" s="242"/>
      <c r="AC319" s="298">
        <f t="shared" si="18"/>
        <v>0</v>
      </c>
      <c r="AD319" s="244"/>
      <c r="AE319" s="230"/>
      <c r="AF319" s="231"/>
      <c r="AG319" s="231"/>
      <c r="AH319" s="231"/>
      <c r="AI319" s="231"/>
      <c r="AJ319" s="205"/>
      <c r="AK319" s="205"/>
      <c r="AL319" s="205"/>
      <c r="AM319" s="205"/>
      <c r="AN319" s="205"/>
    </row>
    <row r="320" spans="2:40">
      <c r="B320" s="217">
        <v>286</v>
      </c>
      <c r="C320" s="266" t="s">
        <v>187</v>
      </c>
      <c r="D320" s="225" t="s">
        <v>404</v>
      </c>
      <c r="E320" s="226"/>
      <c r="F320" s="226"/>
      <c r="G320" s="226"/>
      <c r="H320" s="226"/>
      <c r="I320" s="226"/>
      <c r="J320" s="226"/>
      <c r="K320" s="226"/>
      <c r="L320" s="226"/>
      <c r="M320" s="226"/>
      <c r="N320" s="226"/>
      <c r="O320" s="226"/>
      <c r="P320" s="226"/>
      <c r="Q320" s="226"/>
      <c r="R320" s="226"/>
      <c r="S320" s="226"/>
      <c r="T320" s="258"/>
      <c r="U320" s="202"/>
      <c r="V320" s="202"/>
      <c r="W320" s="259"/>
      <c r="X320" s="258"/>
      <c r="Y320" s="243">
        <f t="shared" ref="Y320:Y345" si="20">IF((AA320/25)*Y$8&gt;0,(AA320/25)*Y$8,0)</f>
        <v>330.38</v>
      </c>
      <c r="Z320" s="242">
        <v>2000</v>
      </c>
      <c r="AA320" s="242">
        <v>550.63333333333333</v>
      </c>
      <c r="AB320" s="242"/>
      <c r="AC320" s="298">
        <f t="shared" si="18"/>
        <v>0</v>
      </c>
      <c r="AD320" s="244"/>
      <c r="AE320" s="235"/>
      <c r="AF320" s="236"/>
      <c r="AG320" s="236"/>
      <c r="AH320" s="236"/>
      <c r="AI320" s="236"/>
      <c r="AJ320" s="198"/>
      <c r="AK320" s="198"/>
      <c r="AL320" s="198"/>
      <c r="AM320" s="198"/>
      <c r="AN320" s="198"/>
    </row>
    <row r="321" spans="2:40">
      <c r="B321" s="217">
        <v>287</v>
      </c>
      <c r="C321" s="266" t="s">
        <v>188</v>
      </c>
      <c r="D321" s="225" t="s">
        <v>404</v>
      </c>
      <c r="E321" s="241"/>
      <c r="F321" s="241"/>
      <c r="G321" s="241"/>
      <c r="H321" s="241"/>
      <c r="I321" s="241"/>
      <c r="J321" s="226"/>
      <c r="K321" s="226"/>
      <c r="L321" s="226"/>
      <c r="M321" s="226"/>
      <c r="N321" s="226"/>
      <c r="O321" s="226"/>
      <c r="P321" s="226"/>
      <c r="Q321" s="226"/>
      <c r="R321" s="226"/>
      <c r="S321" s="226"/>
      <c r="T321" s="258"/>
      <c r="U321" s="202"/>
      <c r="V321" s="202"/>
      <c r="W321" s="259"/>
      <c r="X321" s="258"/>
      <c r="Y321" s="243">
        <f t="shared" si="20"/>
        <v>6448.8400000000011</v>
      </c>
      <c r="Z321" s="242">
        <v>11000</v>
      </c>
      <c r="AA321" s="242">
        <v>10748.066666666668</v>
      </c>
      <c r="AB321" s="242">
        <v>0.36</v>
      </c>
      <c r="AC321" s="298">
        <f t="shared" si="18"/>
        <v>10066.210666666666</v>
      </c>
      <c r="AD321" s="244">
        <v>1265</v>
      </c>
      <c r="AE321" s="235"/>
      <c r="AF321" s="236"/>
      <c r="AG321" s="236"/>
      <c r="AH321" s="236"/>
      <c r="AI321" s="236"/>
      <c r="AJ321" s="198"/>
      <c r="AK321" s="198"/>
      <c r="AL321" s="198"/>
      <c r="AM321" s="198"/>
      <c r="AN321" s="198"/>
    </row>
    <row r="322" spans="2:40">
      <c r="B322" s="217">
        <v>288</v>
      </c>
      <c r="C322" s="266" t="s">
        <v>189</v>
      </c>
      <c r="D322" s="225" t="s">
        <v>404</v>
      </c>
      <c r="E322" s="241"/>
      <c r="F322" s="241"/>
      <c r="G322" s="241"/>
      <c r="H322" s="241"/>
      <c r="I322" s="241"/>
      <c r="J322" s="251"/>
      <c r="K322" s="252"/>
      <c r="L322" s="252"/>
      <c r="M322" s="253"/>
      <c r="N322" s="251"/>
      <c r="O322" s="226"/>
      <c r="P322" s="226"/>
      <c r="Q322" s="226"/>
      <c r="R322" s="226"/>
      <c r="S322" s="226"/>
      <c r="T322" s="226"/>
      <c r="U322" s="226"/>
      <c r="V322" s="226"/>
      <c r="W322" s="226"/>
      <c r="X322" s="226"/>
      <c r="Y322" s="243">
        <f t="shared" si="20"/>
        <v>1440</v>
      </c>
      <c r="Z322" s="267">
        <v>21600</v>
      </c>
      <c r="AA322" s="267">
        <v>2400</v>
      </c>
      <c r="AB322" s="256"/>
      <c r="AC322" s="298">
        <f t="shared" si="18"/>
        <v>0</v>
      </c>
      <c r="AD322" s="244"/>
      <c r="AE322" s="235"/>
      <c r="AF322" s="236"/>
      <c r="AG322" s="236"/>
      <c r="AH322" s="236"/>
      <c r="AI322" s="236"/>
      <c r="AJ322" s="198"/>
      <c r="AK322" s="198"/>
      <c r="AL322" s="198"/>
      <c r="AM322" s="198"/>
      <c r="AN322" s="198"/>
    </row>
    <row r="323" spans="2:40">
      <c r="B323" s="217">
        <v>289</v>
      </c>
      <c r="C323" s="266" t="s">
        <v>190</v>
      </c>
      <c r="D323" s="225" t="s">
        <v>404</v>
      </c>
      <c r="E323" s="226"/>
      <c r="F323" s="226"/>
      <c r="G323" s="226"/>
      <c r="H323" s="226"/>
      <c r="I323" s="226"/>
      <c r="J323" s="226"/>
      <c r="K323" s="226"/>
      <c r="L323" s="226"/>
      <c r="M323" s="226"/>
      <c r="N323" s="226"/>
      <c r="O323" s="226"/>
      <c r="P323" s="226"/>
      <c r="Q323" s="226"/>
      <c r="R323" s="226"/>
      <c r="S323" s="226"/>
      <c r="T323" s="226"/>
      <c r="U323" s="226"/>
      <c r="V323" s="226"/>
      <c r="W323" s="226"/>
      <c r="X323" s="226"/>
      <c r="Y323" s="243">
        <f t="shared" si="20"/>
        <v>820.00000000000011</v>
      </c>
      <c r="Z323" s="242"/>
      <c r="AA323" s="242">
        <v>1366.6666666666667</v>
      </c>
      <c r="AB323" s="242">
        <v>2.06</v>
      </c>
      <c r="AC323" s="298">
        <f t="shared" si="18"/>
        <v>5002</v>
      </c>
      <c r="AD323" s="244">
        <v>1150</v>
      </c>
      <c r="AE323" s="235"/>
      <c r="AF323" s="236"/>
      <c r="AG323" s="236"/>
      <c r="AH323" s="236"/>
      <c r="AI323" s="236"/>
      <c r="AJ323" s="198"/>
      <c r="AK323" s="198"/>
      <c r="AL323" s="198"/>
      <c r="AM323" s="198"/>
      <c r="AN323" s="198"/>
    </row>
    <row r="324" spans="2:40" hidden="1">
      <c r="B324" s="217">
        <v>290</v>
      </c>
      <c r="C324" s="266" t="s">
        <v>191</v>
      </c>
      <c r="D324" s="225" t="s">
        <v>404</v>
      </c>
      <c r="E324" s="226"/>
      <c r="F324" s="226"/>
      <c r="G324" s="226"/>
      <c r="H324" s="226"/>
      <c r="I324" s="226"/>
      <c r="J324" s="226"/>
      <c r="K324" s="226"/>
      <c r="L324" s="226"/>
      <c r="M324" s="226"/>
      <c r="N324" s="226"/>
      <c r="O324" s="226"/>
      <c r="P324" s="226"/>
      <c r="Q324" s="226"/>
      <c r="R324" s="226"/>
      <c r="S324" s="226"/>
      <c r="T324" s="226"/>
      <c r="U324" s="226"/>
      <c r="V324" s="226"/>
      <c r="W324" s="226"/>
      <c r="X324" s="226"/>
      <c r="Y324" s="243">
        <f t="shared" si="20"/>
        <v>0</v>
      </c>
      <c r="Z324" s="242"/>
      <c r="AA324" s="242"/>
      <c r="AB324" s="242"/>
      <c r="AC324" s="298">
        <f t="shared" si="18"/>
        <v>0</v>
      </c>
      <c r="AD324" s="244"/>
      <c r="AE324" s="235"/>
      <c r="AF324" s="236"/>
      <c r="AG324" s="236"/>
      <c r="AH324" s="236"/>
      <c r="AI324" s="236"/>
      <c r="AJ324" s="198"/>
      <c r="AK324" s="198"/>
      <c r="AL324" s="198"/>
      <c r="AM324" s="198"/>
      <c r="AN324" s="198"/>
    </row>
    <row r="325" spans="2:40" hidden="1">
      <c r="B325" s="217">
        <v>291</v>
      </c>
      <c r="C325" s="266" t="s">
        <v>192</v>
      </c>
      <c r="D325" s="225" t="s">
        <v>404</v>
      </c>
      <c r="E325" s="226"/>
      <c r="F325" s="226"/>
      <c r="G325" s="226"/>
      <c r="H325" s="226"/>
      <c r="I325" s="226"/>
      <c r="J325" s="226"/>
      <c r="K325" s="226"/>
      <c r="L325" s="226"/>
      <c r="M325" s="226"/>
      <c r="N325" s="226"/>
      <c r="O325" s="226"/>
      <c r="P325" s="226"/>
      <c r="Q325" s="226"/>
      <c r="R325" s="226"/>
      <c r="S325" s="226"/>
      <c r="T325" s="226"/>
      <c r="U325" s="226"/>
      <c r="V325" s="226"/>
      <c r="W325" s="226"/>
      <c r="X325" s="226"/>
      <c r="Y325" s="243">
        <f t="shared" si="20"/>
        <v>0</v>
      </c>
      <c r="Z325" s="260"/>
      <c r="AA325" s="255"/>
      <c r="AB325" s="261"/>
      <c r="AC325" s="298">
        <f t="shared" si="18"/>
        <v>0</v>
      </c>
      <c r="AD325" s="244"/>
      <c r="AE325" s="235"/>
      <c r="AF325" s="236"/>
      <c r="AG325" s="236"/>
      <c r="AH325" s="236"/>
      <c r="AI325" s="236"/>
      <c r="AJ325" s="198"/>
      <c r="AK325" s="198"/>
      <c r="AL325" s="198"/>
      <c r="AM325" s="198"/>
      <c r="AN325" s="198"/>
    </row>
    <row r="326" spans="2:40" hidden="1">
      <c r="B326" s="217">
        <v>292</v>
      </c>
      <c r="C326" s="266" t="s">
        <v>193</v>
      </c>
      <c r="D326" s="225" t="s">
        <v>404</v>
      </c>
      <c r="E326" s="226"/>
      <c r="F326" s="226"/>
      <c r="G326" s="226"/>
      <c r="H326" s="226"/>
      <c r="I326" s="226"/>
      <c r="J326" s="226"/>
      <c r="K326" s="226"/>
      <c r="L326" s="226"/>
      <c r="M326" s="226"/>
      <c r="N326" s="226"/>
      <c r="O326" s="226"/>
      <c r="P326" s="226"/>
      <c r="Q326" s="226"/>
      <c r="R326" s="226"/>
      <c r="S326" s="226"/>
      <c r="T326" s="226"/>
      <c r="U326" s="226"/>
      <c r="V326" s="226"/>
      <c r="W326" s="226"/>
      <c r="X326" s="226"/>
      <c r="Y326" s="243">
        <f t="shared" si="20"/>
        <v>0</v>
      </c>
      <c r="Z326" s="242"/>
      <c r="AA326" s="242"/>
      <c r="AB326" s="242"/>
      <c r="AC326" s="298">
        <f t="shared" si="18"/>
        <v>0</v>
      </c>
      <c r="AD326" s="244"/>
      <c r="AE326" s="235"/>
      <c r="AF326" s="236"/>
      <c r="AG326" s="236"/>
      <c r="AH326" s="236"/>
      <c r="AI326" s="236"/>
      <c r="AJ326" s="198"/>
      <c r="AK326" s="198"/>
      <c r="AL326" s="198"/>
      <c r="AM326" s="198"/>
      <c r="AN326" s="198"/>
    </row>
    <row r="327" spans="2:40" hidden="1">
      <c r="B327" s="217">
        <v>293</v>
      </c>
      <c r="C327" s="266" t="s">
        <v>194</v>
      </c>
      <c r="D327" s="225" t="s">
        <v>404</v>
      </c>
      <c r="E327" s="226"/>
      <c r="F327" s="226"/>
      <c r="G327" s="226"/>
      <c r="H327" s="226"/>
      <c r="I327" s="226"/>
      <c r="J327" s="226"/>
      <c r="K327" s="226"/>
      <c r="L327" s="226"/>
      <c r="M327" s="226"/>
      <c r="N327" s="226"/>
      <c r="O327" s="226"/>
      <c r="P327" s="226"/>
      <c r="Q327" s="226"/>
      <c r="R327" s="226"/>
      <c r="S327" s="226"/>
      <c r="T327" s="226"/>
      <c r="U327" s="226"/>
      <c r="V327" s="226"/>
      <c r="W327" s="226"/>
      <c r="X327" s="226"/>
      <c r="Y327" s="243">
        <f t="shared" si="20"/>
        <v>0</v>
      </c>
      <c r="Z327" s="242"/>
      <c r="AA327" s="242"/>
      <c r="AB327" s="242"/>
      <c r="AC327" s="298">
        <f t="shared" si="18"/>
        <v>0</v>
      </c>
      <c r="AD327" s="244"/>
      <c r="AE327" s="235"/>
      <c r="AF327" s="236"/>
      <c r="AG327" s="236"/>
      <c r="AH327" s="236"/>
      <c r="AI327" s="236"/>
      <c r="AJ327" s="198"/>
      <c r="AK327" s="198"/>
      <c r="AL327" s="198"/>
      <c r="AM327" s="198"/>
      <c r="AN327" s="198"/>
    </row>
    <row r="328" spans="2:40" hidden="1">
      <c r="B328" s="217">
        <v>294</v>
      </c>
      <c r="C328" s="266" t="s">
        <v>195</v>
      </c>
      <c r="D328" s="225" t="s">
        <v>404</v>
      </c>
      <c r="E328" s="226"/>
      <c r="F328" s="226"/>
      <c r="G328" s="226"/>
      <c r="H328" s="226"/>
      <c r="I328" s="226"/>
      <c r="J328" s="226"/>
      <c r="K328" s="226"/>
      <c r="L328" s="226"/>
      <c r="M328" s="226"/>
      <c r="N328" s="226"/>
      <c r="O328" s="226"/>
      <c r="P328" s="226"/>
      <c r="Q328" s="226"/>
      <c r="R328" s="226"/>
      <c r="S328" s="226"/>
      <c r="T328" s="226"/>
      <c r="U328" s="226"/>
      <c r="V328" s="226"/>
      <c r="W328" s="226"/>
      <c r="X328" s="226"/>
      <c r="Y328" s="243">
        <f t="shared" si="20"/>
        <v>0</v>
      </c>
      <c r="Z328" s="242"/>
      <c r="AA328" s="242"/>
      <c r="AB328" s="242"/>
      <c r="AC328" s="298">
        <f t="shared" si="18"/>
        <v>0</v>
      </c>
      <c r="AD328" s="244"/>
      <c r="AE328" s="235"/>
      <c r="AF328" s="236"/>
      <c r="AG328" s="236"/>
      <c r="AH328" s="236"/>
      <c r="AI328" s="236"/>
      <c r="AJ328" s="198"/>
      <c r="AK328" s="198"/>
      <c r="AL328" s="198"/>
      <c r="AM328" s="198"/>
      <c r="AN328" s="198"/>
    </row>
    <row r="329" spans="2:40">
      <c r="B329" s="217">
        <v>295</v>
      </c>
      <c r="C329" s="266" t="s">
        <v>196</v>
      </c>
      <c r="D329" s="225" t="s">
        <v>404</v>
      </c>
      <c r="E329" s="241"/>
      <c r="F329" s="241"/>
      <c r="G329" s="241"/>
      <c r="H329" s="241"/>
      <c r="I329" s="241"/>
      <c r="J329" s="251"/>
      <c r="K329" s="252"/>
      <c r="L329" s="252"/>
      <c r="M329" s="253"/>
      <c r="N329" s="251"/>
      <c r="O329" s="226"/>
      <c r="P329" s="226"/>
      <c r="Q329" s="226"/>
      <c r="R329" s="226"/>
      <c r="S329" s="226"/>
      <c r="T329" s="258"/>
      <c r="U329" s="202"/>
      <c r="V329" s="202"/>
      <c r="W329" s="259"/>
      <c r="X329" s="258"/>
      <c r="Y329" s="243">
        <f t="shared" si="20"/>
        <v>2539.9999999999995</v>
      </c>
      <c r="Z329" s="267">
        <v>400</v>
      </c>
      <c r="AA329" s="283">
        <v>4233.333333333333</v>
      </c>
      <c r="AB329" s="256">
        <v>8.0100000000000005E-2</v>
      </c>
      <c r="AC329" s="298">
        <f t="shared" si="18"/>
        <v>6712.4233333333323</v>
      </c>
      <c r="AD329" s="244">
        <v>635</v>
      </c>
      <c r="AE329" s="235"/>
      <c r="AF329" s="236"/>
      <c r="AG329" s="236"/>
      <c r="AH329" s="236"/>
      <c r="AI329" s="236"/>
      <c r="AJ329" s="198"/>
      <c r="AK329" s="198"/>
      <c r="AL329" s="198"/>
      <c r="AM329" s="198"/>
      <c r="AN329" s="198"/>
    </row>
    <row r="330" spans="2:40" hidden="1">
      <c r="B330" s="217">
        <v>296</v>
      </c>
      <c r="C330" s="266" t="s">
        <v>197</v>
      </c>
      <c r="D330" s="225" t="s">
        <v>404</v>
      </c>
      <c r="E330" s="226"/>
      <c r="F330" s="226"/>
      <c r="G330" s="226"/>
      <c r="H330" s="226"/>
      <c r="I330" s="226"/>
      <c r="J330" s="226"/>
      <c r="K330" s="226"/>
      <c r="L330" s="226"/>
      <c r="M330" s="226"/>
      <c r="N330" s="226"/>
      <c r="O330" s="226"/>
      <c r="P330" s="226"/>
      <c r="Q330" s="226"/>
      <c r="R330" s="226"/>
      <c r="S330" s="226"/>
      <c r="T330" s="226"/>
      <c r="U330" s="226"/>
      <c r="V330" s="226"/>
      <c r="W330" s="226"/>
      <c r="X330" s="226"/>
      <c r="Y330" s="243">
        <f t="shared" si="20"/>
        <v>0</v>
      </c>
      <c r="Z330" s="242"/>
      <c r="AA330" s="242"/>
      <c r="AB330" s="242"/>
      <c r="AC330" s="298">
        <f t="shared" si="18"/>
        <v>0</v>
      </c>
      <c r="AD330" s="244"/>
      <c r="AE330" s="235"/>
      <c r="AF330" s="236"/>
      <c r="AG330" s="236"/>
      <c r="AH330" s="236"/>
      <c r="AI330" s="236"/>
      <c r="AJ330" s="198"/>
      <c r="AK330" s="198"/>
      <c r="AL330" s="198"/>
      <c r="AM330" s="198"/>
      <c r="AN330" s="198"/>
    </row>
    <row r="331" spans="2:40" hidden="1">
      <c r="B331" s="217">
        <v>297</v>
      </c>
      <c r="C331" s="266" t="s">
        <v>198</v>
      </c>
      <c r="D331" s="225" t="s">
        <v>404</v>
      </c>
      <c r="E331" s="226"/>
      <c r="F331" s="226"/>
      <c r="G331" s="226"/>
      <c r="H331" s="226"/>
      <c r="I331" s="226"/>
      <c r="J331" s="226"/>
      <c r="K331" s="226"/>
      <c r="L331" s="226"/>
      <c r="M331" s="226"/>
      <c r="N331" s="226"/>
      <c r="O331" s="226"/>
      <c r="P331" s="226"/>
      <c r="Q331" s="226"/>
      <c r="R331" s="226"/>
      <c r="S331" s="226"/>
      <c r="T331" s="226"/>
      <c r="U331" s="226"/>
      <c r="V331" s="226"/>
      <c r="W331" s="226"/>
      <c r="X331" s="226"/>
      <c r="Y331" s="243">
        <f t="shared" si="20"/>
        <v>0</v>
      </c>
      <c r="Z331" s="242"/>
      <c r="AA331" s="242"/>
      <c r="AB331" s="242"/>
      <c r="AC331" s="298">
        <f t="shared" si="18"/>
        <v>0</v>
      </c>
      <c r="AD331" s="244"/>
      <c r="AE331" s="235"/>
      <c r="AF331" s="236"/>
      <c r="AG331" s="236"/>
      <c r="AH331" s="236"/>
      <c r="AI331" s="236"/>
      <c r="AJ331" s="198"/>
      <c r="AK331" s="198"/>
      <c r="AL331" s="198"/>
      <c r="AM331" s="198"/>
      <c r="AN331" s="198"/>
    </row>
    <row r="332" spans="2:40" hidden="1">
      <c r="B332" s="217">
        <v>298</v>
      </c>
      <c r="C332" s="266" t="s">
        <v>199</v>
      </c>
      <c r="D332" s="225" t="s">
        <v>404</v>
      </c>
      <c r="E332" s="226"/>
      <c r="F332" s="226"/>
      <c r="G332" s="226"/>
      <c r="H332" s="226"/>
      <c r="I332" s="226"/>
      <c r="J332" s="226"/>
      <c r="K332" s="226"/>
      <c r="L332" s="226"/>
      <c r="M332" s="226"/>
      <c r="N332" s="226"/>
      <c r="O332" s="226"/>
      <c r="P332" s="226"/>
      <c r="Q332" s="226"/>
      <c r="R332" s="226"/>
      <c r="S332" s="226"/>
      <c r="T332" s="226"/>
      <c r="U332" s="226"/>
      <c r="V332" s="226"/>
      <c r="W332" s="226"/>
      <c r="X332" s="226"/>
      <c r="Y332" s="243">
        <f t="shared" si="20"/>
        <v>0</v>
      </c>
      <c r="Z332" s="242"/>
      <c r="AA332" s="242"/>
      <c r="AB332" s="242"/>
      <c r="AC332" s="298">
        <f t="shared" si="18"/>
        <v>0</v>
      </c>
      <c r="AD332" s="244"/>
      <c r="AE332" s="235"/>
      <c r="AF332" s="236"/>
      <c r="AG332" s="236"/>
      <c r="AH332" s="236"/>
      <c r="AI332" s="236"/>
      <c r="AJ332" s="198"/>
      <c r="AK332" s="198"/>
      <c r="AL332" s="198"/>
      <c r="AM332" s="198"/>
      <c r="AN332" s="198"/>
    </row>
    <row r="333" spans="2:40" hidden="1">
      <c r="B333" s="217">
        <v>299</v>
      </c>
      <c r="C333" s="266" t="s">
        <v>200</v>
      </c>
      <c r="D333" s="225" t="s">
        <v>404</v>
      </c>
      <c r="E333" s="226"/>
      <c r="F333" s="226"/>
      <c r="G333" s="226"/>
      <c r="H333" s="226"/>
      <c r="I333" s="226"/>
      <c r="J333" s="226"/>
      <c r="K333" s="226"/>
      <c r="L333" s="226"/>
      <c r="M333" s="226"/>
      <c r="N333" s="226"/>
      <c r="O333" s="226"/>
      <c r="P333" s="226"/>
      <c r="Q333" s="226"/>
      <c r="R333" s="226"/>
      <c r="S333" s="226"/>
      <c r="T333" s="226"/>
      <c r="U333" s="226"/>
      <c r="V333" s="226"/>
      <c r="W333" s="226"/>
      <c r="X333" s="226"/>
      <c r="Y333" s="243">
        <f t="shared" si="20"/>
        <v>0</v>
      </c>
      <c r="Z333" s="267"/>
      <c r="AA333" s="267"/>
      <c r="AB333" s="256"/>
      <c r="AC333" s="298">
        <f t="shared" ref="AC333:AC396" si="21">IF(((AA333*(1+AB333))+Y333-Z333)&gt;0,(AA333*(1+AB333))+Y333-Z333,0)</f>
        <v>0</v>
      </c>
      <c r="AD333" s="244"/>
      <c r="AE333" s="235"/>
      <c r="AF333" s="236"/>
      <c r="AG333" s="236"/>
      <c r="AH333" s="236"/>
      <c r="AI333" s="236"/>
      <c r="AJ333" s="198"/>
      <c r="AK333" s="198"/>
      <c r="AL333" s="198"/>
      <c r="AM333" s="198"/>
      <c r="AN333" s="198"/>
    </row>
    <row r="334" spans="2:40" hidden="1">
      <c r="B334" s="217">
        <v>300</v>
      </c>
      <c r="C334" s="266" t="s">
        <v>201</v>
      </c>
      <c r="D334" s="225" t="s">
        <v>404</v>
      </c>
      <c r="E334" s="226"/>
      <c r="F334" s="226"/>
      <c r="G334" s="226"/>
      <c r="H334" s="226"/>
      <c r="I334" s="226"/>
      <c r="J334" s="226"/>
      <c r="K334" s="226"/>
      <c r="L334" s="226"/>
      <c r="M334" s="226"/>
      <c r="N334" s="226"/>
      <c r="O334" s="226"/>
      <c r="P334" s="226"/>
      <c r="Q334" s="226"/>
      <c r="R334" s="226"/>
      <c r="S334" s="226"/>
      <c r="T334" s="226"/>
      <c r="U334" s="226"/>
      <c r="V334" s="226"/>
      <c r="W334" s="226"/>
      <c r="X334" s="226"/>
      <c r="Y334" s="243">
        <f t="shared" si="20"/>
        <v>0</v>
      </c>
      <c r="Z334" s="242"/>
      <c r="AA334" s="242"/>
      <c r="AB334" s="242"/>
      <c r="AC334" s="298">
        <f t="shared" si="21"/>
        <v>0</v>
      </c>
      <c r="AD334" s="244"/>
      <c r="AE334" s="235"/>
      <c r="AF334" s="236"/>
      <c r="AG334" s="236"/>
      <c r="AH334" s="236"/>
      <c r="AI334" s="236"/>
      <c r="AJ334" s="198"/>
      <c r="AK334" s="198"/>
      <c r="AL334" s="198"/>
      <c r="AM334" s="198"/>
      <c r="AN334" s="198"/>
    </row>
    <row r="335" spans="2:40" hidden="1">
      <c r="B335" s="217">
        <v>301</v>
      </c>
      <c r="C335" s="266" t="s">
        <v>202</v>
      </c>
      <c r="D335" s="225" t="s">
        <v>404</v>
      </c>
      <c r="E335" s="226"/>
      <c r="F335" s="226"/>
      <c r="G335" s="226"/>
      <c r="H335" s="226"/>
      <c r="I335" s="226"/>
      <c r="J335" s="226"/>
      <c r="K335" s="226"/>
      <c r="L335" s="226"/>
      <c r="M335" s="226"/>
      <c r="N335" s="226"/>
      <c r="O335" s="226"/>
      <c r="P335" s="226"/>
      <c r="Q335" s="226"/>
      <c r="R335" s="226"/>
      <c r="S335" s="226"/>
      <c r="T335" s="226"/>
      <c r="U335" s="226"/>
      <c r="V335" s="226"/>
      <c r="W335" s="226"/>
      <c r="X335" s="226"/>
      <c r="Y335" s="243">
        <f t="shared" si="20"/>
        <v>0</v>
      </c>
      <c r="Z335" s="242"/>
      <c r="AA335" s="242"/>
      <c r="AB335" s="242"/>
      <c r="AC335" s="298">
        <f t="shared" si="21"/>
        <v>0</v>
      </c>
      <c r="AD335" s="244"/>
      <c r="AE335" s="235"/>
      <c r="AF335" s="236"/>
      <c r="AG335" s="236"/>
      <c r="AH335" s="236"/>
      <c r="AI335" s="236"/>
      <c r="AJ335" s="198"/>
      <c r="AK335" s="198"/>
      <c r="AL335" s="198"/>
      <c r="AM335" s="198"/>
      <c r="AN335" s="198"/>
    </row>
    <row r="336" spans="2:40" hidden="1">
      <c r="B336" s="217">
        <v>302</v>
      </c>
      <c r="C336" s="266" t="s">
        <v>203</v>
      </c>
      <c r="D336" s="225" t="s">
        <v>404</v>
      </c>
      <c r="E336" s="226"/>
      <c r="F336" s="226"/>
      <c r="G336" s="226"/>
      <c r="H336" s="226"/>
      <c r="I336" s="226"/>
      <c r="J336" s="226"/>
      <c r="K336" s="226"/>
      <c r="L336" s="226"/>
      <c r="M336" s="226"/>
      <c r="N336" s="226"/>
      <c r="O336" s="226"/>
      <c r="P336" s="226"/>
      <c r="Q336" s="226"/>
      <c r="R336" s="226"/>
      <c r="S336" s="226"/>
      <c r="T336" s="226"/>
      <c r="U336" s="226"/>
      <c r="V336" s="226"/>
      <c r="W336" s="226"/>
      <c r="X336" s="226"/>
      <c r="Y336" s="243">
        <f t="shared" si="20"/>
        <v>0</v>
      </c>
      <c r="Z336" s="242"/>
      <c r="AA336" s="242"/>
      <c r="AB336" s="242"/>
      <c r="AC336" s="298">
        <f t="shared" si="21"/>
        <v>0</v>
      </c>
      <c r="AD336" s="244"/>
      <c r="AE336" s="235"/>
      <c r="AF336" s="236"/>
      <c r="AG336" s="236"/>
      <c r="AH336" s="236"/>
      <c r="AI336" s="236"/>
      <c r="AJ336" s="198"/>
      <c r="AK336" s="198"/>
      <c r="AL336" s="198"/>
      <c r="AM336" s="198"/>
      <c r="AN336" s="198"/>
    </row>
    <row r="337" spans="2:40" hidden="1">
      <c r="B337" s="217">
        <v>303</v>
      </c>
      <c r="C337" s="266" t="s">
        <v>204</v>
      </c>
      <c r="D337" s="225" t="s">
        <v>404</v>
      </c>
      <c r="E337" s="226"/>
      <c r="F337" s="226"/>
      <c r="G337" s="226"/>
      <c r="H337" s="226"/>
      <c r="I337" s="226"/>
      <c r="J337" s="226"/>
      <c r="K337" s="226"/>
      <c r="L337" s="226"/>
      <c r="M337" s="226"/>
      <c r="N337" s="226"/>
      <c r="O337" s="226"/>
      <c r="P337" s="226"/>
      <c r="Q337" s="226"/>
      <c r="R337" s="226"/>
      <c r="S337" s="226"/>
      <c r="T337" s="226"/>
      <c r="U337" s="226"/>
      <c r="V337" s="226"/>
      <c r="W337" s="226"/>
      <c r="X337" s="226"/>
      <c r="Y337" s="243">
        <f t="shared" si="20"/>
        <v>0</v>
      </c>
      <c r="Z337" s="242"/>
      <c r="AA337" s="242"/>
      <c r="AB337" s="242"/>
      <c r="AC337" s="298">
        <f t="shared" si="21"/>
        <v>0</v>
      </c>
      <c r="AD337" s="244"/>
      <c r="AE337" s="235"/>
      <c r="AF337" s="236"/>
      <c r="AG337" s="236"/>
      <c r="AH337" s="236"/>
      <c r="AI337" s="236"/>
      <c r="AJ337" s="198"/>
      <c r="AK337" s="198"/>
      <c r="AL337" s="198"/>
      <c r="AM337" s="198"/>
      <c r="AN337" s="198"/>
    </row>
    <row r="338" spans="2:40">
      <c r="B338" s="217">
        <v>304</v>
      </c>
      <c r="C338" s="266" t="s">
        <v>205</v>
      </c>
      <c r="D338" s="225" t="s">
        <v>404</v>
      </c>
      <c r="E338" s="226"/>
      <c r="F338" s="226"/>
      <c r="G338" s="226"/>
      <c r="H338" s="226"/>
      <c r="I338" s="226"/>
      <c r="J338" s="226"/>
      <c r="K338" s="226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6"/>
      <c r="Y338" s="243">
        <f t="shared" si="20"/>
        <v>30</v>
      </c>
      <c r="Z338" s="242">
        <v>2200</v>
      </c>
      <c r="AA338" s="242">
        <v>50</v>
      </c>
      <c r="AB338" s="242"/>
      <c r="AC338" s="298">
        <f t="shared" si="21"/>
        <v>0</v>
      </c>
      <c r="AD338" s="244"/>
      <c r="AE338" s="235"/>
      <c r="AF338" s="236"/>
      <c r="AG338" s="236"/>
      <c r="AH338" s="236"/>
      <c r="AI338" s="236"/>
      <c r="AJ338" s="198"/>
      <c r="AK338" s="198"/>
      <c r="AL338" s="198"/>
      <c r="AM338" s="198"/>
      <c r="AN338" s="198"/>
    </row>
    <row r="339" spans="2:40" hidden="1">
      <c r="B339" s="217">
        <v>305</v>
      </c>
      <c r="C339" s="266" t="s">
        <v>206</v>
      </c>
      <c r="D339" s="225" t="s">
        <v>404</v>
      </c>
      <c r="E339" s="226"/>
      <c r="F339" s="226"/>
      <c r="G339" s="226"/>
      <c r="H339" s="226"/>
      <c r="I339" s="226"/>
      <c r="J339" s="226"/>
      <c r="K339" s="226"/>
      <c r="L339" s="226"/>
      <c r="M339" s="226"/>
      <c r="N339" s="226"/>
      <c r="O339" s="226"/>
      <c r="P339" s="226"/>
      <c r="Q339" s="226"/>
      <c r="R339" s="226"/>
      <c r="S339" s="226"/>
      <c r="T339" s="226"/>
      <c r="U339" s="226"/>
      <c r="V339" s="226"/>
      <c r="W339" s="226"/>
      <c r="X339" s="226"/>
      <c r="Y339" s="243">
        <f t="shared" si="20"/>
        <v>0</v>
      </c>
      <c r="Z339" s="242"/>
      <c r="AA339" s="242"/>
      <c r="AB339" s="242"/>
      <c r="AC339" s="298">
        <f t="shared" si="21"/>
        <v>0</v>
      </c>
      <c r="AD339" s="244"/>
      <c r="AE339" s="235"/>
      <c r="AF339" s="236"/>
      <c r="AG339" s="236"/>
      <c r="AH339" s="236"/>
      <c r="AI339" s="236"/>
      <c r="AJ339" s="198"/>
      <c r="AK339" s="198"/>
      <c r="AL339" s="198"/>
      <c r="AM339" s="198"/>
      <c r="AN339" s="198"/>
    </row>
    <row r="340" spans="2:40" hidden="1">
      <c r="B340" s="217">
        <v>306</v>
      </c>
      <c r="C340" s="266" t="s">
        <v>242</v>
      </c>
      <c r="D340" s="225" t="s">
        <v>404</v>
      </c>
      <c r="E340" s="226"/>
      <c r="F340" s="226"/>
      <c r="G340" s="226"/>
      <c r="H340" s="226"/>
      <c r="I340" s="226"/>
      <c r="J340" s="226"/>
      <c r="K340" s="226"/>
      <c r="L340" s="226"/>
      <c r="M340" s="226"/>
      <c r="N340" s="226"/>
      <c r="O340" s="226"/>
      <c r="P340" s="226"/>
      <c r="Q340" s="226"/>
      <c r="R340" s="226"/>
      <c r="S340" s="226"/>
      <c r="T340" s="226"/>
      <c r="U340" s="226"/>
      <c r="V340" s="226"/>
      <c r="W340" s="226"/>
      <c r="X340" s="226"/>
      <c r="Y340" s="243">
        <f t="shared" si="20"/>
        <v>0</v>
      </c>
      <c r="Z340" s="242"/>
      <c r="AA340" s="242"/>
      <c r="AB340" s="242"/>
      <c r="AC340" s="298">
        <f t="shared" si="21"/>
        <v>0</v>
      </c>
      <c r="AD340" s="244"/>
      <c r="AE340" s="235"/>
      <c r="AF340" s="236"/>
      <c r="AG340" s="236"/>
      <c r="AH340" s="236"/>
      <c r="AI340" s="236"/>
      <c r="AJ340" s="198"/>
      <c r="AK340" s="198"/>
      <c r="AL340" s="198"/>
      <c r="AM340" s="198"/>
      <c r="AN340" s="198"/>
    </row>
    <row r="341" spans="2:40" hidden="1">
      <c r="B341" s="217">
        <v>307</v>
      </c>
      <c r="C341" s="266" t="s">
        <v>243</v>
      </c>
      <c r="D341" s="225" t="s">
        <v>404</v>
      </c>
      <c r="E341" s="226"/>
      <c r="F341" s="226"/>
      <c r="G341" s="226"/>
      <c r="H341" s="226"/>
      <c r="I341" s="226"/>
      <c r="J341" s="226"/>
      <c r="K341" s="226"/>
      <c r="L341" s="226"/>
      <c r="M341" s="226"/>
      <c r="N341" s="226"/>
      <c r="O341" s="226"/>
      <c r="P341" s="226"/>
      <c r="Q341" s="226"/>
      <c r="R341" s="226"/>
      <c r="S341" s="226"/>
      <c r="T341" s="258"/>
      <c r="U341" s="202"/>
      <c r="V341" s="202"/>
      <c r="W341" s="259"/>
      <c r="X341" s="258"/>
      <c r="Y341" s="243">
        <f t="shared" si="20"/>
        <v>0</v>
      </c>
      <c r="Z341" s="267"/>
      <c r="AA341" s="264"/>
      <c r="AB341" s="256"/>
      <c r="AC341" s="298">
        <f t="shared" si="21"/>
        <v>0</v>
      </c>
      <c r="AD341" s="244"/>
      <c r="AE341" s="235"/>
      <c r="AF341" s="236"/>
      <c r="AG341" s="236"/>
      <c r="AH341" s="236"/>
      <c r="AI341" s="236"/>
      <c r="AJ341" s="198"/>
      <c r="AK341" s="198"/>
      <c r="AL341" s="198"/>
      <c r="AM341" s="198"/>
      <c r="AN341" s="198"/>
    </row>
    <row r="342" spans="2:40">
      <c r="B342" s="217">
        <v>308</v>
      </c>
      <c r="C342" s="266" t="s">
        <v>244</v>
      </c>
      <c r="D342" s="225" t="s">
        <v>404</v>
      </c>
      <c r="E342" s="241"/>
      <c r="F342" s="241"/>
      <c r="G342" s="241"/>
      <c r="H342" s="241"/>
      <c r="I342" s="241"/>
      <c r="J342" s="251"/>
      <c r="K342" s="252"/>
      <c r="L342" s="252"/>
      <c r="M342" s="253"/>
      <c r="N342" s="251"/>
      <c r="O342" s="226"/>
      <c r="P342" s="226"/>
      <c r="Q342" s="226"/>
      <c r="R342" s="226"/>
      <c r="S342" s="226"/>
      <c r="T342" s="258"/>
      <c r="U342" s="202"/>
      <c r="V342" s="202"/>
      <c r="W342" s="259"/>
      <c r="X342" s="258"/>
      <c r="Y342" s="243">
        <f t="shared" si="20"/>
        <v>2535</v>
      </c>
      <c r="Z342" s="267">
        <v>4300</v>
      </c>
      <c r="AA342" s="260">
        <v>4225</v>
      </c>
      <c r="AB342" s="261">
        <v>0.9</v>
      </c>
      <c r="AC342" s="298">
        <f t="shared" si="21"/>
        <v>6262.5</v>
      </c>
      <c r="AD342" s="244">
        <v>635</v>
      </c>
      <c r="AE342" s="235"/>
      <c r="AF342" s="236"/>
      <c r="AG342" s="236"/>
      <c r="AH342" s="236"/>
      <c r="AI342" s="236"/>
      <c r="AJ342" s="198"/>
      <c r="AK342" s="198"/>
      <c r="AL342" s="198"/>
      <c r="AM342" s="198"/>
      <c r="AN342" s="198"/>
    </row>
    <row r="343" spans="2:40">
      <c r="B343" s="217">
        <v>309</v>
      </c>
      <c r="C343" s="266" t="s">
        <v>245</v>
      </c>
      <c r="D343" s="225" t="s">
        <v>404</v>
      </c>
      <c r="E343" s="241"/>
      <c r="F343" s="241"/>
      <c r="G343" s="241"/>
      <c r="H343" s="241"/>
      <c r="I343" s="241"/>
      <c r="J343" s="251"/>
      <c r="K343" s="252"/>
      <c r="L343" s="252"/>
      <c r="M343" s="253"/>
      <c r="N343" s="251"/>
      <c r="O343" s="226"/>
      <c r="P343" s="226"/>
      <c r="Q343" s="226"/>
      <c r="R343" s="226"/>
      <c r="S343" s="226"/>
      <c r="T343" s="258"/>
      <c r="U343" s="202"/>
      <c r="V343" s="202"/>
      <c r="W343" s="259"/>
      <c r="X343" s="258"/>
      <c r="Y343" s="243">
        <f t="shared" si="20"/>
        <v>0</v>
      </c>
      <c r="Z343" s="260"/>
      <c r="AA343" s="255">
        <v>0</v>
      </c>
      <c r="AB343" s="261"/>
      <c r="AC343" s="298">
        <f t="shared" si="21"/>
        <v>0</v>
      </c>
      <c r="AD343" s="244"/>
      <c r="AE343" s="235"/>
      <c r="AF343" s="236"/>
      <c r="AG343" s="236"/>
      <c r="AH343" s="236"/>
      <c r="AI343" s="236"/>
      <c r="AJ343" s="198"/>
      <c r="AK343" s="198"/>
      <c r="AL343" s="198"/>
      <c r="AM343" s="198"/>
      <c r="AN343" s="198"/>
    </row>
    <row r="344" spans="2:40">
      <c r="B344" s="217">
        <v>310</v>
      </c>
      <c r="C344" s="266" t="s">
        <v>246</v>
      </c>
      <c r="D344" s="225" t="s">
        <v>404</v>
      </c>
      <c r="E344" s="241"/>
      <c r="F344" s="241"/>
      <c r="G344" s="241"/>
      <c r="H344" s="241"/>
      <c r="I344" s="241"/>
      <c r="J344" s="251"/>
      <c r="K344" s="252"/>
      <c r="L344" s="252"/>
      <c r="M344" s="253"/>
      <c r="N344" s="251"/>
      <c r="O344" s="226"/>
      <c r="P344" s="226"/>
      <c r="Q344" s="226"/>
      <c r="R344" s="226"/>
      <c r="S344" s="226"/>
      <c r="T344" s="258"/>
      <c r="U344" s="202"/>
      <c r="V344" s="202"/>
      <c r="W344" s="259"/>
      <c r="X344" s="258"/>
      <c r="Y344" s="243">
        <f t="shared" si="20"/>
        <v>1380</v>
      </c>
      <c r="Z344" s="260">
        <v>12000</v>
      </c>
      <c r="AA344" s="260">
        <v>2300</v>
      </c>
      <c r="AB344" s="261"/>
      <c r="AC344" s="298">
        <f t="shared" si="21"/>
        <v>0</v>
      </c>
      <c r="AD344" s="244"/>
      <c r="AE344" s="235"/>
      <c r="AF344" s="236"/>
      <c r="AG344" s="236"/>
      <c r="AH344" s="236"/>
      <c r="AI344" s="236"/>
      <c r="AJ344" s="198"/>
      <c r="AK344" s="198"/>
      <c r="AL344" s="198"/>
      <c r="AM344" s="198"/>
      <c r="AN344" s="198"/>
    </row>
    <row r="345" spans="2:40">
      <c r="B345" s="217">
        <v>311</v>
      </c>
      <c r="C345" s="266" t="s">
        <v>247</v>
      </c>
      <c r="D345" s="225" t="s">
        <v>404</v>
      </c>
      <c r="E345" s="226"/>
      <c r="F345" s="226"/>
      <c r="G345" s="226"/>
      <c r="H345" s="226"/>
      <c r="I345" s="226"/>
      <c r="J345" s="251"/>
      <c r="K345" s="252"/>
      <c r="L345" s="252"/>
      <c r="M345" s="253"/>
      <c r="N345" s="251"/>
      <c r="O345" s="226"/>
      <c r="P345" s="226"/>
      <c r="Q345" s="226"/>
      <c r="R345" s="226"/>
      <c r="S345" s="226"/>
      <c r="T345" s="258"/>
      <c r="U345" s="202"/>
      <c r="V345" s="202"/>
      <c r="W345" s="259"/>
      <c r="X345" s="258"/>
      <c r="Y345" s="243">
        <f t="shared" si="20"/>
        <v>2245</v>
      </c>
      <c r="Z345" s="260">
        <v>11900</v>
      </c>
      <c r="AA345" s="260">
        <v>3741.6666666666665</v>
      </c>
      <c r="AB345" s="261"/>
      <c r="AC345" s="298">
        <f t="shared" si="21"/>
        <v>0</v>
      </c>
      <c r="AD345" s="244"/>
      <c r="AE345" s="235"/>
      <c r="AF345" s="236"/>
      <c r="AG345" s="236"/>
      <c r="AH345" s="236"/>
      <c r="AI345" s="236"/>
      <c r="AJ345" s="198"/>
      <c r="AK345" s="198"/>
      <c r="AL345" s="198"/>
      <c r="AM345" s="198"/>
      <c r="AN345" s="198"/>
    </row>
    <row r="346" spans="2:40" hidden="1">
      <c r="B346" s="217"/>
      <c r="C346" s="263"/>
      <c r="D346" s="225"/>
      <c r="E346" s="226"/>
      <c r="F346" s="226"/>
      <c r="G346" s="226"/>
      <c r="H346" s="226"/>
      <c r="I346" s="226"/>
      <c r="J346" s="233"/>
      <c r="K346" s="226"/>
      <c r="L346" s="226"/>
      <c r="M346" s="226"/>
      <c r="N346" s="233"/>
      <c r="O346" s="227"/>
      <c r="P346" s="227"/>
      <c r="Q346" s="227"/>
      <c r="R346" s="227"/>
      <c r="S346" s="227"/>
      <c r="T346" s="228"/>
      <c r="U346" s="228"/>
      <c r="V346" s="228"/>
      <c r="W346" s="228"/>
      <c r="X346" s="229"/>
      <c r="Y346" s="243"/>
      <c r="Z346" s="242"/>
      <c r="AA346" s="242"/>
      <c r="AB346" s="242"/>
      <c r="AC346" s="298">
        <f t="shared" si="21"/>
        <v>0</v>
      </c>
      <c r="AD346" s="284"/>
      <c r="AE346" s="235"/>
      <c r="AF346" s="236"/>
      <c r="AG346" s="236"/>
      <c r="AH346" s="236"/>
      <c r="AI346" s="236"/>
      <c r="AJ346" s="198"/>
      <c r="AK346" s="198"/>
      <c r="AL346" s="198"/>
      <c r="AM346" s="198"/>
      <c r="AN346" s="198"/>
    </row>
    <row r="347" spans="2:40" hidden="1">
      <c r="B347" s="450" t="s">
        <v>807</v>
      </c>
      <c r="C347" s="451"/>
      <c r="D347" s="225"/>
      <c r="E347" s="226"/>
      <c r="F347" s="226"/>
      <c r="G347" s="226"/>
      <c r="H347" s="226"/>
      <c r="I347" s="226"/>
      <c r="J347" s="233"/>
      <c r="K347" s="226"/>
      <c r="L347" s="226"/>
      <c r="M347" s="226"/>
      <c r="N347" s="233"/>
      <c r="O347" s="227"/>
      <c r="P347" s="227"/>
      <c r="Q347" s="227"/>
      <c r="R347" s="227"/>
      <c r="S347" s="227"/>
      <c r="T347" s="228"/>
      <c r="U347" s="228"/>
      <c r="V347" s="228"/>
      <c r="W347" s="228"/>
      <c r="X347" s="229"/>
      <c r="Y347" s="243">
        <f t="shared" ref="Y347:Y378" si="22">IF((AA347/25)*Y$8&gt;0,(AA347/25)*Y$8,0)</f>
        <v>0</v>
      </c>
      <c r="Z347" s="242"/>
      <c r="AA347" s="242"/>
      <c r="AB347" s="242"/>
      <c r="AC347" s="298">
        <f t="shared" si="21"/>
        <v>0</v>
      </c>
      <c r="AD347" s="284"/>
      <c r="AE347" s="235"/>
      <c r="AF347" s="236"/>
      <c r="AG347" s="236"/>
      <c r="AH347" s="236"/>
      <c r="AI347" s="236"/>
      <c r="AJ347" s="198"/>
      <c r="AK347" s="198"/>
      <c r="AL347" s="198"/>
      <c r="AM347" s="198"/>
      <c r="AN347" s="198"/>
    </row>
    <row r="348" spans="2:40" ht="17.25" hidden="1" customHeight="1">
      <c r="B348" s="217">
        <v>312</v>
      </c>
      <c r="C348" s="266" t="s">
        <v>48</v>
      </c>
      <c r="D348" s="285" t="s">
        <v>403</v>
      </c>
      <c r="E348" s="226"/>
      <c r="F348" s="226"/>
      <c r="G348" s="226"/>
      <c r="H348" s="226"/>
      <c r="I348" s="226"/>
      <c r="J348" s="233"/>
      <c r="K348" s="226"/>
      <c r="L348" s="226"/>
      <c r="M348" s="226"/>
      <c r="N348" s="233"/>
      <c r="O348" s="227"/>
      <c r="P348" s="227"/>
      <c r="Q348" s="227"/>
      <c r="R348" s="227"/>
      <c r="S348" s="227"/>
      <c r="T348" s="228"/>
      <c r="U348" s="228"/>
      <c r="V348" s="228"/>
      <c r="W348" s="228"/>
      <c r="X348" s="229"/>
      <c r="Y348" s="243">
        <f t="shared" si="22"/>
        <v>0</v>
      </c>
      <c r="Z348" s="242"/>
      <c r="AA348" s="242"/>
      <c r="AB348" s="242"/>
      <c r="AC348" s="298">
        <f t="shared" si="21"/>
        <v>0</v>
      </c>
      <c r="AD348" s="284"/>
      <c r="AE348" s="235"/>
      <c r="AF348" s="236"/>
      <c r="AG348" s="236"/>
      <c r="AH348" s="236"/>
      <c r="AI348" s="236"/>
      <c r="AJ348" s="198"/>
      <c r="AK348" s="198"/>
      <c r="AL348" s="198"/>
      <c r="AM348" s="198"/>
      <c r="AN348" s="198"/>
    </row>
    <row r="349" spans="2:40" hidden="1">
      <c r="B349" s="217">
        <v>313</v>
      </c>
      <c r="C349" s="266" t="s">
        <v>49</v>
      </c>
      <c r="D349" s="285" t="s">
        <v>403</v>
      </c>
      <c r="E349" s="226"/>
      <c r="F349" s="226"/>
      <c r="G349" s="226"/>
      <c r="H349" s="226"/>
      <c r="I349" s="226"/>
      <c r="J349" s="233"/>
      <c r="K349" s="226"/>
      <c r="L349" s="226"/>
      <c r="M349" s="226"/>
      <c r="N349" s="233"/>
      <c r="O349" s="227"/>
      <c r="P349" s="227"/>
      <c r="Q349" s="227"/>
      <c r="R349" s="227"/>
      <c r="S349" s="227"/>
      <c r="T349" s="228"/>
      <c r="U349" s="228"/>
      <c r="V349" s="228"/>
      <c r="W349" s="228"/>
      <c r="X349" s="229"/>
      <c r="Y349" s="243">
        <f t="shared" si="22"/>
        <v>0</v>
      </c>
      <c r="Z349" s="242"/>
      <c r="AA349" s="242"/>
      <c r="AB349" s="242"/>
      <c r="AC349" s="298">
        <f t="shared" si="21"/>
        <v>0</v>
      </c>
      <c r="AD349" s="284"/>
      <c r="AE349" s="235"/>
      <c r="AF349" s="236"/>
      <c r="AG349" s="236"/>
      <c r="AH349" s="236"/>
      <c r="AI349" s="236"/>
      <c r="AJ349" s="198"/>
      <c r="AK349" s="198"/>
      <c r="AL349" s="198"/>
      <c r="AM349" s="198"/>
      <c r="AN349" s="198"/>
    </row>
    <row r="350" spans="2:40" hidden="1">
      <c r="B350" s="217">
        <v>314</v>
      </c>
      <c r="C350" s="266" t="s">
        <v>50</v>
      </c>
      <c r="D350" s="285" t="s">
        <v>403</v>
      </c>
      <c r="E350" s="226"/>
      <c r="F350" s="226"/>
      <c r="G350" s="226"/>
      <c r="H350" s="226"/>
      <c r="I350" s="226"/>
      <c r="J350" s="233"/>
      <c r="K350" s="226"/>
      <c r="L350" s="226"/>
      <c r="M350" s="226"/>
      <c r="N350" s="233"/>
      <c r="O350" s="227"/>
      <c r="P350" s="227"/>
      <c r="Q350" s="227"/>
      <c r="R350" s="227"/>
      <c r="S350" s="227"/>
      <c r="T350" s="228"/>
      <c r="U350" s="228"/>
      <c r="V350" s="228"/>
      <c r="W350" s="228"/>
      <c r="X350" s="229"/>
      <c r="Y350" s="243">
        <f t="shared" si="22"/>
        <v>0</v>
      </c>
      <c r="Z350" s="242"/>
      <c r="AA350" s="242"/>
      <c r="AB350" s="242"/>
      <c r="AC350" s="298">
        <f t="shared" si="21"/>
        <v>0</v>
      </c>
      <c r="AD350" s="284"/>
      <c r="AE350" s="235"/>
      <c r="AF350" s="236"/>
      <c r="AG350" s="236"/>
      <c r="AH350" s="236"/>
      <c r="AI350" s="236"/>
      <c r="AJ350" s="198"/>
      <c r="AK350" s="198"/>
      <c r="AL350" s="198"/>
      <c r="AM350" s="198"/>
      <c r="AN350" s="198"/>
    </row>
    <row r="351" spans="2:40" hidden="1">
      <c r="B351" s="217">
        <v>315</v>
      </c>
      <c r="C351" s="266" t="s">
        <v>51</v>
      </c>
      <c r="D351" s="285" t="s">
        <v>403</v>
      </c>
      <c r="E351" s="226"/>
      <c r="F351" s="226"/>
      <c r="G351" s="226"/>
      <c r="H351" s="226"/>
      <c r="I351" s="226"/>
      <c r="J351" s="233"/>
      <c r="K351" s="226"/>
      <c r="L351" s="226"/>
      <c r="M351" s="226"/>
      <c r="N351" s="233"/>
      <c r="O351" s="227"/>
      <c r="P351" s="227"/>
      <c r="Q351" s="227"/>
      <c r="R351" s="227"/>
      <c r="S351" s="227"/>
      <c r="T351" s="228"/>
      <c r="U351" s="228"/>
      <c r="V351" s="228"/>
      <c r="W351" s="228"/>
      <c r="X351" s="229"/>
      <c r="Y351" s="243">
        <f t="shared" si="22"/>
        <v>0</v>
      </c>
      <c r="Z351" s="242"/>
      <c r="AA351" s="242"/>
      <c r="AB351" s="242"/>
      <c r="AC351" s="298">
        <f t="shared" si="21"/>
        <v>0</v>
      </c>
      <c r="AD351" s="284"/>
      <c r="AE351" s="235"/>
      <c r="AF351" s="236"/>
      <c r="AG351" s="236"/>
      <c r="AH351" s="236"/>
      <c r="AI351" s="236"/>
      <c r="AJ351" s="198"/>
      <c r="AK351" s="198"/>
      <c r="AL351" s="198"/>
      <c r="AM351" s="198"/>
      <c r="AN351" s="198"/>
    </row>
    <row r="352" spans="2:40" hidden="1">
      <c r="B352" s="217">
        <v>316</v>
      </c>
      <c r="C352" s="266" t="s">
        <v>52</v>
      </c>
      <c r="D352" s="285" t="s">
        <v>403</v>
      </c>
      <c r="E352" s="226"/>
      <c r="F352" s="226"/>
      <c r="G352" s="226"/>
      <c r="H352" s="226"/>
      <c r="I352" s="226"/>
      <c r="J352" s="233"/>
      <c r="K352" s="226"/>
      <c r="L352" s="226"/>
      <c r="M352" s="226"/>
      <c r="N352" s="233"/>
      <c r="O352" s="227"/>
      <c r="P352" s="227"/>
      <c r="Q352" s="227"/>
      <c r="R352" s="227"/>
      <c r="S352" s="227"/>
      <c r="T352" s="228"/>
      <c r="U352" s="228"/>
      <c r="V352" s="228"/>
      <c r="W352" s="228"/>
      <c r="X352" s="229"/>
      <c r="Y352" s="243">
        <f t="shared" si="22"/>
        <v>0</v>
      </c>
      <c r="Z352" s="242"/>
      <c r="AA352" s="242"/>
      <c r="AB352" s="242"/>
      <c r="AC352" s="298">
        <f t="shared" si="21"/>
        <v>0</v>
      </c>
      <c r="AD352" s="284"/>
      <c r="AE352" s="235"/>
      <c r="AF352" s="236"/>
      <c r="AG352" s="236"/>
      <c r="AH352" s="236"/>
      <c r="AI352" s="236"/>
      <c r="AJ352" s="198"/>
      <c r="AK352" s="198"/>
      <c r="AL352" s="198"/>
      <c r="AM352" s="198"/>
      <c r="AN352" s="198"/>
    </row>
    <row r="353" spans="2:40" hidden="1">
      <c r="B353" s="217">
        <v>317</v>
      </c>
      <c r="C353" s="266" t="s">
        <v>53</v>
      </c>
      <c r="D353" s="285" t="s">
        <v>403</v>
      </c>
      <c r="E353" s="226"/>
      <c r="F353" s="226"/>
      <c r="G353" s="226"/>
      <c r="H353" s="226"/>
      <c r="I353" s="226"/>
      <c r="J353" s="233"/>
      <c r="K353" s="226"/>
      <c r="L353" s="226"/>
      <c r="M353" s="226"/>
      <c r="N353" s="233"/>
      <c r="O353" s="227"/>
      <c r="P353" s="227"/>
      <c r="Q353" s="227"/>
      <c r="R353" s="227"/>
      <c r="S353" s="227"/>
      <c r="T353" s="228"/>
      <c r="U353" s="228"/>
      <c r="V353" s="228"/>
      <c r="W353" s="228"/>
      <c r="X353" s="229"/>
      <c r="Y353" s="243">
        <f t="shared" si="22"/>
        <v>0</v>
      </c>
      <c r="Z353" s="242"/>
      <c r="AA353" s="242"/>
      <c r="AB353" s="242"/>
      <c r="AC353" s="298">
        <f t="shared" si="21"/>
        <v>0</v>
      </c>
      <c r="AD353" s="284"/>
      <c r="AE353" s="235"/>
      <c r="AF353" s="236"/>
      <c r="AG353" s="236"/>
      <c r="AH353" s="236"/>
      <c r="AI353" s="236"/>
      <c r="AJ353" s="198"/>
      <c r="AK353" s="198"/>
      <c r="AL353" s="198"/>
      <c r="AM353" s="198"/>
      <c r="AN353" s="198"/>
    </row>
    <row r="354" spans="2:40" hidden="1">
      <c r="B354" s="217">
        <v>318</v>
      </c>
      <c r="C354" s="266" t="s">
        <v>54</v>
      </c>
      <c r="D354" s="285" t="s">
        <v>403</v>
      </c>
      <c r="E354" s="226"/>
      <c r="F354" s="226"/>
      <c r="G354" s="226"/>
      <c r="H354" s="226"/>
      <c r="I354" s="226"/>
      <c r="J354" s="233"/>
      <c r="K354" s="226"/>
      <c r="L354" s="226"/>
      <c r="M354" s="226"/>
      <c r="N354" s="233"/>
      <c r="O354" s="227"/>
      <c r="P354" s="227"/>
      <c r="Q354" s="227"/>
      <c r="R354" s="227"/>
      <c r="S354" s="227"/>
      <c r="T354" s="228"/>
      <c r="U354" s="228"/>
      <c r="V354" s="228"/>
      <c r="W354" s="228"/>
      <c r="X354" s="229"/>
      <c r="Y354" s="243">
        <f t="shared" si="22"/>
        <v>0</v>
      </c>
      <c r="Z354" s="242"/>
      <c r="AA354" s="242"/>
      <c r="AB354" s="242"/>
      <c r="AC354" s="298">
        <f t="shared" si="21"/>
        <v>0</v>
      </c>
      <c r="AD354" s="284"/>
      <c r="AE354" s="235"/>
      <c r="AF354" s="236"/>
      <c r="AG354" s="236"/>
      <c r="AH354" s="236"/>
      <c r="AI354" s="236"/>
      <c r="AJ354" s="198"/>
      <c r="AK354" s="198"/>
      <c r="AL354" s="198"/>
      <c r="AM354" s="198"/>
      <c r="AN354" s="198"/>
    </row>
    <row r="355" spans="2:40" hidden="1">
      <c r="B355" s="217">
        <v>319</v>
      </c>
      <c r="C355" s="266" t="s">
        <v>263</v>
      </c>
      <c r="D355" s="285" t="s">
        <v>403</v>
      </c>
      <c r="E355" s="241"/>
      <c r="F355" s="241"/>
      <c r="G355" s="241"/>
      <c r="H355" s="241"/>
      <c r="I355" s="241"/>
      <c r="J355" s="233"/>
      <c r="K355" s="226"/>
      <c r="L355" s="226"/>
      <c r="M355" s="226"/>
      <c r="N355" s="233"/>
      <c r="O355" s="227"/>
      <c r="P355" s="227"/>
      <c r="Q355" s="227"/>
      <c r="R355" s="227"/>
      <c r="S355" s="227"/>
      <c r="T355" s="228"/>
      <c r="U355" s="228"/>
      <c r="V355" s="228"/>
      <c r="W355" s="228"/>
      <c r="X355" s="229"/>
      <c r="Y355" s="243">
        <f t="shared" si="22"/>
        <v>0</v>
      </c>
      <c r="Z355" s="242"/>
      <c r="AA355" s="242"/>
      <c r="AB355" s="242"/>
      <c r="AC355" s="298">
        <f t="shared" si="21"/>
        <v>0</v>
      </c>
      <c r="AD355" s="284"/>
      <c r="AE355" s="235"/>
      <c r="AF355" s="236"/>
      <c r="AG355" s="236"/>
      <c r="AH355" s="236"/>
      <c r="AI355" s="236"/>
      <c r="AJ355" s="198"/>
      <c r="AK355" s="198"/>
      <c r="AL355" s="198"/>
      <c r="AM355" s="198"/>
      <c r="AN355" s="198"/>
    </row>
    <row r="356" spans="2:40" hidden="1">
      <c r="B356" s="217">
        <v>320</v>
      </c>
      <c r="C356" s="266" t="s">
        <v>264</v>
      </c>
      <c r="D356" s="285" t="s">
        <v>403</v>
      </c>
      <c r="E356" s="241"/>
      <c r="F356" s="241"/>
      <c r="G356" s="241"/>
      <c r="H356" s="241"/>
      <c r="I356" s="241"/>
      <c r="J356" s="233"/>
      <c r="K356" s="226"/>
      <c r="L356" s="226"/>
      <c r="M356" s="226"/>
      <c r="N356" s="286"/>
      <c r="O356" s="227"/>
      <c r="P356" s="227"/>
      <c r="Q356" s="227"/>
      <c r="R356" s="227"/>
      <c r="S356" s="227"/>
      <c r="T356" s="228"/>
      <c r="U356" s="228"/>
      <c r="V356" s="228"/>
      <c r="W356" s="228"/>
      <c r="X356" s="229"/>
      <c r="Y356" s="243">
        <f t="shared" si="22"/>
        <v>0</v>
      </c>
      <c r="Z356" s="242"/>
      <c r="AA356" s="242"/>
      <c r="AB356" s="242"/>
      <c r="AC356" s="298">
        <f t="shared" si="21"/>
        <v>0</v>
      </c>
      <c r="AD356" s="284"/>
      <c r="AE356" s="235"/>
      <c r="AF356" s="236"/>
      <c r="AG356" s="236"/>
      <c r="AH356" s="236"/>
      <c r="AI356" s="236"/>
      <c r="AJ356" s="198"/>
      <c r="AK356" s="198"/>
      <c r="AL356" s="198"/>
      <c r="AM356" s="198"/>
      <c r="AN356" s="198"/>
    </row>
    <row r="357" spans="2:40" hidden="1">
      <c r="B357" s="217">
        <v>321</v>
      </c>
      <c r="C357" s="266" t="s">
        <v>306</v>
      </c>
      <c r="D357" s="285" t="s">
        <v>403</v>
      </c>
      <c r="E357" s="226"/>
      <c r="F357" s="226"/>
      <c r="G357" s="226"/>
      <c r="H357" s="226"/>
      <c r="I357" s="226"/>
      <c r="J357" s="233"/>
      <c r="K357" s="226"/>
      <c r="L357" s="226"/>
      <c r="M357" s="226"/>
      <c r="N357" s="233"/>
      <c r="O357" s="227"/>
      <c r="P357" s="227"/>
      <c r="Q357" s="227"/>
      <c r="R357" s="227"/>
      <c r="S357" s="227"/>
      <c r="T357" s="228"/>
      <c r="U357" s="228"/>
      <c r="V357" s="228"/>
      <c r="W357" s="228"/>
      <c r="X357" s="229"/>
      <c r="Y357" s="243">
        <f t="shared" si="22"/>
        <v>0</v>
      </c>
      <c r="Z357" s="242"/>
      <c r="AA357" s="242"/>
      <c r="AB357" s="242"/>
      <c r="AC357" s="298">
        <f t="shared" si="21"/>
        <v>0</v>
      </c>
      <c r="AD357" s="284"/>
      <c r="AE357" s="235"/>
      <c r="AF357" s="236"/>
      <c r="AG357" s="236"/>
      <c r="AH357" s="236"/>
      <c r="AI357" s="236"/>
      <c r="AJ357" s="198"/>
      <c r="AK357" s="198"/>
      <c r="AL357" s="198"/>
      <c r="AM357" s="198"/>
      <c r="AN357" s="198"/>
    </row>
    <row r="358" spans="2:40" hidden="1">
      <c r="B358" s="217">
        <v>322</v>
      </c>
      <c r="C358" s="266" t="s">
        <v>307</v>
      </c>
      <c r="D358" s="285" t="s">
        <v>403</v>
      </c>
      <c r="E358" s="226"/>
      <c r="F358" s="226"/>
      <c r="G358" s="226"/>
      <c r="H358" s="226"/>
      <c r="I358" s="226"/>
      <c r="J358" s="233"/>
      <c r="K358" s="226"/>
      <c r="L358" s="226"/>
      <c r="M358" s="226"/>
      <c r="N358" s="233"/>
      <c r="O358" s="227"/>
      <c r="P358" s="227"/>
      <c r="Q358" s="227"/>
      <c r="R358" s="227"/>
      <c r="S358" s="227"/>
      <c r="T358" s="228"/>
      <c r="U358" s="228"/>
      <c r="V358" s="228"/>
      <c r="W358" s="228"/>
      <c r="X358" s="229"/>
      <c r="Y358" s="243">
        <f t="shared" si="22"/>
        <v>0</v>
      </c>
      <c r="Z358" s="242"/>
      <c r="AA358" s="242"/>
      <c r="AB358" s="242"/>
      <c r="AC358" s="298">
        <f t="shared" si="21"/>
        <v>0</v>
      </c>
      <c r="AD358" s="284"/>
      <c r="AE358" s="235"/>
      <c r="AF358" s="236"/>
      <c r="AG358" s="236"/>
      <c r="AH358" s="236"/>
      <c r="AI358" s="236"/>
      <c r="AJ358" s="198"/>
      <c r="AK358" s="198"/>
      <c r="AL358" s="198"/>
      <c r="AM358" s="198"/>
      <c r="AN358" s="198"/>
    </row>
    <row r="359" spans="2:40" hidden="1">
      <c r="B359" s="217">
        <v>323</v>
      </c>
      <c r="C359" s="266" t="s">
        <v>308</v>
      </c>
      <c r="D359" s="285" t="s">
        <v>403</v>
      </c>
      <c r="E359" s="226"/>
      <c r="F359" s="226"/>
      <c r="G359" s="226"/>
      <c r="H359" s="226"/>
      <c r="I359" s="226"/>
      <c r="J359" s="233"/>
      <c r="K359" s="226"/>
      <c r="L359" s="226"/>
      <c r="M359" s="226"/>
      <c r="N359" s="233"/>
      <c r="O359" s="227"/>
      <c r="P359" s="227"/>
      <c r="Q359" s="227"/>
      <c r="R359" s="227"/>
      <c r="S359" s="227"/>
      <c r="T359" s="228"/>
      <c r="U359" s="228"/>
      <c r="V359" s="228"/>
      <c r="W359" s="228"/>
      <c r="X359" s="229"/>
      <c r="Y359" s="243">
        <f t="shared" si="22"/>
        <v>0</v>
      </c>
      <c r="Z359" s="242"/>
      <c r="AA359" s="242"/>
      <c r="AB359" s="242"/>
      <c r="AC359" s="298">
        <f t="shared" si="21"/>
        <v>0</v>
      </c>
      <c r="AD359" s="284"/>
      <c r="AE359" s="235"/>
      <c r="AF359" s="236"/>
      <c r="AG359" s="236"/>
      <c r="AH359" s="236"/>
      <c r="AI359" s="236"/>
      <c r="AJ359" s="198"/>
      <c r="AK359" s="198"/>
      <c r="AL359" s="198"/>
      <c r="AM359" s="198"/>
      <c r="AN359" s="198"/>
    </row>
    <row r="360" spans="2:40" hidden="1">
      <c r="B360" s="217">
        <v>324</v>
      </c>
      <c r="C360" s="266" t="s">
        <v>309</v>
      </c>
      <c r="D360" s="285" t="s">
        <v>403</v>
      </c>
      <c r="E360" s="226"/>
      <c r="F360" s="226"/>
      <c r="G360" s="226"/>
      <c r="H360" s="226"/>
      <c r="I360" s="226"/>
      <c r="J360" s="233"/>
      <c r="K360" s="226"/>
      <c r="L360" s="226"/>
      <c r="M360" s="226"/>
      <c r="N360" s="233"/>
      <c r="O360" s="227"/>
      <c r="P360" s="227"/>
      <c r="Q360" s="227"/>
      <c r="R360" s="227"/>
      <c r="S360" s="227"/>
      <c r="T360" s="228"/>
      <c r="U360" s="228"/>
      <c r="V360" s="228"/>
      <c r="W360" s="228"/>
      <c r="X360" s="229"/>
      <c r="Y360" s="243">
        <f t="shared" si="22"/>
        <v>0</v>
      </c>
      <c r="Z360" s="242"/>
      <c r="AA360" s="242"/>
      <c r="AB360" s="242"/>
      <c r="AC360" s="298">
        <f t="shared" si="21"/>
        <v>0</v>
      </c>
      <c r="AD360" s="284"/>
      <c r="AE360" s="235"/>
      <c r="AF360" s="236"/>
      <c r="AG360" s="236"/>
      <c r="AH360" s="236"/>
      <c r="AI360" s="236"/>
      <c r="AJ360" s="198"/>
      <c r="AK360" s="198"/>
      <c r="AL360" s="198"/>
      <c r="AM360" s="198"/>
      <c r="AN360" s="198"/>
    </row>
    <row r="361" spans="2:40" hidden="1">
      <c r="B361" s="217">
        <v>325</v>
      </c>
      <c r="C361" s="266" t="s">
        <v>310</v>
      </c>
      <c r="D361" s="285" t="s">
        <v>403</v>
      </c>
      <c r="E361" s="226"/>
      <c r="F361" s="226"/>
      <c r="G361" s="226"/>
      <c r="H361" s="226"/>
      <c r="I361" s="226"/>
      <c r="J361" s="233"/>
      <c r="K361" s="226"/>
      <c r="L361" s="226"/>
      <c r="M361" s="226"/>
      <c r="N361" s="233"/>
      <c r="O361" s="227"/>
      <c r="P361" s="227"/>
      <c r="Q361" s="227"/>
      <c r="R361" s="227"/>
      <c r="S361" s="227"/>
      <c r="T361" s="228"/>
      <c r="U361" s="228"/>
      <c r="V361" s="228"/>
      <c r="W361" s="228"/>
      <c r="X361" s="229"/>
      <c r="Y361" s="243">
        <f t="shared" si="22"/>
        <v>0</v>
      </c>
      <c r="Z361" s="242"/>
      <c r="AA361" s="242"/>
      <c r="AB361" s="242"/>
      <c r="AC361" s="298">
        <f t="shared" si="21"/>
        <v>0</v>
      </c>
      <c r="AD361" s="284"/>
      <c r="AE361" s="235"/>
      <c r="AF361" s="236"/>
      <c r="AG361" s="236"/>
      <c r="AH361" s="236"/>
      <c r="AI361" s="236"/>
      <c r="AJ361" s="198"/>
      <c r="AK361" s="198"/>
      <c r="AL361" s="198"/>
      <c r="AM361" s="198"/>
      <c r="AN361" s="198"/>
    </row>
    <row r="362" spans="2:40" hidden="1">
      <c r="B362" s="217">
        <v>326</v>
      </c>
      <c r="C362" s="266" t="s">
        <v>311</v>
      </c>
      <c r="D362" s="225" t="s">
        <v>404</v>
      </c>
      <c r="E362" s="226"/>
      <c r="F362" s="226"/>
      <c r="G362" s="226"/>
      <c r="H362" s="226"/>
      <c r="I362" s="226"/>
      <c r="J362" s="233"/>
      <c r="K362" s="226"/>
      <c r="L362" s="226"/>
      <c r="M362" s="226"/>
      <c r="N362" s="233"/>
      <c r="O362" s="227"/>
      <c r="P362" s="227"/>
      <c r="Q362" s="227"/>
      <c r="R362" s="227"/>
      <c r="S362" s="227"/>
      <c r="T362" s="258"/>
      <c r="U362" s="202"/>
      <c r="V362" s="202"/>
      <c r="W362" s="259"/>
      <c r="X362" s="287"/>
      <c r="Y362" s="243">
        <f t="shared" si="22"/>
        <v>0</v>
      </c>
      <c r="Z362" s="242"/>
      <c r="AA362" s="242"/>
      <c r="AB362" s="242"/>
      <c r="AC362" s="298">
        <f t="shared" si="21"/>
        <v>0</v>
      </c>
      <c r="AD362" s="284"/>
      <c r="AE362" s="235"/>
      <c r="AF362" s="236"/>
      <c r="AG362" s="236"/>
      <c r="AH362" s="236"/>
      <c r="AI362" s="236"/>
      <c r="AJ362" s="198"/>
      <c r="AK362" s="198"/>
      <c r="AL362" s="198"/>
      <c r="AM362" s="198"/>
      <c r="AN362" s="198"/>
    </row>
    <row r="363" spans="2:40" hidden="1">
      <c r="B363" s="217">
        <v>327</v>
      </c>
      <c r="C363" s="266" t="s">
        <v>312</v>
      </c>
      <c r="D363" s="225" t="s">
        <v>403</v>
      </c>
      <c r="E363" s="226"/>
      <c r="F363" s="226"/>
      <c r="G363" s="226"/>
      <c r="H363" s="226"/>
      <c r="I363" s="226"/>
      <c r="J363" s="233"/>
      <c r="K363" s="226"/>
      <c r="L363" s="226"/>
      <c r="M363" s="226"/>
      <c r="N363" s="233"/>
      <c r="O363" s="227"/>
      <c r="P363" s="227"/>
      <c r="Q363" s="227"/>
      <c r="R363" s="227"/>
      <c r="S363" s="227"/>
      <c r="T363" s="228"/>
      <c r="U363" s="228"/>
      <c r="V363" s="228"/>
      <c r="W363" s="228"/>
      <c r="X363" s="229"/>
      <c r="Y363" s="243">
        <f t="shared" si="22"/>
        <v>0</v>
      </c>
      <c r="Z363" s="242"/>
      <c r="AA363" s="242"/>
      <c r="AB363" s="242"/>
      <c r="AC363" s="298">
        <f t="shared" si="21"/>
        <v>0</v>
      </c>
      <c r="AD363" s="284"/>
      <c r="AE363" s="235"/>
      <c r="AF363" s="236"/>
      <c r="AG363" s="236"/>
      <c r="AH363" s="236"/>
      <c r="AI363" s="236"/>
      <c r="AJ363" s="198"/>
      <c r="AK363" s="198"/>
      <c r="AL363" s="198"/>
      <c r="AM363" s="198"/>
      <c r="AN363" s="198"/>
    </row>
    <row r="364" spans="2:40" hidden="1">
      <c r="B364" s="217">
        <v>328</v>
      </c>
      <c r="C364" s="266" t="s">
        <v>313</v>
      </c>
      <c r="D364" s="225" t="s">
        <v>403</v>
      </c>
      <c r="E364" s="226"/>
      <c r="F364" s="226"/>
      <c r="G364" s="226"/>
      <c r="H364" s="226"/>
      <c r="I364" s="226"/>
      <c r="J364" s="233"/>
      <c r="K364" s="226"/>
      <c r="L364" s="226"/>
      <c r="M364" s="226"/>
      <c r="N364" s="233"/>
      <c r="O364" s="227"/>
      <c r="P364" s="227"/>
      <c r="Q364" s="227"/>
      <c r="R364" s="227"/>
      <c r="S364" s="227"/>
      <c r="T364" s="228"/>
      <c r="U364" s="228"/>
      <c r="V364" s="228"/>
      <c r="W364" s="228"/>
      <c r="X364" s="229"/>
      <c r="Y364" s="243">
        <f t="shared" si="22"/>
        <v>0</v>
      </c>
      <c r="Z364" s="242"/>
      <c r="AA364" s="242"/>
      <c r="AB364" s="242"/>
      <c r="AC364" s="298">
        <f t="shared" si="21"/>
        <v>0</v>
      </c>
      <c r="AD364" s="284"/>
      <c r="AE364" s="235"/>
      <c r="AF364" s="236"/>
      <c r="AG364" s="236"/>
      <c r="AH364" s="236"/>
      <c r="AI364" s="236"/>
      <c r="AJ364" s="198"/>
      <c r="AK364" s="198"/>
      <c r="AL364" s="198"/>
      <c r="AM364" s="198"/>
      <c r="AN364" s="198"/>
    </row>
    <row r="365" spans="2:40" hidden="1">
      <c r="B365" s="217">
        <v>329</v>
      </c>
      <c r="C365" s="266" t="s">
        <v>314</v>
      </c>
      <c r="D365" s="225" t="s">
        <v>403</v>
      </c>
      <c r="E365" s="226"/>
      <c r="F365" s="226"/>
      <c r="G365" s="226"/>
      <c r="H365" s="226"/>
      <c r="I365" s="226"/>
      <c r="J365" s="233"/>
      <c r="K365" s="226"/>
      <c r="L365" s="226"/>
      <c r="M365" s="226"/>
      <c r="N365" s="233"/>
      <c r="O365" s="227"/>
      <c r="P365" s="227"/>
      <c r="Q365" s="227"/>
      <c r="R365" s="227"/>
      <c r="S365" s="227"/>
      <c r="T365" s="228"/>
      <c r="U365" s="228"/>
      <c r="V365" s="228"/>
      <c r="W365" s="228"/>
      <c r="X365" s="229"/>
      <c r="Y365" s="243">
        <f t="shared" si="22"/>
        <v>0</v>
      </c>
      <c r="Z365" s="242"/>
      <c r="AA365" s="242"/>
      <c r="AB365" s="242"/>
      <c r="AC365" s="298">
        <f t="shared" si="21"/>
        <v>0</v>
      </c>
      <c r="AD365" s="284"/>
      <c r="AE365" s="235"/>
      <c r="AF365" s="236"/>
      <c r="AG365" s="236"/>
      <c r="AH365" s="236"/>
      <c r="AI365" s="236"/>
      <c r="AJ365" s="198"/>
      <c r="AK365" s="198"/>
      <c r="AL365" s="198"/>
      <c r="AM365" s="198"/>
      <c r="AN365" s="198"/>
    </row>
    <row r="366" spans="2:40" hidden="1">
      <c r="B366" s="217">
        <v>330</v>
      </c>
      <c r="C366" s="266" t="s">
        <v>315</v>
      </c>
      <c r="D366" s="225" t="s">
        <v>404</v>
      </c>
      <c r="E366" s="226"/>
      <c r="F366" s="226"/>
      <c r="G366" s="226"/>
      <c r="H366" s="226"/>
      <c r="I366" s="226"/>
      <c r="J366" s="233"/>
      <c r="K366" s="226"/>
      <c r="L366" s="226"/>
      <c r="M366" s="226"/>
      <c r="N366" s="233"/>
      <c r="O366" s="227"/>
      <c r="P366" s="227"/>
      <c r="Q366" s="227"/>
      <c r="R366" s="227"/>
      <c r="S366" s="227"/>
      <c r="T366" s="228"/>
      <c r="U366" s="228"/>
      <c r="V366" s="228"/>
      <c r="W366" s="228"/>
      <c r="X366" s="229"/>
      <c r="Y366" s="243">
        <f t="shared" si="22"/>
        <v>0</v>
      </c>
      <c r="Z366" s="242"/>
      <c r="AA366" s="242"/>
      <c r="AB366" s="242"/>
      <c r="AC366" s="298">
        <f t="shared" si="21"/>
        <v>0</v>
      </c>
      <c r="AD366" s="284"/>
      <c r="AE366" s="235"/>
      <c r="AF366" s="236"/>
      <c r="AG366" s="236"/>
      <c r="AH366" s="236"/>
      <c r="AI366" s="236"/>
      <c r="AJ366" s="198"/>
      <c r="AK366" s="198"/>
      <c r="AL366" s="198"/>
      <c r="AM366" s="198"/>
      <c r="AN366" s="198"/>
    </row>
    <row r="367" spans="2:40" hidden="1">
      <c r="B367" s="217">
        <v>331</v>
      </c>
      <c r="C367" s="266" t="s">
        <v>316</v>
      </c>
      <c r="D367" s="225" t="s">
        <v>403</v>
      </c>
      <c r="E367" s="226"/>
      <c r="F367" s="226"/>
      <c r="G367" s="226"/>
      <c r="H367" s="226"/>
      <c r="I367" s="226"/>
      <c r="J367" s="233"/>
      <c r="K367" s="226"/>
      <c r="L367" s="226"/>
      <c r="M367" s="226"/>
      <c r="N367" s="233"/>
      <c r="O367" s="227"/>
      <c r="P367" s="227"/>
      <c r="Q367" s="227"/>
      <c r="R367" s="227"/>
      <c r="S367" s="227"/>
      <c r="T367" s="228"/>
      <c r="U367" s="228"/>
      <c r="V367" s="228"/>
      <c r="W367" s="228"/>
      <c r="X367" s="229"/>
      <c r="Y367" s="243">
        <f t="shared" si="22"/>
        <v>0</v>
      </c>
      <c r="Z367" s="242"/>
      <c r="AA367" s="242"/>
      <c r="AB367" s="242"/>
      <c r="AC367" s="298">
        <f t="shared" si="21"/>
        <v>0</v>
      </c>
      <c r="AD367" s="284"/>
      <c r="AE367" s="235"/>
      <c r="AF367" s="236"/>
      <c r="AG367" s="236"/>
      <c r="AH367" s="236"/>
      <c r="AI367" s="236"/>
      <c r="AJ367" s="198"/>
      <c r="AK367" s="198"/>
      <c r="AL367" s="198"/>
      <c r="AM367" s="198"/>
      <c r="AN367" s="198"/>
    </row>
    <row r="368" spans="2:40" hidden="1">
      <c r="B368" s="217">
        <v>332</v>
      </c>
      <c r="C368" s="266" t="s">
        <v>317</v>
      </c>
      <c r="D368" s="225" t="s">
        <v>403</v>
      </c>
      <c r="E368" s="226"/>
      <c r="F368" s="226"/>
      <c r="G368" s="226"/>
      <c r="H368" s="226"/>
      <c r="I368" s="226"/>
      <c r="J368" s="233"/>
      <c r="K368" s="226"/>
      <c r="L368" s="226"/>
      <c r="M368" s="226"/>
      <c r="N368" s="233"/>
      <c r="O368" s="227"/>
      <c r="P368" s="227"/>
      <c r="Q368" s="227"/>
      <c r="R368" s="227"/>
      <c r="S368" s="227"/>
      <c r="T368" s="228"/>
      <c r="U368" s="228"/>
      <c r="V368" s="228"/>
      <c r="W368" s="228"/>
      <c r="X368" s="229"/>
      <c r="Y368" s="243">
        <f t="shared" si="22"/>
        <v>0</v>
      </c>
      <c r="Z368" s="242"/>
      <c r="AA368" s="242"/>
      <c r="AB368" s="242"/>
      <c r="AC368" s="298">
        <f t="shared" si="21"/>
        <v>0</v>
      </c>
      <c r="AD368" s="284"/>
      <c r="AE368" s="235"/>
      <c r="AF368" s="236"/>
      <c r="AG368" s="236"/>
      <c r="AH368" s="236"/>
      <c r="AI368" s="236"/>
      <c r="AJ368" s="198"/>
      <c r="AK368" s="198"/>
      <c r="AL368" s="198"/>
      <c r="AM368" s="198"/>
      <c r="AN368" s="198"/>
    </row>
    <row r="369" spans="2:40" hidden="1">
      <c r="B369" s="217">
        <v>333</v>
      </c>
      <c r="C369" s="266" t="s">
        <v>318</v>
      </c>
      <c r="D369" s="225" t="s">
        <v>403</v>
      </c>
      <c r="E369" s="226"/>
      <c r="F369" s="226"/>
      <c r="G369" s="226"/>
      <c r="H369" s="226"/>
      <c r="I369" s="226"/>
      <c r="J369" s="233"/>
      <c r="K369" s="226"/>
      <c r="L369" s="226"/>
      <c r="M369" s="226"/>
      <c r="N369" s="233"/>
      <c r="O369" s="227"/>
      <c r="P369" s="227"/>
      <c r="Q369" s="227"/>
      <c r="R369" s="227"/>
      <c r="S369" s="227"/>
      <c r="T369" s="228"/>
      <c r="U369" s="228"/>
      <c r="V369" s="228"/>
      <c r="W369" s="228"/>
      <c r="X369" s="229"/>
      <c r="Y369" s="243">
        <f t="shared" si="22"/>
        <v>0</v>
      </c>
      <c r="Z369" s="242"/>
      <c r="AA369" s="242"/>
      <c r="AB369" s="242"/>
      <c r="AC369" s="298">
        <f t="shared" si="21"/>
        <v>0</v>
      </c>
      <c r="AD369" s="284"/>
      <c r="AE369" s="235"/>
      <c r="AF369" s="236"/>
      <c r="AG369" s="236"/>
      <c r="AH369" s="236"/>
      <c r="AI369" s="236"/>
      <c r="AJ369" s="198"/>
      <c r="AK369" s="198"/>
      <c r="AL369" s="198"/>
      <c r="AM369" s="198"/>
      <c r="AN369" s="198"/>
    </row>
    <row r="370" spans="2:40" hidden="1">
      <c r="B370" s="217">
        <v>334</v>
      </c>
      <c r="C370" s="266" t="s">
        <v>319</v>
      </c>
      <c r="D370" s="225" t="s">
        <v>404</v>
      </c>
      <c r="E370" s="226"/>
      <c r="F370" s="226"/>
      <c r="G370" s="226"/>
      <c r="H370" s="226"/>
      <c r="I370" s="226"/>
      <c r="J370" s="233"/>
      <c r="K370" s="226"/>
      <c r="L370" s="226"/>
      <c r="M370" s="226"/>
      <c r="N370" s="233"/>
      <c r="O370" s="227"/>
      <c r="P370" s="227"/>
      <c r="Q370" s="227"/>
      <c r="R370" s="227"/>
      <c r="S370" s="227"/>
      <c r="T370" s="228"/>
      <c r="U370" s="228"/>
      <c r="V370" s="228"/>
      <c r="W370" s="228"/>
      <c r="X370" s="229"/>
      <c r="Y370" s="243">
        <f t="shared" si="22"/>
        <v>0</v>
      </c>
      <c r="Z370" s="242"/>
      <c r="AA370" s="242"/>
      <c r="AB370" s="242"/>
      <c r="AC370" s="298">
        <f t="shared" si="21"/>
        <v>0</v>
      </c>
      <c r="AD370" s="284"/>
      <c r="AE370" s="235"/>
      <c r="AF370" s="236"/>
      <c r="AG370" s="236"/>
      <c r="AH370" s="236"/>
      <c r="AI370" s="236"/>
      <c r="AJ370" s="198"/>
      <c r="AK370" s="198"/>
      <c r="AL370" s="198"/>
      <c r="AM370" s="198"/>
      <c r="AN370" s="198"/>
    </row>
    <row r="371" spans="2:40" hidden="1">
      <c r="B371" s="217">
        <v>335</v>
      </c>
      <c r="C371" s="266" t="s">
        <v>320</v>
      </c>
      <c r="D371" s="225" t="s">
        <v>403</v>
      </c>
      <c r="E371" s="226"/>
      <c r="F371" s="226"/>
      <c r="G371" s="226"/>
      <c r="H371" s="226"/>
      <c r="I371" s="226"/>
      <c r="J371" s="233"/>
      <c r="K371" s="226"/>
      <c r="L371" s="226"/>
      <c r="M371" s="226"/>
      <c r="N371" s="233"/>
      <c r="O371" s="227"/>
      <c r="P371" s="227"/>
      <c r="Q371" s="227"/>
      <c r="R371" s="227"/>
      <c r="S371" s="227"/>
      <c r="T371" s="228"/>
      <c r="U371" s="228"/>
      <c r="V371" s="228"/>
      <c r="W371" s="228"/>
      <c r="X371" s="229"/>
      <c r="Y371" s="243">
        <f t="shared" si="22"/>
        <v>0</v>
      </c>
      <c r="Z371" s="242"/>
      <c r="AA371" s="242"/>
      <c r="AB371" s="242"/>
      <c r="AC371" s="298">
        <f t="shared" si="21"/>
        <v>0</v>
      </c>
      <c r="AD371" s="284"/>
      <c r="AE371" s="235"/>
      <c r="AF371" s="236"/>
      <c r="AG371" s="236"/>
      <c r="AH371" s="236"/>
      <c r="AI371" s="236"/>
      <c r="AJ371" s="198"/>
      <c r="AK371" s="198"/>
      <c r="AL371" s="198"/>
      <c r="AM371" s="198"/>
      <c r="AN371" s="198"/>
    </row>
    <row r="372" spans="2:40" hidden="1">
      <c r="B372" s="217">
        <v>336</v>
      </c>
      <c r="C372" s="266" t="s">
        <v>321</v>
      </c>
      <c r="D372" s="225" t="s">
        <v>403</v>
      </c>
      <c r="E372" s="226"/>
      <c r="F372" s="226"/>
      <c r="G372" s="226"/>
      <c r="H372" s="226"/>
      <c r="I372" s="226"/>
      <c r="J372" s="233"/>
      <c r="K372" s="226"/>
      <c r="L372" s="226"/>
      <c r="M372" s="226"/>
      <c r="N372" s="233"/>
      <c r="O372" s="227"/>
      <c r="P372" s="227"/>
      <c r="Q372" s="227"/>
      <c r="R372" s="227"/>
      <c r="S372" s="227"/>
      <c r="T372" s="228"/>
      <c r="U372" s="228"/>
      <c r="V372" s="228"/>
      <c r="W372" s="228"/>
      <c r="X372" s="229"/>
      <c r="Y372" s="243">
        <f t="shared" si="22"/>
        <v>0</v>
      </c>
      <c r="Z372" s="242"/>
      <c r="AA372" s="242"/>
      <c r="AB372" s="242"/>
      <c r="AC372" s="298">
        <f t="shared" si="21"/>
        <v>0</v>
      </c>
      <c r="AD372" s="284"/>
      <c r="AE372" s="235"/>
      <c r="AF372" s="236"/>
      <c r="AG372" s="236"/>
      <c r="AH372" s="236"/>
      <c r="AI372" s="236"/>
      <c r="AJ372" s="198"/>
      <c r="AK372" s="198"/>
      <c r="AL372" s="198"/>
      <c r="AM372" s="198"/>
      <c r="AN372" s="198"/>
    </row>
    <row r="373" spans="2:40" hidden="1">
      <c r="B373" s="217">
        <v>337</v>
      </c>
      <c r="C373" s="266" t="s">
        <v>322</v>
      </c>
      <c r="D373" s="225" t="s">
        <v>403</v>
      </c>
      <c r="E373" s="226"/>
      <c r="F373" s="226"/>
      <c r="G373" s="226"/>
      <c r="H373" s="226"/>
      <c r="I373" s="226"/>
      <c r="J373" s="233"/>
      <c r="K373" s="226"/>
      <c r="L373" s="226"/>
      <c r="M373" s="226"/>
      <c r="N373" s="233"/>
      <c r="O373" s="227"/>
      <c r="P373" s="227"/>
      <c r="Q373" s="227"/>
      <c r="R373" s="227"/>
      <c r="S373" s="227"/>
      <c r="T373" s="228"/>
      <c r="U373" s="228"/>
      <c r="V373" s="228"/>
      <c r="W373" s="228"/>
      <c r="X373" s="229"/>
      <c r="Y373" s="243">
        <f t="shared" si="22"/>
        <v>0</v>
      </c>
      <c r="Z373" s="242"/>
      <c r="AA373" s="242"/>
      <c r="AB373" s="242"/>
      <c r="AC373" s="298">
        <f t="shared" si="21"/>
        <v>0</v>
      </c>
      <c r="AD373" s="284"/>
      <c r="AE373" s="235"/>
      <c r="AF373" s="236"/>
      <c r="AG373" s="236"/>
      <c r="AH373" s="236"/>
      <c r="AI373" s="236"/>
      <c r="AJ373" s="198"/>
      <c r="AK373" s="198"/>
      <c r="AL373" s="198"/>
      <c r="AM373" s="198"/>
      <c r="AN373" s="198"/>
    </row>
    <row r="374" spans="2:40" hidden="1">
      <c r="B374" s="217">
        <v>338</v>
      </c>
      <c r="C374" s="266" t="s">
        <v>323</v>
      </c>
      <c r="D374" s="225" t="s">
        <v>403</v>
      </c>
      <c r="E374" s="226"/>
      <c r="F374" s="226"/>
      <c r="G374" s="226"/>
      <c r="H374" s="226"/>
      <c r="I374" s="226"/>
      <c r="J374" s="233"/>
      <c r="K374" s="226"/>
      <c r="L374" s="226"/>
      <c r="M374" s="226"/>
      <c r="N374" s="233"/>
      <c r="O374" s="227"/>
      <c r="P374" s="227"/>
      <c r="Q374" s="227"/>
      <c r="R374" s="227"/>
      <c r="S374" s="227"/>
      <c r="T374" s="228"/>
      <c r="U374" s="228"/>
      <c r="V374" s="228"/>
      <c r="W374" s="228"/>
      <c r="X374" s="229"/>
      <c r="Y374" s="243">
        <f t="shared" si="22"/>
        <v>0</v>
      </c>
      <c r="Z374" s="242"/>
      <c r="AA374" s="242"/>
      <c r="AB374" s="242"/>
      <c r="AC374" s="298">
        <f t="shared" si="21"/>
        <v>0</v>
      </c>
      <c r="AD374" s="284"/>
      <c r="AE374" s="235"/>
      <c r="AF374" s="236"/>
      <c r="AG374" s="236"/>
      <c r="AH374" s="236"/>
      <c r="AI374" s="236"/>
      <c r="AJ374" s="198"/>
      <c r="AK374" s="198"/>
      <c r="AL374" s="198"/>
      <c r="AM374" s="198"/>
      <c r="AN374" s="198"/>
    </row>
    <row r="375" spans="2:40" hidden="1">
      <c r="B375" s="217">
        <v>339</v>
      </c>
      <c r="C375" s="266" t="s">
        <v>324</v>
      </c>
      <c r="D375" s="225" t="s">
        <v>403</v>
      </c>
      <c r="E375" s="226"/>
      <c r="F375" s="226"/>
      <c r="G375" s="226"/>
      <c r="H375" s="226"/>
      <c r="I375" s="226"/>
      <c r="J375" s="233"/>
      <c r="K375" s="226"/>
      <c r="L375" s="226"/>
      <c r="M375" s="226"/>
      <c r="N375" s="233"/>
      <c r="O375" s="227"/>
      <c r="P375" s="227"/>
      <c r="Q375" s="227"/>
      <c r="R375" s="227"/>
      <c r="S375" s="227"/>
      <c r="T375" s="228"/>
      <c r="U375" s="228"/>
      <c r="V375" s="228"/>
      <c r="W375" s="228"/>
      <c r="X375" s="229"/>
      <c r="Y375" s="243">
        <f t="shared" si="22"/>
        <v>0</v>
      </c>
      <c r="Z375" s="242"/>
      <c r="AA375" s="242"/>
      <c r="AB375" s="242"/>
      <c r="AC375" s="298">
        <f t="shared" si="21"/>
        <v>0</v>
      </c>
      <c r="AD375" s="284"/>
      <c r="AE375" s="235"/>
      <c r="AF375" s="236"/>
      <c r="AG375" s="236"/>
      <c r="AH375" s="236"/>
      <c r="AI375" s="236"/>
      <c r="AJ375" s="198"/>
      <c r="AK375" s="198"/>
      <c r="AL375" s="198"/>
      <c r="AM375" s="198"/>
      <c r="AN375" s="198"/>
    </row>
    <row r="376" spans="2:40" hidden="1">
      <c r="B376" s="217">
        <v>340</v>
      </c>
      <c r="C376" s="266" t="s">
        <v>325</v>
      </c>
      <c r="D376" s="225" t="s">
        <v>403</v>
      </c>
      <c r="E376" s="226"/>
      <c r="F376" s="226"/>
      <c r="G376" s="226"/>
      <c r="H376" s="226"/>
      <c r="I376" s="226"/>
      <c r="J376" s="233"/>
      <c r="K376" s="226"/>
      <c r="L376" s="226"/>
      <c r="M376" s="226"/>
      <c r="N376" s="233"/>
      <c r="O376" s="227"/>
      <c r="P376" s="227"/>
      <c r="Q376" s="227"/>
      <c r="R376" s="227"/>
      <c r="S376" s="227"/>
      <c r="T376" s="228"/>
      <c r="U376" s="228"/>
      <c r="V376" s="228"/>
      <c r="W376" s="228"/>
      <c r="X376" s="229"/>
      <c r="Y376" s="243">
        <f t="shared" si="22"/>
        <v>0</v>
      </c>
      <c r="Z376" s="242"/>
      <c r="AA376" s="242"/>
      <c r="AB376" s="242"/>
      <c r="AC376" s="298">
        <f t="shared" si="21"/>
        <v>0</v>
      </c>
      <c r="AD376" s="284"/>
      <c r="AE376" s="235"/>
      <c r="AF376" s="236"/>
      <c r="AG376" s="236"/>
      <c r="AH376" s="236"/>
      <c r="AI376" s="236"/>
      <c r="AJ376" s="198"/>
      <c r="AK376" s="198"/>
      <c r="AL376" s="198"/>
      <c r="AM376" s="198"/>
      <c r="AN376" s="198"/>
    </row>
    <row r="377" spans="2:40" hidden="1">
      <c r="B377" s="217">
        <v>341</v>
      </c>
      <c r="C377" s="266" t="s">
        <v>326</v>
      </c>
      <c r="D377" s="225" t="s">
        <v>403</v>
      </c>
      <c r="E377" s="226"/>
      <c r="F377" s="226"/>
      <c r="G377" s="226"/>
      <c r="H377" s="226"/>
      <c r="I377" s="226"/>
      <c r="J377" s="233"/>
      <c r="K377" s="226"/>
      <c r="L377" s="226"/>
      <c r="M377" s="226"/>
      <c r="N377" s="233"/>
      <c r="O377" s="227"/>
      <c r="P377" s="227"/>
      <c r="Q377" s="227"/>
      <c r="R377" s="227"/>
      <c r="S377" s="227"/>
      <c r="T377" s="228"/>
      <c r="U377" s="228"/>
      <c r="V377" s="228"/>
      <c r="W377" s="228"/>
      <c r="X377" s="229"/>
      <c r="Y377" s="243">
        <f t="shared" si="22"/>
        <v>0</v>
      </c>
      <c r="Z377" s="242"/>
      <c r="AA377" s="242"/>
      <c r="AB377" s="242"/>
      <c r="AC377" s="298">
        <f t="shared" si="21"/>
        <v>0</v>
      </c>
      <c r="AD377" s="284"/>
      <c r="AE377" s="235"/>
      <c r="AF377" s="236"/>
      <c r="AG377" s="236"/>
      <c r="AH377" s="236"/>
      <c r="AI377" s="236"/>
      <c r="AJ377" s="198"/>
      <c r="AK377" s="198"/>
      <c r="AL377" s="198"/>
      <c r="AM377" s="198"/>
      <c r="AN377" s="198"/>
    </row>
    <row r="378" spans="2:40" hidden="1">
      <c r="B378" s="217">
        <v>342</v>
      </c>
      <c r="C378" s="266" t="s">
        <v>327</v>
      </c>
      <c r="D378" s="225" t="s">
        <v>403</v>
      </c>
      <c r="E378" s="226"/>
      <c r="F378" s="226"/>
      <c r="G378" s="226"/>
      <c r="H378" s="226"/>
      <c r="I378" s="226"/>
      <c r="J378" s="233"/>
      <c r="K378" s="226"/>
      <c r="L378" s="226"/>
      <c r="M378" s="226"/>
      <c r="N378" s="233"/>
      <c r="O378" s="227"/>
      <c r="P378" s="227"/>
      <c r="Q378" s="227"/>
      <c r="R378" s="227"/>
      <c r="S378" s="227"/>
      <c r="T378" s="228"/>
      <c r="U378" s="228"/>
      <c r="V378" s="228"/>
      <c r="W378" s="228"/>
      <c r="X378" s="229"/>
      <c r="Y378" s="243">
        <f t="shared" si="22"/>
        <v>0</v>
      </c>
      <c r="Z378" s="242"/>
      <c r="AA378" s="242"/>
      <c r="AB378" s="242"/>
      <c r="AC378" s="298">
        <f t="shared" si="21"/>
        <v>0</v>
      </c>
      <c r="AD378" s="284"/>
      <c r="AE378" s="235"/>
      <c r="AF378" s="236"/>
      <c r="AG378" s="236"/>
      <c r="AH378" s="236"/>
      <c r="AI378" s="236"/>
      <c r="AJ378" s="198"/>
      <c r="AK378" s="198"/>
      <c r="AL378" s="198"/>
      <c r="AM378" s="198"/>
      <c r="AN378" s="198"/>
    </row>
    <row r="379" spans="2:40" hidden="1">
      <c r="B379" s="217">
        <v>343</v>
      </c>
      <c r="C379" s="266" t="s">
        <v>328</v>
      </c>
      <c r="D379" s="225" t="s">
        <v>403</v>
      </c>
      <c r="E379" s="226"/>
      <c r="F379" s="226"/>
      <c r="G379" s="226"/>
      <c r="H379" s="226"/>
      <c r="I379" s="226"/>
      <c r="J379" s="233"/>
      <c r="K379" s="226"/>
      <c r="L379" s="226"/>
      <c r="M379" s="226"/>
      <c r="N379" s="233"/>
      <c r="O379" s="227"/>
      <c r="P379" s="227"/>
      <c r="Q379" s="227"/>
      <c r="R379" s="227"/>
      <c r="S379" s="227"/>
      <c r="T379" s="228"/>
      <c r="U379" s="228"/>
      <c r="V379" s="228"/>
      <c r="W379" s="228"/>
      <c r="X379" s="229"/>
      <c r="Y379" s="243">
        <f t="shared" ref="Y379:Y410" si="23">IF((AA379/25)*Y$8&gt;0,(AA379/25)*Y$8,0)</f>
        <v>0</v>
      </c>
      <c r="Z379" s="242"/>
      <c r="AA379" s="242"/>
      <c r="AB379" s="242"/>
      <c r="AC379" s="298">
        <f t="shared" si="21"/>
        <v>0</v>
      </c>
      <c r="AD379" s="284"/>
      <c r="AE379" s="235"/>
      <c r="AF379" s="236"/>
      <c r="AG379" s="236"/>
      <c r="AH379" s="236"/>
      <c r="AI379" s="236"/>
      <c r="AJ379" s="198"/>
      <c r="AK379" s="198"/>
      <c r="AL379" s="198"/>
      <c r="AM379" s="198"/>
      <c r="AN379" s="198"/>
    </row>
    <row r="380" spans="2:40" hidden="1">
      <c r="B380" s="217">
        <v>344</v>
      </c>
      <c r="C380" s="266" t="s">
        <v>329</v>
      </c>
      <c r="D380" s="288" t="s">
        <v>404</v>
      </c>
      <c r="E380" s="226"/>
      <c r="F380" s="226"/>
      <c r="G380" s="226"/>
      <c r="H380" s="226"/>
      <c r="I380" s="226"/>
      <c r="J380" s="233"/>
      <c r="K380" s="226"/>
      <c r="L380" s="226"/>
      <c r="M380" s="226"/>
      <c r="N380" s="233"/>
      <c r="O380" s="227"/>
      <c r="P380" s="227"/>
      <c r="Q380" s="227"/>
      <c r="R380" s="227"/>
      <c r="S380" s="227"/>
      <c r="T380" s="228"/>
      <c r="U380" s="228"/>
      <c r="V380" s="228"/>
      <c r="W380" s="228"/>
      <c r="X380" s="229"/>
      <c r="Y380" s="243">
        <f t="shared" si="23"/>
        <v>0</v>
      </c>
      <c r="Z380" s="242"/>
      <c r="AA380" s="242"/>
      <c r="AB380" s="242"/>
      <c r="AC380" s="298">
        <f t="shared" si="21"/>
        <v>0</v>
      </c>
      <c r="AD380" s="284"/>
      <c r="AE380" s="235"/>
      <c r="AF380" s="236"/>
      <c r="AG380" s="236"/>
      <c r="AH380" s="236"/>
      <c r="AI380" s="236"/>
      <c r="AJ380" s="198"/>
      <c r="AK380" s="198"/>
      <c r="AL380" s="198"/>
      <c r="AM380" s="198"/>
      <c r="AN380" s="198"/>
    </row>
    <row r="381" spans="2:40" hidden="1">
      <c r="B381" s="217">
        <v>345</v>
      </c>
      <c r="C381" s="266" t="s">
        <v>330</v>
      </c>
      <c r="D381" s="225" t="s">
        <v>403</v>
      </c>
      <c r="E381" s="226"/>
      <c r="F381" s="226"/>
      <c r="G381" s="226"/>
      <c r="H381" s="226"/>
      <c r="I381" s="226"/>
      <c r="J381" s="233"/>
      <c r="K381" s="226"/>
      <c r="L381" s="226"/>
      <c r="M381" s="226"/>
      <c r="N381" s="233"/>
      <c r="O381" s="227"/>
      <c r="P381" s="227"/>
      <c r="Q381" s="227"/>
      <c r="R381" s="227"/>
      <c r="S381" s="227"/>
      <c r="T381" s="228"/>
      <c r="U381" s="228"/>
      <c r="V381" s="228"/>
      <c r="W381" s="228"/>
      <c r="X381" s="229"/>
      <c r="Y381" s="243">
        <f t="shared" si="23"/>
        <v>0</v>
      </c>
      <c r="Z381" s="242"/>
      <c r="AA381" s="242"/>
      <c r="AB381" s="242"/>
      <c r="AC381" s="298">
        <f t="shared" si="21"/>
        <v>0</v>
      </c>
      <c r="AD381" s="284"/>
      <c r="AE381" s="235"/>
      <c r="AF381" s="236"/>
      <c r="AG381" s="236"/>
      <c r="AH381" s="236"/>
      <c r="AI381" s="236"/>
      <c r="AJ381" s="198"/>
      <c r="AK381" s="198"/>
      <c r="AL381" s="198"/>
      <c r="AM381" s="198"/>
      <c r="AN381" s="198"/>
    </row>
    <row r="382" spans="2:40" hidden="1">
      <c r="B382" s="217">
        <v>346</v>
      </c>
      <c r="C382" s="266" t="s">
        <v>331</v>
      </c>
      <c r="D382" s="225" t="s">
        <v>403</v>
      </c>
      <c r="E382" s="226"/>
      <c r="F382" s="226"/>
      <c r="G382" s="226"/>
      <c r="H382" s="226"/>
      <c r="I382" s="226"/>
      <c r="J382" s="233"/>
      <c r="K382" s="226"/>
      <c r="L382" s="226"/>
      <c r="M382" s="226"/>
      <c r="N382" s="233"/>
      <c r="O382" s="227"/>
      <c r="P382" s="227"/>
      <c r="Q382" s="227"/>
      <c r="R382" s="227"/>
      <c r="S382" s="227"/>
      <c r="T382" s="228"/>
      <c r="U382" s="228"/>
      <c r="V382" s="228"/>
      <c r="W382" s="228"/>
      <c r="X382" s="229"/>
      <c r="Y382" s="243">
        <f t="shared" si="23"/>
        <v>0</v>
      </c>
      <c r="Z382" s="242"/>
      <c r="AA382" s="242"/>
      <c r="AB382" s="242"/>
      <c r="AC382" s="298">
        <f t="shared" si="21"/>
        <v>0</v>
      </c>
      <c r="AD382" s="284"/>
      <c r="AE382" s="235"/>
      <c r="AF382" s="236"/>
      <c r="AG382" s="236"/>
      <c r="AH382" s="236"/>
      <c r="AI382" s="236"/>
      <c r="AJ382" s="198"/>
      <c r="AK382" s="198"/>
      <c r="AL382" s="198"/>
      <c r="AM382" s="198"/>
      <c r="AN382" s="198"/>
    </row>
    <row r="383" spans="2:40" hidden="1">
      <c r="B383" s="217">
        <v>347</v>
      </c>
      <c r="C383" s="266" t="s">
        <v>332</v>
      </c>
      <c r="D383" s="225" t="s">
        <v>403</v>
      </c>
      <c r="E383" s="226"/>
      <c r="F383" s="226"/>
      <c r="G383" s="226"/>
      <c r="H383" s="226"/>
      <c r="I383" s="226"/>
      <c r="J383" s="233"/>
      <c r="K383" s="226"/>
      <c r="L383" s="226"/>
      <c r="M383" s="226"/>
      <c r="N383" s="233"/>
      <c r="O383" s="227"/>
      <c r="P383" s="227"/>
      <c r="Q383" s="227"/>
      <c r="R383" s="227"/>
      <c r="S383" s="227"/>
      <c r="T383" s="228"/>
      <c r="U383" s="228"/>
      <c r="V383" s="228"/>
      <c r="W383" s="228"/>
      <c r="X383" s="229"/>
      <c r="Y383" s="243">
        <f t="shared" si="23"/>
        <v>0</v>
      </c>
      <c r="Z383" s="242"/>
      <c r="AA383" s="242"/>
      <c r="AB383" s="242"/>
      <c r="AC383" s="298">
        <f t="shared" si="21"/>
        <v>0</v>
      </c>
      <c r="AD383" s="284"/>
      <c r="AE383" s="235"/>
      <c r="AF383" s="236"/>
      <c r="AG383" s="236"/>
      <c r="AH383" s="236"/>
      <c r="AI383" s="236"/>
      <c r="AJ383" s="198"/>
      <c r="AK383" s="198"/>
      <c r="AL383" s="198"/>
      <c r="AM383" s="198"/>
      <c r="AN383" s="198"/>
    </row>
    <row r="384" spans="2:40" hidden="1">
      <c r="B384" s="217">
        <v>348</v>
      </c>
      <c r="C384" s="266" t="s">
        <v>333</v>
      </c>
      <c r="D384" s="225" t="s">
        <v>404</v>
      </c>
      <c r="E384" s="226"/>
      <c r="F384" s="226"/>
      <c r="G384" s="226"/>
      <c r="H384" s="226"/>
      <c r="I384" s="226"/>
      <c r="J384" s="233"/>
      <c r="K384" s="226"/>
      <c r="L384" s="226"/>
      <c r="M384" s="226"/>
      <c r="N384" s="233"/>
      <c r="O384" s="227"/>
      <c r="P384" s="227"/>
      <c r="Q384" s="227"/>
      <c r="R384" s="227"/>
      <c r="S384" s="227"/>
      <c r="T384" s="228"/>
      <c r="U384" s="228"/>
      <c r="V384" s="228"/>
      <c r="W384" s="228"/>
      <c r="X384" s="229"/>
      <c r="Y384" s="243">
        <f t="shared" si="23"/>
        <v>0</v>
      </c>
      <c r="Z384" s="242"/>
      <c r="AA384" s="242"/>
      <c r="AB384" s="242"/>
      <c r="AC384" s="298">
        <f t="shared" si="21"/>
        <v>0</v>
      </c>
      <c r="AD384" s="284"/>
      <c r="AE384" s="235"/>
      <c r="AF384" s="236"/>
      <c r="AG384" s="236"/>
      <c r="AH384" s="236"/>
      <c r="AI384" s="236"/>
      <c r="AJ384" s="198"/>
      <c r="AK384" s="198"/>
      <c r="AL384" s="198"/>
      <c r="AM384" s="198"/>
      <c r="AN384" s="198"/>
    </row>
    <row r="385" spans="2:40" hidden="1">
      <c r="B385" s="217">
        <v>349</v>
      </c>
      <c r="C385" s="266" t="s">
        <v>334</v>
      </c>
      <c r="D385" s="225" t="s">
        <v>403</v>
      </c>
      <c r="E385" s="226"/>
      <c r="F385" s="226"/>
      <c r="G385" s="226"/>
      <c r="H385" s="226"/>
      <c r="I385" s="226"/>
      <c r="J385" s="233"/>
      <c r="K385" s="226"/>
      <c r="L385" s="226"/>
      <c r="M385" s="226"/>
      <c r="N385" s="233"/>
      <c r="O385" s="227"/>
      <c r="P385" s="227"/>
      <c r="Q385" s="227"/>
      <c r="R385" s="227"/>
      <c r="S385" s="227"/>
      <c r="T385" s="228"/>
      <c r="U385" s="228"/>
      <c r="V385" s="228"/>
      <c r="W385" s="228"/>
      <c r="X385" s="229"/>
      <c r="Y385" s="243">
        <f t="shared" si="23"/>
        <v>0</v>
      </c>
      <c r="Z385" s="242"/>
      <c r="AA385" s="242"/>
      <c r="AB385" s="242"/>
      <c r="AC385" s="298">
        <f t="shared" si="21"/>
        <v>0</v>
      </c>
      <c r="AD385" s="284"/>
      <c r="AE385" s="235"/>
      <c r="AF385" s="236"/>
      <c r="AG385" s="236"/>
      <c r="AH385" s="236"/>
      <c r="AI385" s="236"/>
      <c r="AJ385" s="198"/>
      <c r="AK385" s="198"/>
      <c r="AL385" s="198"/>
      <c r="AM385" s="198"/>
      <c r="AN385" s="198"/>
    </row>
    <row r="386" spans="2:40" hidden="1">
      <c r="B386" s="217">
        <v>350</v>
      </c>
      <c r="C386" s="266" t="s">
        <v>335</v>
      </c>
      <c r="D386" s="225" t="s">
        <v>403</v>
      </c>
      <c r="E386" s="226"/>
      <c r="F386" s="226"/>
      <c r="G386" s="226"/>
      <c r="H386" s="226"/>
      <c r="I386" s="226"/>
      <c r="J386" s="233"/>
      <c r="K386" s="226"/>
      <c r="L386" s="226"/>
      <c r="M386" s="226"/>
      <c r="N386" s="233"/>
      <c r="O386" s="227"/>
      <c r="P386" s="227"/>
      <c r="Q386" s="227"/>
      <c r="R386" s="227"/>
      <c r="S386" s="227"/>
      <c r="T386" s="228"/>
      <c r="U386" s="228"/>
      <c r="V386" s="228"/>
      <c r="W386" s="228"/>
      <c r="X386" s="229"/>
      <c r="Y386" s="243">
        <f t="shared" si="23"/>
        <v>0</v>
      </c>
      <c r="Z386" s="242"/>
      <c r="AA386" s="242"/>
      <c r="AB386" s="242"/>
      <c r="AC386" s="298">
        <f t="shared" si="21"/>
        <v>0</v>
      </c>
      <c r="AD386" s="284"/>
      <c r="AE386" s="235"/>
      <c r="AF386" s="236"/>
      <c r="AG386" s="236"/>
      <c r="AH386" s="236"/>
      <c r="AI386" s="236"/>
      <c r="AJ386" s="198"/>
      <c r="AK386" s="198"/>
      <c r="AL386" s="198"/>
      <c r="AM386" s="198"/>
      <c r="AN386" s="198"/>
    </row>
    <row r="387" spans="2:40" hidden="1">
      <c r="B387" s="217">
        <v>351</v>
      </c>
      <c r="C387" s="266" t="s">
        <v>336</v>
      </c>
      <c r="D387" s="225" t="s">
        <v>403</v>
      </c>
      <c r="E387" s="226"/>
      <c r="F387" s="226"/>
      <c r="G387" s="226"/>
      <c r="H387" s="226"/>
      <c r="I387" s="226"/>
      <c r="J387" s="233"/>
      <c r="K387" s="226"/>
      <c r="L387" s="226"/>
      <c r="M387" s="226"/>
      <c r="N387" s="233"/>
      <c r="O387" s="227"/>
      <c r="P387" s="227"/>
      <c r="Q387" s="227"/>
      <c r="R387" s="227"/>
      <c r="S387" s="227"/>
      <c r="T387" s="228"/>
      <c r="U387" s="228"/>
      <c r="V387" s="228"/>
      <c r="W387" s="228"/>
      <c r="X387" s="229"/>
      <c r="Y387" s="243">
        <f t="shared" si="23"/>
        <v>0</v>
      </c>
      <c r="Z387" s="242"/>
      <c r="AA387" s="242"/>
      <c r="AB387" s="242"/>
      <c r="AC387" s="298">
        <f t="shared" si="21"/>
        <v>0</v>
      </c>
      <c r="AD387" s="284"/>
      <c r="AE387" s="235"/>
      <c r="AF387" s="236"/>
      <c r="AG387" s="236"/>
      <c r="AH387" s="236"/>
      <c r="AI387" s="236"/>
      <c r="AJ387" s="198"/>
      <c r="AK387" s="198"/>
      <c r="AL387" s="198"/>
      <c r="AM387" s="198"/>
      <c r="AN387" s="198"/>
    </row>
    <row r="388" spans="2:40" hidden="1">
      <c r="B388" s="217">
        <v>352</v>
      </c>
      <c r="C388" s="266" t="s">
        <v>337</v>
      </c>
      <c r="D388" s="225" t="s">
        <v>403</v>
      </c>
      <c r="E388" s="226"/>
      <c r="F388" s="226"/>
      <c r="G388" s="226"/>
      <c r="H388" s="226"/>
      <c r="I388" s="226"/>
      <c r="J388" s="233"/>
      <c r="K388" s="226"/>
      <c r="L388" s="226"/>
      <c r="M388" s="226"/>
      <c r="N388" s="233"/>
      <c r="O388" s="227"/>
      <c r="P388" s="227"/>
      <c r="Q388" s="227"/>
      <c r="R388" s="227"/>
      <c r="S388" s="227"/>
      <c r="T388" s="228"/>
      <c r="U388" s="228"/>
      <c r="V388" s="228"/>
      <c r="W388" s="228"/>
      <c r="X388" s="229"/>
      <c r="Y388" s="243">
        <f t="shared" si="23"/>
        <v>0</v>
      </c>
      <c r="Z388" s="242"/>
      <c r="AA388" s="242"/>
      <c r="AB388" s="242"/>
      <c r="AC388" s="298">
        <f t="shared" si="21"/>
        <v>0</v>
      </c>
      <c r="AD388" s="284"/>
      <c r="AE388" s="235"/>
      <c r="AF388" s="236"/>
      <c r="AG388" s="236"/>
      <c r="AH388" s="236"/>
      <c r="AI388" s="236"/>
      <c r="AJ388" s="198"/>
      <c r="AK388" s="198"/>
      <c r="AL388" s="198"/>
      <c r="AM388" s="198"/>
      <c r="AN388" s="198"/>
    </row>
    <row r="389" spans="2:40" hidden="1">
      <c r="B389" s="217">
        <v>353</v>
      </c>
      <c r="C389" s="266" t="s">
        <v>338</v>
      </c>
      <c r="D389" s="225" t="s">
        <v>403</v>
      </c>
      <c r="E389" s="226"/>
      <c r="F389" s="226"/>
      <c r="G389" s="226"/>
      <c r="H389" s="226"/>
      <c r="I389" s="226"/>
      <c r="J389" s="233"/>
      <c r="K389" s="226"/>
      <c r="L389" s="226"/>
      <c r="M389" s="226"/>
      <c r="N389" s="233"/>
      <c r="O389" s="227"/>
      <c r="P389" s="227"/>
      <c r="Q389" s="227"/>
      <c r="R389" s="227"/>
      <c r="S389" s="227"/>
      <c r="T389" s="228"/>
      <c r="U389" s="228"/>
      <c r="V389" s="228"/>
      <c r="W389" s="228"/>
      <c r="X389" s="229"/>
      <c r="Y389" s="243">
        <f t="shared" si="23"/>
        <v>0</v>
      </c>
      <c r="Z389" s="242"/>
      <c r="AA389" s="242"/>
      <c r="AB389" s="242"/>
      <c r="AC389" s="298">
        <f t="shared" si="21"/>
        <v>0</v>
      </c>
      <c r="AD389" s="284"/>
      <c r="AE389" s="235"/>
      <c r="AF389" s="236"/>
      <c r="AG389" s="236"/>
      <c r="AH389" s="236"/>
      <c r="AI389" s="236"/>
      <c r="AJ389" s="198"/>
      <c r="AK389" s="198"/>
      <c r="AL389" s="198"/>
      <c r="AM389" s="198"/>
      <c r="AN389" s="198"/>
    </row>
    <row r="390" spans="2:40" hidden="1">
      <c r="B390" s="217">
        <v>354</v>
      </c>
      <c r="C390" s="266" t="s">
        <v>339</v>
      </c>
      <c r="D390" s="225" t="s">
        <v>403</v>
      </c>
      <c r="E390" s="226"/>
      <c r="F390" s="226"/>
      <c r="G390" s="226"/>
      <c r="H390" s="226"/>
      <c r="I390" s="226"/>
      <c r="J390" s="233"/>
      <c r="K390" s="226"/>
      <c r="L390" s="226"/>
      <c r="M390" s="226"/>
      <c r="N390" s="233"/>
      <c r="O390" s="227"/>
      <c r="P390" s="227"/>
      <c r="Q390" s="227"/>
      <c r="R390" s="227"/>
      <c r="S390" s="227"/>
      <c r="T390" s="228"/>
      <c r="U390" s="228"/>
      <c r="V390" s="228"/>
      <c r="W390" s="228"/>
      <c r="X390" s="229"/>
      <c r="Y390" s="243">
        <f t="shared" si="23"/>
        <v>0</v>
      </c>
      <c r="Z390" s="242"/>
      <c r="AA390" s="242"/>
      <c r="AB390" s="242"/>
      <c r="AC390" s="298">
        <f t="shared" si="21"/>
        <v>0</v>
      </c>
      <c r="AD390" s="284"/>
      <c r="AE390" s="235"/>
      <c r="AF390" s="236"/>
      <c r="AG390" s="236"/>
      <c r="AH390" s="236"/>
      <c r="AI390" s="236"/>
      <c r="AJ390" s="198"/>
      <c r="AK390" s="198"/>
      <c r="AL390" s="198"/>
      <c r="AM390" s="198"/>
      <c r="AN390" s="198"/>
    </row>
    <row r="391" spans="2:40" hidden="1">
      <c r="B391" s="217">
        <v>355</v>
      </c>
      <c r="C391" s="266" t="s">
        <v>340</v>
      </c>
      <c r="D391" s="225" t="s">
        <v>403</v>
      </c>
      <c r="E391" s="226"/>
      <c r="F391" s="226"/>
      <c r="G391" s="226"/>
      <c r="H391" s="226"/>
      <c r="I391" s="226"/>
      <c r="J391" s="233"/>
      <c r="K391" s="226"/>
      <c r="L391" s="226"/>
      <c r="M391" s="226"/>
      <c r="N391" s="233"/>
      <c r="O391" s="227"/>
      <c r="P391" s="227"/>
      <c r="Q391" s="227"/>
      <c r="R391" s="227"/>
      <c r="S391" s="227"/>
      <c r="T391" s="228"/>
      <c r="U391" s="228"/>
      <c r="V391" s="228"/>
      <c r="W391" s="228"/>
      <c r="X391" s="229"/>
      <c r="Y391" s="243">
        <f t="shared" si="23"/>
        <v>0</v>
      </c>
      <c r="Z391" s="242"/>
      <c r="AA391" s="242"/>
      <c r="AB391" s="242"/>
      <c r="AC391" s="298">
        <f t="shared" si="21"/>
        <v>0</v>
      </c>
      <c r="AD391" s="284"/>
      <c r="AE391" s="235"/>
      <c r="AF391" s="236"/>
      <c r="AG391" s="236"/>
      <c r="AH391" s="236"/>
      <c r="AI391" s="236"/>
      <c r="AJ391" s="198"/>
      <c r="AK391" s="198"/>
      <c r="AL391" s="198"/>
      <c r="AM391" s="198"/>
      <c r="AN391" s="198"/>
    </row>
    <row r="392" spans="2:40" hidden="1">
      <c r="B392" s="217">
        <v>356</v>
      </c>
      <c r="C392" s="266" t="s">
        <v>341</v>
      </c>
      <c r="D392" s="225" t="s">
        <v>403</v>
      </c>
      <c r="E392" s="226"/>
      <c r="F392" s="226"/>
      <c r="G392" s="226"/>
      <c r="H392" s="226"/>
      <c r="I392" s="226"/>
      <c r="J392" s="233"/>
      <c r="K392" s="226"/>
      <c r="L392" s="226"/>
      <c r="M392" s="226"/>
      <c r="N392" s="233"/>
      <c r="O392" s="227"/>
      <c r="P392" s="227"/>
      <c r="Q392" s="227"/>
      <c r="R392" s="227"/>
      <c r="S392" s="227"/>
      <c r="T392" s="228"/>
      <c r="U392" s="228"/>
      <c r="V392" s="228"/>
      <c r="W392" s="228"/>
      <c r="X392" s="229"/>
      <c r="Y392" s="243">
        <f t="shared" si="23"/>
        <v>0</v>
      </c>
      <c r="Z392" s="242"/>
      <c r="AA392" s="242"/>
      <c r="AB392" s="242"/>
      <c r="AC392" s="298">
        <f t="shared" si="21"/>
        <v>0</v>
      </c>
      <c r="AD392" s="284"/>
      <c r="AE392" s="235"/>
      <c r="AF392" s="236"/>
      <c r="AG392" s="236"/>
      <c r="AH392" s="236"/>
      <c r="AI392" s="236"/>
      <c r="AJ392" s="198"/>
      <c r="AK392" s="198"/>
      <c r="AL392" s="198"/>
      <c r="AM392" s="198"/>
      <c r="AN392" s="198"/>
    </row>
    <row r="393" spans="2:40" hidden="1">
      <c r="B393" s="217">
        <v>357</v>
      </c>
      <c r="C393" s="266" t="s">
        <v>342</v>
      </c>
      <c r="D393" s="225" t="s">
        <v>403</v>
      </c>
      <c r="E393" s="226"/>
      <c r="F393" s="226"/>
      <c r="G393" s="226"/>
      <c r="H393" s="226"/>
      <c r="I393" s="226"/>
      <c r="J393" s="233"/>
      <c r="K393" s="226"/>
      <c r="L393" s="226"/>
      <c r="M393" s="226"/>
      <c r="N393" s="233"/>
      <c r="O393" s="227"/>
      <c r="P393" s="227"/>
      <c r="Q393" s="227"/>
      <c r="R393" s="227"/>
      <c r="S393" s="227"/>
      <c r="T393" s="228"/>
      <c r="U393" s="228"/>
      <c r="V393" s="228"/>
      <c r="W393" s="228"/>
      <c r="X393" s="229"/>
      <c r="Y393" s="243">
        <f t="shared" si="23"/>
        <v>0</v>
      </c>
      <c r="Z393" s="242"/>
      <c r="AA393" s="242"/>
      <c r="AB393" s="242"/>
      <c r="AC393" s="298">
        <f t="shared" si="21"/>
        <v>0</v>
      </c>
      <c r="AD393" s="284"/>
      <c r="AE393" s="235"/>
      <c r="AF393" s="236"/>
      <c r="AG393" s="236"/>
      <c r="AH393" s="236"/>
      <c r="AI393" s="236"/>
      <c r="AJ393" s="198"/>
      <c r="AK393" s="198"/>
      <c r="AL393" s="198"/>
      <c r="AM393" s="198"/>
      <c r="AN393" s="198"/>
    </row>
    <row r="394" spans="2:40" hidden="1">
      <c r="B394" s="217">
        <v>358</v>
      </c>
      <c r="C394" s="266" t="s">
        <v>343</v>
      </c>
      <c r="D394" s="225" t="s">
        <v>403</v>
      </c>
      <c r="E394" s="226"/>
      <c r="F394" s="226"/>
      <c r="G394" s="226"/>
      <c r="H394" s="226"/>
      <c r="I394" s="226"/>
      <c r="J394" s="233"/>
      <c r="K394" s="226"/>
      <c r="L394" s="226"/>
      <c r="M394" s="226"/>
      <c r="N394" s="233"/>
      <c r="O394" s="227"/>
      <c r="P394" s="227"/>
      <c r="Q394" s="227"/>
      <c r="R394" s="227"/>
      <c r="S394" s="227"/>
      <c r="T394" s="228"/>
      <c r="U394" s="228"/>
      <c r="V394" s="228"/>
      <c r="W394" s="228"/>
      <c r="X394" s="229"/>
      <c r="Y394" s="243">
        <f t="shared" si="23"/>
        <v>0</v>
      </c>
      <c r="Z394" s="242"/>
      <c r="AA394" s="242"/>
      <c r="AB394" s="242"/>
      <c r="AC394" s="298">
        <f t="shared" si="21"/>
        <v>0</v>
      </c>
      <c r="AD394" s="284"/>
      <c r="AE394" s="235"/>
      <c r="AF394" s="236"/>
      <c r="AG394" s="236"/>
      <c r="AH394" s="236"/>
      <c r="AI394" s="236"/>
      <c r="AJ394" s="198"/>
      <c r="AK394" s="198"/>
      <c r="AL394" s="198"/>
      <c r="AM394" s="198"/>
      <c r="AN394" s="198"/>
    </row>
    <row r="395" spans="2:40" hidden="1">
      <c r="B395" s="217">
        <v>359</v>
      </c>
      <c r="C395" s="266" t="s">
        <v>344</v>
      </c>
      <c r="D395" s="225" t="s">
        <v>403</v>
      </c>
      <c r="E395" s="226"/>
      <c r="F395" s="226"/>
      <c r="G395" s="226"/>
      <c r="H395" s="226"/>
      <c r="I395" s="226"/>
      <c r="J395" s="233"/>
      <c r="K395" s="226"/>
      <c r="L395" s="226"/>
      <c r="M395" s="226"/>
      <c r="N395" s="233"/>
      <c r="O395" s="227"/>
      <c r="P395" s="227"/>
      <c r="Q395" s="227"/>
      <c r="R395" s="227"/>
      <c r="S395" s="227"/>
      <c r="T395" s="228"/>
      <c r="U395" s="228"/>
      <c r="V395" s="228"/>
      <c r="W395" s="228"/>
      <c r="X395" s="229"/>
      <c r="Y395" s="243">
        <f t="shared" si="23"/>
        <v>0</v>
      </c>
      <c r="Z395" s="242"/>
      <c r="AA395" s="242"/>
      <c r="AB395" s="242"/>
      <c r="AC395" s="298">
        <f t="shared" si="21"/>
        <v>0</v>
      </c>
      <c r="AD395" s="284"/>
      <c r="AE395" s="235"/>
      <c r="AF395" s="236"/>
      <c r="AG395" s="236"/>
      <c r="AH395" s="236"/>
      <c r="AI395" s="236"/>
      <c r="AJ395" s="198"/>
      <c r="AK395" s="198"/>
      <c r="AL395" s="198"/>
      <c r="AM395" s="198"/>
      <c r="AN395" s="198"/>
    </row>
    <row r="396" spans="2:40" hidden="1">
      <c r="B396" s="217">
        <v>360</v>
      </c>
      <c r="C396" s="266" t="s">
        <v>345</v>
      </c>
      <c r="D396" s="225" t="s">
        <v>403</v>
      </c>
      <c r="E396" s="226"/>
      <c r="F396" s="226"/>
      <c r="G396" s="226"/>
      <c r="H396" s="226"/>
      <c r="I396" s="226"/>
      <c r="J396" s="233"/>
      <c r="K396" s="226"/>
      <c r="L396" s="226"/>
      <c r="M396" s="226"/>
      <c r="N396" s="233"/>
      <c r="O396" s="227"/>
      <c r="P396" s="227"/>
      <c r="Q396" s="227"/>
      <c r="R396" s="227"/>
      <c r="S396" s="227"/>
      <c r="T396" s="228"/>
      <c r="U396" s="228"/>
      <c r="V396" s="228"/>
      <c r="W396" s="228"/>
      <c r="X396" s="229"/>
      <c r="Y396" s="243">
        <f t="shared" si="23"/>
        <v>0</v>
      </c>
      <c r="Z396" s="242"/>
      <c r="AA396" s="242"/>
      <c r="AB396" s="242"/>
      <c r="AC396" s="298">
        <f t="shared" si="21"/>
        <v>0</v>
      </c>
      <c r="AD396" s="284"/>
      <c r="AE396" s="235"/>
      <c r="AF396" s="236"/>
      <c r="AG396" s="236"/>
      <c r="AH396" s="236"/>
      <c r="AI396" s="236"/>
      <c r="AJ396" s="198"/>
      <c r="AK396" s="198"/>
      <c r="AL396" s="198"/>
      <c r="AM396" s="198"/>
      <c r="AN396" s="198"/>
    </row>
    <row r="397" spans="2:40" hidden="1">
      <c r="B397" s="217">
        <v>361</v>
      </c>
      <c r="C397" s="266" t="s">
        <v>346</v>
      </c>
      <c r="D397" s="225" t="s">
        <v>403</v>
      </c>
      <c r="E397" s="226"/>
      <c r="F397" s="226"/>
      <c r="G397" s="226"/>
      <c r="H397" s="226"/>
      <c r="I397" s="226"/>
      <c r="J397" s="233"/>
      <c r="K397" s="226"/>
      <c r="L397" s="226"/>
      <c r="M397" s="226"/>
      <c r="N397" s="233"/>
      <c r="O397" s="227"/>
      <c r="P397" s="227"/>
      <c r="Q397" s="227"/>
      <c r="R397" s="227"/>
      <c r="S397" s="227"/>
      <c r="T397" s="228"/>
      <c r="U397" s="228"/>
      <c r="V397" s="228"/>
      <c r="W397" s="228"/>
      <c r="X397" s="229"/>
      <c r="Y397" s="243">
        <f t="shared" si="23"/>
        <v>0</v>
      </c>
      <c r="Z397" s="242"/>
      <c r="AA397" s="242"/>
      <c r="AB397" s="242"/>
      <c r="AC397" s="298">
        <f t="shared" ref="AC397:AC422" si="24">IF(((AA397*(1+AB397))+Y397-Z397)&gt;0,(AA397*(1+AB397))+Y397-Z397,0)</f>
        <v>0</v>
      </c>
      <c r="AD397" s="284"/>
      <c r="AE397" s="235"/>
      <c r="AF397" s="236"/>
      <c r="AG397" s="236"/>
      <c r="AH397" s="236"/>
      <c r="AI397" s="236"/>
      <c r="AJ397" s="198"/>
      <c r="AK397" s="198"/>
      <c r="AL397" s="198"/>
      <c r="AM397" s="198"/>
      <c r="AN397" s="198"/>
    </row>
    <row r="398" spans="2:40" hidden="1">
      <c r="B398" s="217">
        <v>362</v>
      </c>
      <c r="C398" s="266" t="s">
        <v>347</v>
      </c>
      <c r="D398" s="225" t="s">
        <v>403</v>
      </c>
      <c r="E398" s="226"/>
      <c r="F398" s="226"/>
      <c r="G398" s="226"/>
      <c r="H398" s="226"/>
      <c r="I398" s="226"/>
      <c r="J398" s="233"/>
      <c r="K398" s="226"/>
      <c r="L398" s="226"/>
      <c r="M398" s="226"/>
      <c r="N398" s="233"/>
      <c r="O398" s="227"/>
      <c r="P398" s="227"/>
      <c r="Q398" s="227"/>
      <c r="R398" s="227"/>
      <c r="S398" s="227"/>
      <c r="T398" s="228"/>
      <c r="U398" s="228"/>
      <c r="V398" s="228"/>
      <c r="W398" s="228"/>
      <c r="X398" s="229"/>
      <c r="Y398" s="243">
        <f t="shared" si="23"/>
        <v>0</v>
      </c>
      <c r="Z398" s="242"/>
      <c r="AA398" s="242"/>
      <c r="AB398" s="242"/>
      <c r="AC398" s="298">
        <f t="shared" si="24"/>
        <v>0</v>
      </c>
      <c r="AD398" s="284"/>
      <c r="AE398" s="235"/>
      <c r="AF398" s="236"/>
      <c r="AG398" s="236"/>
      <c r="AH398" s="236"/>
      <c r="AI398" s="236"/>
      <c r="AJ398" s="198"/>
      <c r="AK398" s="198"/>
      <c r="AL398" s="198"/>
      <c r="AM398" s="198"/>
      <c r="AN398" s="198"/>
    </row>
    <row r="399" spans="2:40" hidden="1">
      <c r="B399" s="217">
        <v>363</v>
      </c>
      <c r="C399" s="266" t="s">
        <v>348</v>
      </c>
      <c r="D399" s="225" t="s">
        <v>403</v>
      </c>
      <c r="E399" s="226"/>
      <c r="F399" s="226"/>
      <c r="G399" s="226"/>
      <c r="H399" s="226"/>
      <c r="I399" s="226"/>
      <c r="J399" s="233"/>
      <c r="K399" s="226"/>
      <c r="L399" s="226"/>
      <c r="M399" s="226"/>
      <c r="N399" s="233"/>
      <c r="O399" s="227"/>
      <c r="P399" s="227"/>
      <c r="Q399" s="227"/>
      <c r="R399" s="227"/>
      <c r="S399" s="227"/>
      <c r="T399" s="228"/>
      <c r="U399" s="228"/>
      <c r="V399" s="228"/>
      <c r="W399" s="228"/>
      <c r="X399" s="229"/>
      <c r="Y399" s="243">
        <f t="shared" si="23"/>
        <v>0</v>
      </c>
      <c r="Z399" s="242"/>
      <c r="AA399" s="242"/>
      <c r="AB399" s="242"/>
      <c r="AC399" s="298">
        <f t="shared" si="24"/>
        <v>0</v>
      </c>
      <c r="AD399" s="284"/>
      <c r="AE399" s="235"/>
      <c r="AF399" s="236"/>
      <c r="AG399" s="236"/>
      <c r="AH399" s="236"/>
      <c r="AI399" s="236"/>
      <c r="AJ399" s="198"/>
      <c r="AK399" s="198"/>
      <c r="AL399" s="198"/>
      <c r="AM399" s="198"/>
      <c r="AN399" s="198"/>
    </row>
    <row r="400" spans="2:40" hidden="1">
      <c r="B400" s="217">
        <v>364</v>
      </c>
      <c r="C400" s="266" t="s">
        <v>349</v>
      </c>
      <c r="D400" s="225" t="s">
        <v>403</v>
      </c>
      <c r="E400" s="226"/>
      <c r="F400" s="226"/>
      <c r="G400" s="226"/>
      <c r="H400" s="226"/>
      <c r="I400" s="226"/>
      <c r="J400" s="233"/>
      <c r="K400" s="226"/>
      <c r="L400" s="226"/>
      <c r="M400" s="226"/>
      <c r="N400" s="233"/>
      <c r="O400" s="227"/>
      <c r="P400" s="227"/>
      <c r="Q400" s="227"/>
      <c r="R400" s="227"/>
      <c r="S400" s="227"/>
      <c r="T400" s="228"/>
      <c r="U400" s="228"/>
      <c r="V400" s="228"/>
      <c r="W400" s="228"/>
      <c r="X400" s="229"/>
      <c r="Y400" s="243">
        <f t="shared" si="23"/>
        <v>0</v>
      </c>
      <c r="Z400" s="242"/>
      <c r="AA400" s="242"/>
      <c r="AB400" s="242"/>
      <c r="AC400" s="298">
        <f t="shared" si="24"/>
        <v>0</v>
      </c>
      <c r="AD400" s="284"/>
      <c r="AE400" s="235"/>
      <c r="AF400" s="236"/>
      <c r="AG400" s="236"/>
      <c r="AH400" s="236"/>
      <c r="AI400" s="236"/>
      <c r="AJ400" s="198"/>
      <c r="AK400" s="198"/>
      <c r="AL400" s="198"/>
      <c r="AM400" s="198"/>
      <c r="AN400" s="198"/>
    </row>
    <row r="401" spans="2:40" hidden="1">
      <c r="B401" s="217">
        <v>365</v>
      </c>
      <c r="C401" s="266" t="s">
        <v>350</v>
      </c>
      <c r="D401" s="225" t="s">
        <v>403</v>
      </c>
      <c r="E401" s="226"/>
      <c r="F401" s="226"/>
      <c r="G401" s="226"/>
      <c r="H401" s="226"/>
      <c r="I401" s="226"/>
      <c r="J401" s="233"/>
      <c r="K401" s="226"/>
      <c r="L401" s="226"/>
      <c r="M401" s="226"/>
      <c r="N401" s="233"/>
      <c r="O401" s="227"/>
      <c r="P401" s="227"/>
      <c r="Q401" s="227"/>
      <c r="R401" s="227"/>
      <c r="S401" s="227"/>
      <c r="T401" s="228"/>
      <c r="U401" s="228"/>
      <c r="V401" s="228"/>
      <c r="W401" s="228"/>
      <c r="X401" s="229"/>
      <c r="Y401" s="243">
        <f t="shared" si="23"/>
        <v>0</v>
      </c>
      <c r="Z401" s="242"/>
      <c r="AA401" s="242"/>
      <c r="AB401" s="242"/>
      <c r="AC401" s="298">
        <f t="shared" si="24"/>
        <v>0</v>
      </c>
      <c r="AD401" s="284"/>
      <c r="AE401" s="235"/>
      <c r="AF401" s="236"/>
      <c r="AG401" s="236"/>
      <c r="AH401" s="236"/>
      <c r="AI401" s="236"/>
      <c r="AJ401" s="198"/>
      <c r="AK401" s="198"/>
      <c r="AL401" s="198"/>
      <c r="AM401" s="198"/>
      <c r="AN401" s="198"/>
    </row>
    <row r="402" spans="2:40" hidden="1">
      <c r="B402" s="217">
        <v>366</v>
      </c>
      <c r="C402" s="266" t="s">
        <v>351</v>
      </c>
      <c r="D402" s="225" t="s">
        <v>403</v>
      </c>
      <c r="E402" s="226"/>
      <c r="F402" s="226"/>
      <c r="G402" s="226"/>
      <c r="H402" s="226"/>
      <c r="I402" s="226"/>
      <c r="J402" s="233"/>
      <c r="K402" s="226"/>
      <c r="L402" s="226"/>
      <c r="M402" s="226"/>
      <c r="N402" s="233"/>
      <c r="O402" s="227"/>
      <c r="P402" s="227"/>
      <c r="Q402" s="227"/>
      <c r="R402" s="227"/>
      <c r="S402" s="227"/>
      <c r="T402" s="228"/>
      <c r="U402" s="228"/>
      <c r="V402" s="228"/>
      <c r="W402" s="228"/>
      <c r="X402" s="229"/>
      <c r="Y402" s="243">
        <f t="shared" si="23"/>
        <v>0</v>
      </c>
      <c r="Z402" s="242"/>
      <c r="AA402" s="242"/>
      <c r="AB402" s="242"/>
      <c r="AC402" s="298">
        <f t="shared" si="24"/>
        <v>0</v>
      </c>
      <c r="AD402" s="284"/>
      <c r="AE402" s="235"/>
      <c r="AF402" s="236"/>
      <c r="AG402" s="236"/>
      <c r="AH402" s="236"/>
      <c r="AI402" s="236"/>
      <c r="AJ402" s="198"/>
      <c r="AK402" s="198"/>
      <c r="AL402" s="198"/>
      <c r="AM402" s="198"/>
      <c r="AN402" s="198"/>
    </row>
    <row r="403" spans="2:40" hidden="1">
      <c r="B403" s="217">
        <v>367</v>
      </c>
      <c r="C403" s="266" t="s">
        <v>352</v>
      </c>
      <c r="D403" s="225" t="s">
        <v>403</v>
      </c>
      <c r="E403" s="226"/>
      <c r="F403" s="226"/>
      <c r="G403" s="226"/>
      <c r="H403" s="226"/>
      <c r="I403" s="226"/>
      <c r="J403" s="233"/>
      <c r="K403" s="226"/>
      <c r="L403" s="226"/>
      <c r="M403" s="226"/>
      <c r="N403" s="233"/>
      <c r="O403" s="227"/>
      <c r="P403" s="227"/>
      <c r="Q403" s="227"/>
      <c r="R403" s="227"/>
      <c r="S403" s="227"/>
      <c r="T403" s="228"/>
      <c r="U403" s="228"/>
      <c r="V403" s="228"/>
      <c r="W403" s="228"/>
      <c r="X403" s="229"/>
      <c r="Y403" s="243">
        <f t="shared" si="23"/>
        <v>0</v>
      </c>
      <c r="Z403" s="242"/>
      <c r="AA403" s="242"/>
      <c r="AB403" s="242"/>
      <c r="AC403" s="298">
        <f t="shared" si="24"/>
        <v>0</v>
      </c>
      <c r="AD403" s="284"/>
      <c r="AE403" s="235"/>
      <c r="AF403" s="236"/>
      <c r="AG403" s="236"/>
      <c r="AH403" s="236"/>
      <c r="AI403" s="236"/>
      <c r="AJ403" s="198"/>
      <c r="AK403" s="198"/>
      <c r="AL403" s="198"/>
      <c r="AM403" s="198"/>
      <c r="AN403" s="198"/>
    </row>
    <row r="404" spans="2:40" hidden="1">
      <c r="B404" s="217">
        <v>368</v>
      </c>
      <c r="C404" s="266" t="s">
        <v>353</v>
      </c>
      <c r="D404" s="225" t="s">
        <v>403</v>
      </c>
      <c r="E404" s="226"/>
      <c r="F404" s="226"/>
      <c r="G404" s="226"/>
      <c r="H404" s="226"/>
      <c r="I404" s="226"/>
      <c r="J404" s="233"/>
      <c r="K404" s="226"/>
      <c r="L404" s="226"/>
      <c r="M404" s="226"/>
      <c r="N404" s="233"/>
      <c r="O404" s="227"/>
      <c r="P404" s="227"/>
      <c r="Q404" s="227"/>
      <c r="R404" s="227"/>
      <c r="S404" s="227"/>
      <c r="T404" s="228"/>
      <c r="U404" s="228"/>
      <c r="V404" s="228"/>
      <c r="W404" s="228"/>
      <c r="X404" s="229"/>
      <c r="Y404" s="243">
        <f t="shared" si="23"/>
        <v>0</v>
      </c>
      <c r="Z404" s="242"/>
      <c r="AA404" s="242"/>
      <c r="AB404" s="242"/>
      <c r="AC404" s="298">
        <f t="shared" si="24"/>
        <v>0</v>
      </c>
      <c r="AD404" s="284"/>
      <c r="AE404" s="235"/>
      <c r="AF404" s="236"/>
      <c r="AG404" s="236"/>
      <c r="AH404" s="236"/>
      <c r="AI404" s="236"/>
      <c r="AJ404" s="198"/>
      <c r="AK404" s="198"/>
      <c r="AL404" s="198"/>
      <c r="AM404" s="198"/>
      <c r="AN404" s="198"/>
    </row>
    <row r="405" spans="2:40" hidden="1">
      <c r="B405" s="217">
        <v>369</v>
      </c>
      <c r="C405" s="266" t="s">
        <v>354</v>
      </c>
      <c r="D405" s="225" t="s">
        <v>403</v>
      </c>
      <c r="E405" s="226"/>
      <c r="F405" s="226"/>
      <c r="G405" s="226"/>
      <c r="H405" s="226"/>
      <c r="I405" s="226"/>
      <c r="J405" s="233"/>
      <c r="K405" s="226"/>
      <c r="L405" s="226"/>
      <c r="M405" s="226"/>
      <c r="N405" s="233"/>
      <c r="O405" s="227"/>
      <c r="P405" s="227"/>
      <c r="Q405" s="227"/>
      <c r="R405" s="227"/>
      <c r="S405" s="227"/>
      <c r="T405" s="228"/>
      <c r="U405" s="228"/>
      <c r="V405" s="228"/>
      <c r="W405" s="228"/>
      <c r="X405" s="229"/>
      <c r="Y405" s="243">
        <f t="shared" si="23"/>
        <v>0</v>
      </c>
      <c r="Z405" s="242"/>
      <c r="AA405" s="242"/>
      <c r="AB405" s="242"/>
      <c r="AC405" s="298">
        <f t="shared" si="24"/>
        <v>0</v>
      </c>
      <c r="AD405" s="284"/>
      <c r="AE405" s="235"/>
      <c r="AF405" s="236"/>
      <c r="AG405" s="236"/>
      <c r="AH405" s="236"/>
      <c r="AI405" s="236"/>
      <c r="AJ405" s="198"/>
      <c r="AK405" s="198"/>
      <c r="AL405" s="198"/>
      <c r="AM405" s="198"/>
      <c r="AN405" s="198"/>
    </row>
    <row r="406" spans="2:40" hidden="1">
      <c r="B406" s="217">
        <v>370</v>
      </c>
      <c r="C406" s="266" t="s">
        <v>355</v>
      </c>
      <c r="D406" s="225" t="s">
        <v>403</v>
      </c>
      <c r="E406" s="226"/>
      <c r="F406" s="226"/>
      <c r="G406" s="226"/>
      <c r="H406" s="226"/>
      <c r="I406" s="226"/>
      <c r="J406" s="233"/>
      <c r="K406" s="226"/>
      <c r="L406" s="226"/>
      <c r="M406" s="226"/>
      <c r="N406" s="233"/>
      <c r="O406" s="227"/>
      <c r="P406" s="227"/>
      <c r="Q406" s="227"/>
      <c r="R406" s="227"/>
      <c r="S406" s="227"/>
      <c r="T406" s="228"/>
      <c r="U406" s="228"/>
      <c r="V406" s="228"/>
      <c r="W406" s="228"/>
      <c r="X406" s="229"/>
      <c r="Y406" s="243">
        <f t="shared" si="23"/>
        <v>0</v>
      </c>
      <c r="Z406" s="242"/>
      <c r="AA406" s="242"/>
      <c r="AB406" s="242"/>
      <c r="AC406" s="298">
        <f t="shared" si="24"/>
        <v>0</v>
      </c>
      <c r="AD406" s="284"/>
      <c r="AE406" s="235"/>
      <c r="AF406" s="236"/>
      <c r="AG406" s="236"/>
      <c r="AH406" s="236"/>
      <c r="AI406" s="236"/>
      <c r="AJ406" s="198"/>
      <c r="AK406" s="198"/>
      <c r="AL406" s="198"/>
      <c r="AM406" s="198"/>
      <c r="AN406" s="198"/>
    </row>
    <row r="407" spans="2:40" hidden="1">
      <c r="B407" s="217">
        <v>371</v>
      </c>
      <c r="C407" s="266" t="s">
        <v>356</v>
      </c>
      <c r="D407" s="225" t="s">
        <v>403</v>
      </c>
      <c r="E407" s="226"/>
      <c r="F407" s="226"/>
      <c r="G407" s="226"/>
      <c r="H407" s="226"/>
      <c r="I407" s="226"/>
      <c r="J407" s="233"/>
      <c r="K407" s="226"/>
      <c r="L407" s="226"/>
      <c r="M407" s="226"/>
      <c r="N407" s="233"/>
      <c r="O407" s="227"/>
      <c r="P407" s="227"/>
      <c r="Q407" s="227"/>
      <c r="R407" s="227"/>
      <c r="S407" s="227"/>
      <c r="T407" s="228"/>
      <c r="U407" s="228"/>
      <c r="V407" s="228"/>
      <c r="W407" s="228"/>
      <c r="X407" s="229"/>
      <c r="Y407" s="243">
        <f t="shared" si="23"/>
        <v>0</v>
      </c>
      <c r="Z407" s="242"/>
      <c r="AA407" s="242"/>
      <c r="AB407" s="242"/>
      <c r="AC407" s="298">
        <f t="shared" si="24"/>
        <v>0</v>
      </c>
      <c r="AD407" s="284"/>
      <c r="AE407" s="235"/>
      <c r="AF407" s="236"/>
      <c r="AG407" s="236"/>
      <c r="AH407" s="236"/>
      <c r="AI407" s="236"/>
      <c r="AJ407" s="198"/>
      <c r="AK407" s="198"/>
      <c r="AL407" s="198"/>
      <c r="AM407" s="198"/>
      <c r="AN407" s="198"/>
    </row>
    <row r="408" spans="2:40" hidden="1">
      <c r="B408" s="217">
        <v>372</v>
      </c>
      <c r="C408" s="266" t="s">
        <v>357</v>
      </c>
      <c r="D408" s="225" t="s">
        <v>403</v>
      </c>
      <c r="E408" s="226"/>
      <c r="F408" s="226"/>
      <c r="G408" s="226"/>
      <c r="H408" s="226"/>
      <c r="I408" s="226"/>
      <c r="J408" s="233"/>
      <c r="K408" s="226"/>
      <c r="L408" s="226"/>
      <c r="M408" s="226"/>
      <c r="N408" s="233"/>
      <c r="O408" s="227"/>
      <c r="P408" s="227"/>
      <c r="Q408" s="227"/>
      <c r="R408" s="227"/>
      <c r="S408" s="227"/>
      <c r="T408" s="228"/>
      <c r="U408" s="228"/>
      <c r="V408" s="228"/>
      <c r="W408" s="228"/>
      <c r="X408" s="229"/>
      <c r="Y408" s="243">
        <f t="shared" si="23"/>
        <v>0</v>
      </c>
      <c r="Z408" s="242"/>
      <c r="AA408" s="242"/>
      <c r="AB408" s="242"/>
      <c r="AC408" s="298">
        <f t="shared" si="24"/>
        <v>0</v>
      </c>
      <c r="AD408" s="284"/>
      <c r="AE408" s="235"/>
      <c r="AF408" s="236"/>
      <c r="AG408" s="236"/>
      <c r="AH408" s="236"/>
      <c r="AI408" s="236"/>
      <c r="AJ408" s="198"/>
      <c r="AK408" s="198"/>
      <c r="AL408" s="198"/>
      <c r="AM408" s="198"/>
      <c r="AN408" s="198"/>
    </row>
    <row r="409" spans="2:40" hidden="1">
      <c r="B409" s="217">
        <v>373</v>
      </c>
      <c r="C409" s="266" t="s">
        <v>358</v>
      </c>
      <c r="D409" s="225" t="s">
        <v>403</v>
      </c>
      <c r="E409" s="241"/>
      <c r="F409" s="246"/>
      <c r="G409" s="241"/>
      <c r="H409" s="241"/>
      <c r="I409" s="241"/>
      <c r="J409" s="233"/>
      <c r="K409" s="226"/>
      <c r="L409" s="226"/>
      <c r="M409" s="226"/>
      <c r="N409" s="233"/>
      <c r="O409" s="227"/>
      <c r="P409" s="227"/>
      <c r="Q409" s="227"/>
      <c r="R409" s="227"/>
      <c r="S409" s="227"/>
      <c r="T409" s="258"/>
      <c r="U409" s="202"/>
      <c r="V409" s="202"/>
      <c r="W409" s="259"/>
      <c r="X409" s="287"/>
      <c r="Y409" s="243">
        <f t="shared" si="23"/>
        <v>0</v>
      </c>
      <c r="Z409" s="242"/>
      <c r="AA409" s="242"/>
      <c r="AB409" s="242"/>
      <c r="AC409" s="298">
        <f t="shared" si="24"/>
        <v>0</v>
      </c>
      <c r="AD409" s="284"/>
      <c r="AE409" s="235"/>
      <c r="AF409" s="236"/>
      <c r="AG409" s="236"/>
      <c r="AH409" s="236"/>
      <c r="AI409" s="236"/>
      <c r="AJ409" s="198"/>
      <c r="AK409" s="198"/>
      <c r="AL409" s="198"/>
      <c r="AM409" s="198"/>
      <c r="AN409" s="198"/>
    </row>
    <row r="410" spans="2:40" hidden="1">
      <c r="B410" s="217">
        <v>374</v>
      </c>
      <c r="C410" s="266" t="s">
        <v>359</v>
      </c>
      <c r="D410" s="225" t="s">
        <v>403</v>
      </c>
      <c r="E410" s="226"/>
      <c r="F410" s="226"/>
      <c r="G410" s="226"/>
      <c r="H410" s="226"/>
      <c r="I410" s="226"/>
      <c r="J410" s="233"/>
      <c r="K410" s="226"/>
      <c r="L410" s="226"/>
      <c r="M410" s="226"/>
      <c r="N410" s="233"/>
      <c r="O410" s="227"/>
      <c r="P410" s="227"/>
      <c r="Q410" s="227"/>
      <c r="R410" s="227"/>
      <c r="S410" s="227"/>
      <c r="T410" s="228"/>
      <c r="U410" s="228"/>
      <c r="V410" s="228"/>
      <c r="W410" s="228"/>
      <c r="X410" s="229"/>
      <c r="Y410" s="243">
        <f t="shared" si="23"/>
        <v>0</v>
      </c>
      <c r="Z410" s="242"/>
      <c r="AA410" s="242"/>
      <c r="AB410" s="242"/>
      <c r="AC410" s="298">
        <f t="shared" si="24"/>
        <v>0</v>
      </c>
      <c r="AD410" s="284"/>
      <c r="AE410" s="235"/>
      <c r="AF410" s="236"/>
      <c r="AG410" s="236"/>
      <c r="AH410" s="236"/>
      <c r="AI410" s="236"/>
      <c r="AJ410" s="198"/>
      <c r="AK410" s="198"/>
      <c r="AL410" s="198"/>
      <c r="AM410" s="198"/>
      <c r="AN410" s="198"/>
    </row>
    <row r="411" spans="2:40" hidden="1">
      <c r="B411" s="217">
        <v>375</v>
      </c>
      <c r="C411" s="266" t="s">
        <v>360</v>
      </c>
      <c r="D411" s="225" t="s">
        <v>403</v>
      </c>
      <c r="E411" s="241"/>
      <c r="F411" s="246"/>
      <c r="G411" s="241"/>
      <c r="H411" s="241"/>
      <c r="I411" s="241"/>
      <c r="J411" s="233"/>
      <c r="K411" s="226"/>
      <c r="L411" s="226"/>
      <c r="M411" s="226"/>
      <c r="N411" s="233"/>
      <c r="O411" s="227"/>
      <c r="P411" s="227"/>
      <c r="Q411" s="227"/>
      <c r="R411" s="227"/>
      <c r="S411" s="227"/>
      <c r="T411" s="258"/>
      <c r="U411" s="202"/>
      <c r="V411" s="202"/>
      <c r="W411" s="259"/>
      <c r="X411" s="287"/>
      <c r="Y411" s="243">
        <f t="shared" ref="Y411:Y420" si="25">IF((AA411/25)*Y$8&gt;0,(AA411/25)*Y$8,0)</f>
        <v>0</v>
      </c>
      <c r="Z411" s="226"/>
      <c r="AA411" s="226"/>
      <c r="AB411" s="226"/>
      <c r="AC411" s="298">
        <f t="shared" si="24"/>
        <v>0</v>
      </c>
      <c r="AD411" s="284"/>
      <c r="AE411" s="235"/>
      <c r="AF411" s="236"/>
      <c r="AG411" s="236"/>
      <c r="AH411" s="236"/>
      <c r="AI411" s="236"/>
      <c r="AJ411" s="198"/>
      <c r="AK411" s="198"/>
      <c r="AL411" s="198"/>
      <c r="AM411" s="198"/>
      <c r="AN411" s="198"/>
    </row>
    <row r="412" spans="2:40" hidden="1">
      <c r="B412" s="217">
        <v>376</v>
      </c>
      <c r="C412" s="266" t="s">
        <v>361</v>
      </c>
      <c r="D412" s="225" t="s">
        <v>403</v>
      </c>
      <c r="E412" s="226"/>
      <c r="F412" s="226"/>
      <c r="G412" s="226"/>
      <c r="H412" s="226"/>
      <c r="I412" s="226"/>
      <c r="J412" s="233"/>
      <c r="K412" s="226"/>
      <c r="L412" s="226"/>
      <c r="M412" s="226"/>
      <c r="N412" s="233"/>
      <c r="O412" s="227"/>
      <c r="P412" s="227"/>
      <c r="Q412" s="227"/>
      <c r="R412" s="227"/>
      <c r="S412" s="227"/>
      <c r="T412" s="228"/>
      <c r="U412" s="228"/>
      <c r="V412" s="228"/>
      <c r="W412" s="228"/>
      <c r="X412" s="229"/>
      <c r="Y412" s="243">
        <f t="shared" si="25"/>
        <v>0</v>
      </c>
      <c r="Z412" s="226"/>
      <c r="AA412" s="226"/>
      <c r="AB412" s="226"/>
      <c r="AC412" s="298">
        <f t="shared" si="24"/>
        <v>0</v>
      </c>
      <c r="AD412" s="284"/>
      <c r="AE412" s="235"/>
      <c r="AF412" s="236"/>
      <c r="AG412" s="236"/>
      <c r="AH412" s="236"/>
      <c r="AI412" s="236"/>
      <c r="AJ412" s="198"/>
      <c r="AK412" s="198"/>
      <c r="AL412" s="198"/>
      <c r="AM412" s="198"/>
      <c r="AN412" s="198"/>
    </row>
    <row r="413" spans="2:40" hidden="1">
      <c r="B413" s="217">
        <v>377</v>
      </c>
      <c r="C413" s="266" t="s">
        <v>362</v>
      </c>
      <c r="D413" s="225" t="s">
        <v>403</v>
      </c>
      <c r="E413" s="226"/>
      <c r="F413" s="226"/>
      <c r="G413" s="226"/>
      <c r="H413" s="226"/>
      <c r="I413" s="226"/>
      <c r="J413" s="233"/>
      <c r="K413" s="226"/>
      <c r="L413" s="226"/>
      <c r="M413" s="226"/>
      <c r="N413" s="233"/>
      <c r="O413" s="227"/>
      <c r="P413" s="227"/>
      <c r="Q413" s="227"/>
      <c r="R413" s="227"/>
      <c r="S413" s="227"/>
      <c r="T413" s="228"/>
      <c r="U413" s="228"/>
      <c r="V413" s="228"/>
      <c r="W413" s="228"/>
      <c r="X413" s="229"/>
      <c r="Y413" s="243">
        <f t="shared" si="25"/>
        <v>0</v>
      </c>
      <c r="Z413" s="226"/>
      <c r="AA413" s="226"/>
      <c r="AB413" s="226"/>
      <c r="AC413" s="298">
        <f t="shared" si="24"/>
        <v>0</v>
      </c>
      <c r="AD413" s="284"/>
      <c r="AE413" s="235"/>
      <c r="AF413" s="236"/>
      <c r="AG413" s="236"/>
      <c r="AH413" s="236"/>
      <c r="AI413" s="236"/>
      <c r="AJ413" s="198"/>
      <c r="AK413" s="198"/>
      <c r="AL413" s="198"/>
      <c r="AM413" s="198"/>
      <c r="AN413" s="198"/>
    </row>
    <row r="414" spans="2:40" hidden="1">
      <c r="B414" s="217">
        <v>378</v>
      </c>
      <c r="C414" s="266" t="s">
        <v>363</v>
      </c>
      <c r="D414" s="225" t="s">
        <v>403</v>
      </c>
      <c r="E414" s="226"/>
      <c r="F414" s="226"/>
      <c r="G414" s="226"/>
      <c r="H414" s="226"/>
      <c r="I414" s="226"/>
      <c r="J414" s="233"/>
      <c r="K414" s="226"/>
      <c r="L414" s="226"/>
      <c r="M414" s="226"/>
      <c r="N414" s="233"/>
      <c r="O414" s="227"/>
      <c r="P414" s="227"/>
      <c r="Q414" s="227"/>
      <c r="R414" s="227"/>
      <c r="S414" s="227"/>
      <c r="T414" s="228"/>
      <c r="U414" s="228"/>
      <c r="V414" s="228"/>
      <c r="W414" s="228"/>
      <c r="X414" s="229"/>
      <c r="Y414" s="243">
        <f t="shared" si="25"/>
        <v>0</v>
      </c>
      <c r="Z414" s="226"/>
      <c r="AA414" s="226"/>
      <c r="AB414" s="226"/>
      <c r="AC414" s="298">
        <f t="shared" si="24"/>
        <v>0</v>
      </c>
      <c r="AD414" s="284"/>
      <c r="AE414" s="235"/>
      <c r="AF414" s="236"/>
      <c r="AG414" s="236"/>
      <c r="AH414" s="236"/>
      <c r="AI414" s="236"/>
      <c r="AJ414" s="198"/>
      <c r="AK414" s="198"/>
      <c r="AL414" s="198"/>
      <c r="AM414" s="198"/>
      <c r="AN414" s="198"/>
    </row>
    <row r="415" spans="2:40" hidden="1">
      <c r="B415" s="217">
        <v>379</v>
      </c>
      <c r="C415" s="266" t="s">
        <v>364</v>
      </c>
      <c r="D415" s="225" t="s">
        <v>403</v>
      </c>
      <c r="E415" s="226"/>
      <c r="F415" s="226"/>
      <c r="G415" s="226"/>
      <c r="H415" s="226"/>
      <c r="I415" s="226"/>
      <c r="J415" s="233"/>
      <c r="K415" s="226"/>
      <c r="L415" s="226"/>
      <c r="M415" s="226"/>
      <c r="N415" s="233"/>
      <c r="O415" s="227"/>
      <c r="P415" s="227"/>
      <c r="Q415" s="227"/>
      <c r="R415" s="227"/>
      <c r="S415" s="227"/>
      <c r="T415" s="228"/>
      <c r="U415" s="228"/>
      <c r="V415" s="228"/>
      <c r="W415" s="228"/>
      <c r="X415" s="229"/>
      <c r="Y415" s="243">
        <f t="shared" si="25"/>
        <v>0</v>
      </c>
      <c r="Z415" s="226"/>
      <c r="AA415" s="226"/>
      <c r="AB415" s="226"/>
      <c r="AC415" s="298">
        <f t="shared" si="24"/>
        <v>0</v>
      </c>
      <c r="AD415" s="284"/>
      <c r="AE415" s="235"/>
      <c r="AF415" s="236"/>
      <c r="AG415" s="236"/>
      <c r="AH415" s="236"/>
      <c r="AI415" s="236"/>
      <c r="AJ415" s="198"/>
      <c r="AK415" s="198"/>
      <c r="AL415" s="198"/>
      <c r="AM415" s="198"/>
      <c r="AN415" s="198"/>
    </row>
    <row r="416" spans="2:40" hidden="1">
      <c r="B416" s="217">
        <v>380</v>
      </c>
      <c r="C416" s="266" t="s">
        <v>365</v>
      </c>
      <c r="D416" s="225" t="s">
        <v>403</v>
      </c>
      <c r="E416" s="241"/>
      <c r="F416" s="246"/>
      <c r="G416" s="241"/>
      <c r="H416" s="241"/>
      <c r="I416" s="241"/>
      <c r="J416" s="233"/>
      <c r="K416" s="226"/>
      <c r="L416" s="226"/>
      <c r="M416" s="226"/>
      <c r="N416" s="286"/>
      <c r="O416" s="227"/>
      <c r="P416" s="227"/>
      <c r="Q416" s="227"/>
      <c r="R416" s="227"/>
      <c r="S416" s="227"/>
      <c r="T416" s="258"/>
      <c r="U416" s="202"/>
      <c r="V416" s="202"/>
      <c r="W416" s="259"/>
      <c r="X416" s="287"/>
      <c r="Y416" s="243">
        <f t="shared" si="25"/>
        <v>0</v>
      </c>
      <c r="Z416" s="226"/>
      <c r="AA416" s="226"/>
      <c r="AB416" s="226"/>
      <c r="AC416" s="298">
        <f t="shared" si="24"/>
        <v>0</v>
      </c>
      <c r="AD416" s="284"/>
      <c r="AE416" s="235"/>
      <c r="AF416" s="236"/>
      <c r="AG416" s="236"/>
      <c r="AH416" s="236"/>
      <c r="AI416" s="236"/>
      <c r="AJ416" s="198"/>
      <c r="AK416" s="198"/>
      <c r="AL416" s="198"/>
      <c r="AM416" s="198"/>
      <c r="AN416" s="198"/>
    </row>
    <row r="417" spans="2:40" hidden="1">
      <c r="B417" s="217">
        <v>381</v>
      </c>
      <c r="C417" s="266" t="s">
        <v>366</v>
      </c>
      <c r="D417" s="225" t="s">
        <v>403</v>
      </c>
      <c r="E417" s="241"/>
      <c r="F417" s="246"/>
      <c r="G417" s="241"/>
      <c r="H417" s="241"/>
      <c r="I417" s="241"/>
      <c r="J417" s="233"/>
      <c r="K417" s="226"/>
      <c r="L417" s="226"/>
      <c r="M417" s="226"/>
      <c r="N417" s="286"/>
      <c r="O417" s="227"/>
      <c r="P417" s="227"/>
      <c r="Q417" s="227"/>
      <c r="R417" s="227"/>
      <c r="S417" s="227"/>
      <c r="T417" s="258"/>
      <c r="U417" s="202"/>
      <c r="V417" s="202"/>
      <c r="W417" s="259"/>
      <c r="X417" s="287"/>
      <c r="Y417" s="243">
        <f t="shared" si="25"/>
        <v>0</v>
      </c>
      <c r="Z417" s="226"/>
      <c r="AA417" s="226"/>
      <c r="AB417" s="226"/>
      <c r="AC417" s="298">
        <f t="shared" si="24"/>
        <v>0</v>
      </c>
      <c r="AD417" s="284"/>
      <c r="AE417" s="235"/>
      <c r="AF417" s="236"/>
      <c r="AG417" s="236"/>
      <c r="AH417" s="236"/>
      <c r="AI417" s="236"/>
      <c r="AJ417" s="198"/>
      <c r="AK417" s="198"/>
      <c r="AL417" s="198"/>
      <c r="AM417" s="198"/>
      <c r="AN417" s="198"/>
    </row>
    <row r="418" spans="2:40" hidden="1">
      <c r="B418" s="217">
        <v>382</v>
      </c>
      <c r="C418" s="266" t="s">
        <v>367</v>
      </c>
      <c r="D418" s="225" t="s">
        <v>403</v>
      </c>
      <c r="E418" s="226"/>
      <c r="F418" s="226"/>
      <c r="G418" s="226"/>
      <c r="H418" s="226"/>
      <c r="I418" s="226"/>
      <c r="J418" s="233"/>
      <c r="K418" s="226"/>
      <c r="L418" s="226"/>
      <c r="M418" s="226"/>
      <c r="N418" s="233"/>
      <c r="O418" s="227"/>
      <c r="P418" s="227"/>
      <c r="Q418" s="227"/>
      <c r="R418" s="227"/>
      <c r="S418" s="227"/>
      <c r="T418" s="228"/>
      <c r="U418" s="228"/>
      <c r="V418" s="228"/>
      <c r="W418" s="228"/>
      <c r="X418" s="229"/>
      <c r="Y418" s="243">
        <f t="shared" si="25"/>
        <v>0</v>
      </c>
      <c r="Z418" s="226"/>
      <c r="AA418" s="226"/>
      <c r="AB418" s="226"/>
      <c r="AC418" s="298">
        <f t="shared" si="24"/>
        <v>0</v>
      </c>
      <c r="AD418" s="284"/>
      <c r="AE418" s="235"/>
      <c r="AF418" s="236"/>
      <c r="AG418" s="236"/>
      <c r="AH418" s="236"/>
      <c r="AI418" s="236"/>
      <c r="AJ418" s="198"/>
      <c r="AK418" s="198"/>
      <c r="AL418" s="198"/>
      <c r="AM418" s="198"/>
      <c r="AN418" s="198"/>
    </row>
    <row r="419" spans="2:40" hidden="1">
      <c r="B419" s="217">
        <v>383</v>
      </c>
      <c r="C419" s="266" t="s">
        <v>368</v>
      </c>
      <c r="D419" s="225" t="s">
        <v>403</v>
      </c>
      <c r="E419" s="226"/>
      <c r="F419" s="226"/>
      <c r="G419" s="226"/>
      <c r="H419" s="226"/>
      <c r="I419" s="226"/>
      <c r="J419" s="233"/>
      <c r="K419" s="226"/>
      <c r="L419" s="226"/>
      <c r="M419" s="226"/>
      <c r="N419" s="233"/>
      <c r="O419" s="227"/>
      <c r="P419" s="227"/>
      <c r="Q419" s="227"/>
      <c r="R419" s="227"/>
      <c r="S419" s="227"/>
      <c r="T419" s="228"/>
      <c r="U419" s="228"/>
      <c r="V419" s="228"/>
      <c r="W419" s="228"/>
      <c r="X419" s="229"/>
      <c r="Y419" s="243">
        <f t="shared" si="25"/>
        <v>0</v>
      </c>
      <c r="Z419" s="226"/>
      <c r="AA419" s="226"/>
      <c r="AB419" s="226"/>
      <c r="AC419" s="298">
        <f t="shared" si="24"/>
        <v>0</v>
      </c>
      <c r="AD419" s="284"/>
      <c r="AE419" s="235"/>
      <c r="AF419" s="236"/>
      <c r="AG419" s="236"/>
      <c r="AH419" s="236"/>
      <c r="AI419" s="236"/>
      <c r="AJ419" s="198"/>
      <c r="AK419" s="198"/>
      <c r="AL419" s="198"/>
      <c r="AM419" s="198"/>
      <c r="AN419" s="198"/>
    </row>
    <row r="420" spans="2:40" hidden="1">
      <c r="B420" s="217">
        <v>384</v>
      </c>
      <c r="C420" s="266" t="s">
        <v>369</v>
      </c>
      <c r="D420" s="225" t="s">
        <v>403</v>
      </c>
      <c r="E420" s="226"/>
      <c r="F420" s="226"/>
      <c r="G420" s="226"/>
      <c r="H420" s="226"/>
      <c r="I420" s="226"/>
      <c r="J420" s="233"/>
      <c r="K420" s="226"/>
      <c r="L420" s="226"/>
      <c r="M420" s="226"/>
      <c r="N420" s="233"/>
      <c r="O420" s="227"/>
      <c r="P420" s="227"/>
      <c r="Q420" s="227"/>
      <c r="R420" s="227"/>
      <c r="S420" s="227"/>
      <c r="T420" s="228"/>
      <c r="U420" s="228"/>
      <c r="V420" s="228"/>
      <c r="W420" s="228"/>
      <c r="X420" s="229"/>
      <c r="Y420" s="243">
        <f t="shared" si="25"/>
        <v>0</v>
      </c>
      <c r="Z420" s="226"/>
      <c r="AA420" s="226"/>
      <c r="AB420" s="226"/>
      <c r="AC420" s="298">
        <f t="shared" si="24"/>
        <v>0</v>
      </c>
      <c r="AD420" s="284"/>
      <c r="AE420" s="235"/>
      <c r="AF420" s="236"/>
      <c r="AG420" s="236"/>
      <c r="AH420" s="236"/>
      <c r="AI420" s="236"/>
      <c r="AJ420" s="198"/>
      <c r="AK420" s="198"/>
      <c r="AL420" s="198"/>
      <c r="AM420" s="198"/>
      <c r="AN420" s="198"/>
    </row>
    <row r="421" spans="2:40" hidden="1">
      <c r="B421" s="263"/>
      <c r="C421" s="289" t="s">
        <v>815</v>
      </c>
      <c r="D421" s="276"/>
      <c r="E421" s="263"/>
      <c r="F421" s="263"/>
      <c r="G421" s="263"/>
      <c r="H421" s="263"/>
      <c r="I421" s="263"/>
      <c r="J421" s="263"/>
      <c r="K421" s="263"/>
      <c r="L421" s="263"/>
      <c r="M421" s="263"/>
      <c r="N421" s="263"/>
      <c r="O421" s="263"/>
      <c r="P421" s="263"/>
      <c r="Q421" s="263"/>
      <c r="R421" s="263"/>
      <c r="S421" s="263"/>
      <c r="T421" s="263"/>
      <c r="U421" s="263"/>
      <c r="V421" s="263"/>
      <c r="W421" s="263"/>
      <c r="X421" s="263"/>
      <c r="Y421" s="263"/>
      <c r="Z421" s="263"/>
      <c r="AA421" s="263"/>
      <c r="AB421" s="263"/>
      <c r="AC421" s="301">
        <f t="shared" si="24"/>
        <v>0</v>
      </c>
      <c r="AD421" s="244"/>
      <c r="AE421" s="234"/>
      <c r="AF421" s="234"/>
      <c r="AG421" s="234"/>
      <c r="AH421" s="234"/>
      <c r="AI421" s="234"/>
      <c r="AJ421" s="198"/>
      <c r="AK421" s="198"/>
      <c r="AL421" s="198"/>
      <c r="AM421" s="198"/>
      <c r="AN421" s="198"/>
    </row>
    <row r="422" spans="2:40">
      <c r="B422" s="290"/>
      <c r="C422" s="290"/>
      <c r="D422" s="291"/>
      <c r="E422" s="290"/>
      <c r="F422" s="290"/>
      <c r="G422" s="290"/>
      <c r="H422" s="290"/>
      <c r="I422" s="290"/>
      <c r="J422" s="290"/>
      <c r="K422" s="290"/>
      <c r="L422" s="290"/>
      <c r="M422" s="290"/>
      <c r="N422" s="290"/>
      <c r="O422" s="290"/>
      <c r="P422" s="290"/>
      <c r="Q422" s="290"/>
      <c r="R422" s="290"/>
      <c r="S422" s="290"/>
      <c r="T422" s="290"/>
      <c r="U422" s="290"/>
      <c r="V422" s="290"/>
      <c r="W422" s="290"/>
      <c r="X422" s="290"/>
      <c r="Y422" s="290"/>
      <c r="Z422" s="290"/>
      <c r="AA422" s="290"/>
      <c r="AB422" s="290"/>
      <c r="AC422" s="302">
        <f t="shared" si="24"/>
        <v>0</v>
      </c>
      <c r="AD422" s="292"/>
      <c r="AE422" s="237"/>
      <c r="AF422" s="237"/>
      <c r="AG422" s="237"/>
      <c r="AH422" s="237"/>
      <c r="AI422" s="237"/>
      <c r="AJ422" s="198"/>
      <c r="AK422" s="198"/>
      <c r="AL422" s="198"/>
      <c r="AM422" s="198"/>
      <c r="AN422" s="198"/>
    </row>
    <row r="423" spans="2:40">
      <c r="B423" s="290"/>
      <c r="C423" s="293" t="s">
        <v>1062</v>
      </c>
      <c r="D423" s="415" t="s">
        <v>1061</v>
      </c>
      <c r="E423" s="415"/>
      <c r="F423" s="415"/>
      <c r="G423" s="415"/>
      <c r="H423" s="415"/>
      <c r="I423" s="415"/>
      <c r="J423" s="415"/>
      <c r="K423" s="415"/>
      <c r="L423" s="415"/>
      <c r="M423" s="415"/>
      <c r="N423" s="415"/>
      <c r="O423" s="415"/>
      <c r="P423" s="415"/>
      <c r="Q423" s="415"/>
      <c r="R423" s="415"/>
      <c r="S423" s="415"/>
      <c r="T423" s="415"/>
      <c r="U423" s="415"/>
      <c r="V423" s="415"/>
      <c r="W423" s="415"/>
      <c r="X423" s="415"/>
      <c r="Y423" s="415"/>
      <c r="Z423" s="415"/>
      <c r="AA423" s="415"/>
      <c r="AB423" s="415"/>
      <c r="AC423" s="415"/>
      <c r="AD423" s="415"/>
      <c r="AE423" s="237"/>
      <c r="AF423" s="237"/>
      <c r="AG423" s="237"/>
      <c r="AH423" s="237"/>
      <c r="AI423" s="237"/>
      <c r="AJ423" s="198"/>
      <c r="AK423" s="198"/>
      <c r="AL423" s="198"/>
      <c r="AM423" s="198"/>
      <c r="AN423" s="198"/>
    </row>
    <row r="424" spans="2:40">
      <c r="B424" s="294"/>
      <c r="C424" s="290"/>
      <c r="D424" s="295"/>
      <c r="E424" s="294"/>
      <c r="F424" s="294"/>
      <c r="G424" s="294"/>
      <c r="H424" s="294"/>
      <c r="I424" s="294"/>
      <c r="J424" s="294"/>
      <c r="K424" s="294"/>
      <c r="L424" s="294"/>
      <c r="M424" s="294"/>
      <c r="N424" s="294"/>
      <c r="O424" s="294"/>
      <c r="P424" s="294"/>
      <c r="Q424" s="294"/>
      <c r="R424" s="294"/>
      <c r="S424" s="294"/>
      <c r="T424" s="294"/>
      <c r="U424" s="294"/>
      <c r="V424" s="294"/>
      <c r="W424" s="294"/>
      <c r="X424" s="294"/>
      <c r="Y424" s="290"/>
      <c r="Z424" s="290"/>
      <c r="AA424" s="290"/>
      <c r="AB424" s="290"/>
      <c r="AC424" s="296"/>
      <c r="AD424" s="292"/>
      <c r="AE424" s="239"/>
      <c r="AF424" s="239"/>
      <c r="AG424" s="239"/>
      <c r="AH424" s="239"/>
      <c r="AI424" s="239"/>
    </row>
    <row r="425" spans="2:40">
      <c r="B425" s="294"/>
      <c r="C425" s="290"/>
      <c r="D425" s="295"/>
      <c r="E425" s="294"/>
      <c r="F425" s="294"/>
      <c r="G425" s="294"/>
      <c r="H425" s="294"/>
      <c r="I425" s="294"/>
      <c r="J425" s="294"/>
      <c r="K425" s="294"/>
      <c r="L425" s="294"/>
      <c r="M425" s="294"/>
      <c r="N425" s="294"/>
      <c r="O425" s="294"/>
      <c r="P425" s="294"/>
      <c r="Q425" s="294"/>
      <c r="R425" s="294"/>
      <c r="S425" s="294"/>
      <c r="T425" s="294"/>
      <c r="U425" s="294"/>
      <c r="V425" s="294"/>
      <c r="W425" s="294"/>
      <c r="X425" s="294"/>
      <c r="Y425" s="290"/>
      <c r="Z425" s="290"/>
      <c r="AA425" s="290"/>
      <c r="AB425" s="290"/>
      <c r="AC425" s="296"/>
      <c r="AD425" s="292"/>
      <c r="AE425" s="239"/>
      <c r="AF425" s="239"/>
      <c r="AG425" s="239"/>
      <c r="AH425" s="239"/>
      <c r="AI425" s="239"/>
    </row>
    <row r="426" spans="2:40">
      <c r="B426" s="294"/>
      <c r="C426" s="290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6"/>
      <c r="O426" s="416"/>
      <c r="P426" s="416"/>
      <c r="Q426" s="416"/>
      <c r="R426" s="416"/>
      <c r="S426" s="416"/>
      <c r="T426" s="416"/>
      <c r="U426" s="416"/>
      <c r="V426" s="416"/>
      <c r="W426" s="416"/>
      <c r="X426" s="416"/>
      <c r="Y426" s="416"/>
      <c r="Z426" s="416"/>
      <c r="AA426" s="416"/>
      <c r="AB426" s="416"/>
      <c r="AC426" s="416"/>
      <c r="AD426" s="416"/>
      <c r="AE426" s="239"/>
      <c r="AF426" s="239"/>
      <c r="AG426" s="239"/>
      <c r="AH426" s="239"/>
      <c r="AI426" s="239"/>
    </row>
    <row r="427" spans="2:40">
      <c r="B427" s="294"/>
      <c r="C427" s="409" t="s">
        <v>1081</v>
      </c>
      <c r="D427" s="415" t="s">
        <v>1063</v>
      </c>
      <c r="E427" s="415"/>
      <c r="F427" s="415"/>
      <c r="G427" s="415"/>
      <c r="H427" s="415"/>
      <c r="I427" s="415"/>
      <c r="J427" s="415"/>
      <c r="K427" s="415"/>
      <c r="L427" s="415"/>
      <c r="M427" s="415"/>
      <c r="N427" s="415"/>
      <c r="O427" s="415"/>
      <c r="P427" s="415"/>
      <c r="Q427" s="415"/>
      <c r="R427" s="415"/>
      <c r="S427" s="415"/>
      <c r="T427" s="415"/>
      <c r="U427" s="415"/>
      <c r="V427" s="415"/>
      <c r="W427" s="415"/>
      <c r="X427" s="415"/>
      <c r="Y427" s="415"/>
      <c r="Z427" s="415"/>
      <c r="AA427" s="415"/>
      <c r="AB427" s="415"/>
      <c r="AC427" s="415"/>
      <c r="AD427" s="415"/>
      <c r="AE427" s="239"/>
      <c r="AF427" s="239"/>
      <c r="AG427" s="239"/>
      <c r="AH427" s="239"/>
      <c r="AI427" s="239"/>
    </row>
    <row r="428" spans="2:40">
      <c r="B428" s="294"/>
      <c r="C428" s="409" t="s">
        <v>1082</v>
      </c>
      <c r="D428" s="415" t="s">
        <v>1064</v>
      </c>
      <c r="E428" s="415"/>
      <c r="F428" s="415"/>
      <c r="G428" s="415"/>
      <c r="H428" s="415"/>
      <c r="I428" s="415"/>
      <c r="J428" s="415"/>
      <c r="K428" s="415"/>
      <c r="L428" s="415"/>
      <c r="M428" s="415"/>
      <c r="N428" s="415"/>
      <c r="O428" s="415"/>
      <c r="P428" s="415"/>
      <c r="Q428" s="415"/>
      <c r="R428" s="415"/>
      <c r="S428" s="415"/>
      <c r="T428" s="415"/>
      <c r="U428" s="415"/>
      <c r="V428" s="415"/>
      <c r="W428" s="415"/>
      <c r="X428" s="415"/>
      <c r="Y428" s="415"/>
      <c r="Z428" s="415"/>
      <c r="AA428" s="415"/>
      <c r="AB428" s="415"/>
      <c r="AC428" s="415"/>
      <c r="AD428" s="415"/>
      <c r="AE428" s="239"/>
      <c r="AF428" s="239"/>
      <c r="AG428" s="239"/>
      <c r="AH428" s="239"/>
      <c r="AI428" s="239"/>
    </row>
    <row r="429" spans="2:40">
      <c r="B429" s="294"/>
      <c r="C429" s="294"/>
      <c r="D429" s="295"/>
      <c r="E429" s="294"/>
      <c r="F429" s="294"/>
      <c r="G429" s="294"/>
      <c r="H429" s="294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  <c r="S429" s="294"/>
      <c r="T429" s="294"/>
      <c r="U429" s="294"/>
      <c r="V429" s="294"/>
      <c r="W429" s="294"/>
      <c r="X429" s="294"/>
      <c r="Y429" s="290"/>
      <c r="Z429" s="290"/>
      <c r="AA429" s="290"/>
      <c r="AB429" s="290"/>
      <c r="AC429" s="296"/>
      <c r="AD429" s="292"/>
      <c r="AE429" s="239"/>
      <c r="AF429" s="239"/>
      <c r="AG429" s="239"/>
      <c r="AH429" s="239"/>
      <c r="AI429" s="239"/>
    </row>
    <row r="430" spans="2:40">
      <c r="B430" s="294"/>
      <c r="C430" s="294"/>
      <c r="D430" s="295"/>
      <c r="E430" s="294"/>
      <c r="F430" s="294"/>
      <c r="G430" s="294"/>
      <c r="H430" s="294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  <c r="S430" s="294"/>
      <c r="T430" s="294"/>
      <c r="U430" s="294"/>
      <c r="V430" s="294"/>
      <c r="W430" s="294"/>
      <c r="X430" s="294"/>
      <c r="Y430" s="290"/>
      <c r="Z430" s="290"/>
      <c r="AA430" s="290"/>
      <c r="AB430" s="290"/>
      <c r="AC430" s="296"/>
      <c r="AD430" s="292"/>
      <c r="AE430" s="239"/>
      <c r="AF430" s="239"/>
      <c r="AG430" s="239"/>
      <c r="AH430" s="239"/>
      <c r="AI430" s="239"/>
    </row>
    <row r="431" spans="2:40">
      <c r="B431" s="294"/>
      <c r="C431" s="294"/>
      <c r="D431" s="295"/>
      <c r="E431" s="294"/>
      <c r="F431" s="294"/>
      <c r="G431" s="294"/>
      <c r="H431" s="294"/>
      <c r="I431" s="294"/>
      <c r="J431" s="294"/>
      <c r="K431" s="294"/>
      <c r="L431" s="294"/>
      <c r="M431" s="294"/>
      <c r="N431" s="294"/>
      <c r="O431" s="294"/>
      <c r="P431" s="294"/>
      <c r="Q431" s="294"/>
      <c r="R431" s="294"/>
      <c r="S431" s="294"/>
      <c r="T431" s="294"/>
      <c r="U431" s="294"/>
      <c r="V431" s="294"/>
      <c r="W431" s="294"/>
      <c r="X431" s="294"/>
      <c r="Y431" s="290"/>
      <c r="Z431" s="290"/>
      <c r="AA431" s="290"/>
      <c r="AB431" s="290"/>
      <c r="AC431" s="296"/>
      <c r="AD431" s="292"/>
      <c r="AE431" s="239"/>
      <c r="AF431" s="239"/>
      <c r="AG431" s="239"/>
      <c r="AH431" s="239"/>
      <c r="AI431" s="239"/>
    </row>
    <row r="432" spans="2:40">
      <c r="B432" s="294"/>
      <c r="C432" s="294"/>
      <c r="D432" s="295"/>
      <c r="E432" s="294"/>
      <c r="F432" s="294"/>
      <c r="G432" s="294"/>
      <c r="H432" s="294"/>
      <c r="I432" s="294"/>
      <c r="J432" s="294"/>
      <c r="K432" s="294"/>
      <c r="L432" s="294"/>
      <c r="M432" s="294"/>
      <c r="N432" s="294"/>
      <c r="O432" s="294"/>
      <c r="P432" s="294"/>
      <c r="Q432" s="294"/>
      <c r="R432" s="294"/>
      <c r="S432" s="294"/>
      <c r="T432" s="294"/>
      <c r="U432" s="294"/>
      <c r="V432" s="294"/>
      <c r="W432" s="294"/>
      <c r="X432" s="294"/>
      <c r="Y432" s="290"/>
      <c r="Z432" s="290"/>
      <c r="AA432" s="290"/>
      <c r="AB432" s="290"/>
      <c r="AC432" s="296"/>
      <c r="AD432" s="292"/>
      <c r="AE432" s="239"/>
      <c r="AF432" s="239"/>
      <c r="AG432" s="239"/>
      <c r="AH432" s="239"/>
      <c r="AI432" s="239"/>
    </row>
    <row r="433" spans="2:35">
      <c r="B433" s="294"/>
      <c r="C433" s="294"/>
      <c r="D433" s="295"/>
      <c r="E433" s="294"/>
      <c r="F433" s="294"/>
      <c r="G433" s="294"/>
      <c r="H433" s="294"/>
      <c r="I433" s="294"/>
      <c r="J433" s="294"/>
      <c r="K433" s="294"/>
      <c r="L433" s="294"/>
      <c r="M433" s="294"/>
      <c r="N433" s="294"/>
      <c r="O433" s="294"/>
      <c r="P433" s="294"/>
      <c r="Q433" s="294"/>
      <c r="R433" s="294"/>
      <c r="S433" s="294"/>
      <c r="T433" s="294"/>
      <c r="U433" s="294"/>
      <c r="V433" s="294"/>
      <c r="W433" s="294"/>
      <c r="X433" s="294"/>
      <c r="Y433" s="290"/>
      <c r="Z433" s="290"/>
      <c r="AA433" s="290"/>
      <c r="AB433" s="290"/>
      <c r="AC433" s="296"/>
      <c r="AD433" s="292"/>
      <c r="AE433" s="239"/>
      <c r="AF433" s="239"/>
      <c r="AG433" s="239"/>
      <c r="AH433" s="239"/>
      <c r="AI433" s="239"/>
    </row>
    <row r="434" spans="2:35">
      <c r="B434" s="294"/>
      <c r="C434" s="294"/>
      <c r="D434" s="295"/>
      <c r="E434" s="294"/>
      <c r="F434" s="294"/>
      <c r="G434" s="294"/>
      <c r="H434" s="294"/>
      <c r="I434" s="294"/>
      <c r="J434" s="294"/>
      <c r="K434" s="294"/>
      <c r="L434" s="294"/>
      <c r="M434" s="294"/>
      <c r="N434" s="294"/>
      <c r="O434" s="294"/>
      <c r="P434" s="294"/>
      <c r="Q434" s="294"/>
      <c r="R434" s="294"/>
      <c r="S434" s="294"/>
      <c r="T434" s="294"/>
      <c r="U434" s="294"/>
      <c r="V434" s="294"/>
      <c r="W434" s="294"/>
      <c r="X434" s="294"/>
      <c r="Y434" s="290"/>
      <c r="Z434" s="290"/>
      <c r="AA434" s="290"/>
      <c r="AB434" s="290"/>
      <c r="AC434" s="296"/>
      <c r="AD434" s="292"/>
      <c r="AE434" s="239"/>
      <c r="AF434" s="239"/>
      <c r="AG434" s="239"/>
      <c r="AH434" s="239"/>
      <c r="AI434" s="239"/>
    </row>
    <row r="435" spans="2:35">
      <c r="B435" s="294"/>
      <c r="C435" s="294"/>
      <c r="D435" s="295"/>
      <c r="E435" s="294"/>
      <c r="F435" s="294"/>
      <c r="G435" s="294"/>
      <c r="H435" s="294"/>
      <c r="I435" s="294"/>
      <c r="J435" s="294"/>
      <c r="K435" s="294"/>
      <c r="L435" s="294"/>
      <c r="M435" s="294"/>
      <c r="N435" s="294"/>
      <c r="O435" s="294"/>
      <c r="P435" s="294"/>
      <c r="Q435" s="294"/>
      <c r="R435" s="294"/>
      <c r="S435" s="294"/>
      <c r="T435" s="294"/>
      <c r="U435" s="294"/>
      <c r="V435" s="294"/>
      <c r="W435" s="294"/>
      <c r="X435" s="294"/>
      <c r="Y435" s="290"/>
      <c r="Z435" s="290"/>
      <c r="AA435" s="290"/>
      <c r="AB435" s="290"/>
      <c r="AC435" s="296"/>
      <c r="AD435" s="292"/>
      <c r="AE435" s="239"/>
      <c r="AF435" s="239"/>
      <c r="AG435" s="239"/>
      <c r="AH435" s="239"/>
      <c r="AI435" s="239"/>
    </row>
    <row r="436" spans="2:35">
      <c r="B436" s="239"/>
      <c r="C436" s="239"/>
      <c r="D436" s="240"/>
      <c r="E436" s="239"/>
      <c r="F436" s="239"/>
      <c r="G436" s="239"/>
      <c r="H436" s="239"/>
      <c r="I436" s="239"/>
      <c r="J436" s="239"/>
      <c r="K436" s="239"/>
      <c r="L436" s="239"/>
      <c r="M436" s="239"/>
      <c r="N436" s="239"/>
      <c r="O436" s="239"/>
      <c r="P436" s="239"/>
      <c r="Q436" s="239"/>
      <c r="R436" s="239"/>
      <c r="S436" s="239"/>
      <c r="T436" s="239"/>
      <c r="U436" s="239"/>
      <c r="V436" s="239"/>
      <c r="W436" s="239"/>
      <c r="X436" s="239"/>
      <c r="Y436" s="206"/>
      <c r="Z436" s="206"/>
      <c r="AA436" s="206"/>
      <c r="AB436" s="206"/>
      <c r="AC436" s="299"/>
      <c r="AD436" s="238"/>
      <c r="AE436" s="239"/>
      <c r="AF436" s="239"/>
      <c r="AG436" s="239"/>
      <c r="AH436" s="239"/>
      <c r="AI436" s="239"/>
    </row>
    <row r="437" spans="2:35">
      <c r="B437" s="239"/>
      <c r="C437" s="239"/>
      <c r="D437" s="240"/>
      <c r="E437" s="239"/>
      <c r="F437" s="239"/>
      <c r="G437" s="239"/>
      <c r="H437" s="239"/>
      <c r="I437" s="239"/>
      <c r="J437" s="239"/>
      <c r="K437" s="239"/>
      <c r="L437" s="239"/>
      <c r="M437" s="239"/>
      <c r="N437" s="239"/>
      <c r="O437" s="239"/>
      <c r="P437" s="239"/>
      <c r="Q437" s="239"/>
      <c r="R437" s="239"/>
      <c r="S437" s="239"/>
      <c r="T437" s="239"/>
      <c r="U437" s="239"/>
      <c r="V437" s="239"/>
      <c r="W437" s="239"/>
      <c r="X437" s="239"/>
      <c r="Y437" s="206"/>
      <c r="Z437" s="206"/>
      <c r="AA437" s="206"/>
      <c r="AB437" s="206"/>
      <c r="AC437" s="299"/>
      <c r="AD437" s="238"/>
      <c r="AE437" s="239"/>
      <c r="AF437" s="239"/>
      <c r="AG437" s="239"/>
      <c r="AH437" s="239"/>
      <c r="AI437" s="239"/>
    </row>
  </sheetData>
  <mergeCells count="53">
    <mergeCell ref="B129:C129"/>
    <mergeCell ref="B319:C319"/>
    <mergeCell ref="B347:C347"/>
    <mergeCell ref="B167:C167"/>
    <mergeCell ref="B193:C193"/>
    <mergeCell ref="B266:C266"/>
    <mergeCell ref="B302:C302"/>
    <mergeCell ref="B3:AD3"/>
    <mergeCell ref="B4:AC4"/>
    <mergeCell ref="B5:AD5"/>
    <mergeCell ref="B85:C85"/>
    <mergeCell ref="B106:C106"/>
    <mergeCell ref="P7:P9"/>
    <mergeCell ref="B42:C42"/>
    <mergeCell ref="B28:C28"/>
    <mergeCell ref="W7:W9"/>
    <mergeCell ref="X7:X9"/>
    <mergeCell ref="AB7:AB9"/>
    <mergeCell ref="AD7:AD9"/>
    <mergeCell ref="Y6:AD6"/>
    <mergeCell ref="AC7:AC9"/>
    <mergeCell ref="Q7:Q9"/>
    <mergeCell ref="R7:R9"/>
    <mergeCell ref="B1:AI1"/>
    <mergeCell ref="B2:AI2"/>
    <mergeCell ref="B6:B9"/>
    <mergeCell ref="C6:C9"/>
    <mergeCell ref="D6:D9"/>
    <mergeCell ref="E6:I6"/>
    <mergeCell ref="J6:N6"/>
    <mergeCell ref="O6:S6"/>
    <mergeCell ref="T6:X6"/>
    <mergeCell ref="AE6:AE9"/>
    <mergeCell ref="AI6:AI9"/>
    <mergeCell ref="AG6:AG9"/>
    <mergeCell ref="AF6:AF9"/>
    <mergeCell ref="Z7:Z9"/>
    <mergeCell ref="AH6:AH9"/>
    <mergeCell ref="K7:K9"/>
    <mergeCell ref="D423:AD423"/>
    <mergeCell ref="D426:AD426"/>
    <mergeCell ref="D427:AD427"/>
    <mergeCell ref="D428:AD428"/>
    <mergeCell ref="F7:F9"/>
    <mergeCell ref="S7:S9"/>
    <mergeCell ref="U7:U9"/>
    <mergeCell ref="V7:V9"/>
    <mergeCell ref="I7:I9"/>
    <mergeCell ref="L7:L9"/>
    <mergeCell ref="M7:M9"/>
    <mergeCell ref="N7:N9"/>
    <mergeCell ref="G7:G9"/>
    <mergeCell ref="AA7:AA9"/>
  </mergeCells>
  <pageMargins left="0.70866141732283472" right="0.70866141732283472" top="0.74803149606299213" bottom="0.74803149606299213" header="0.31496062992125984" footer="0.31496062992125984"/>
  <pageSetup scale="90" orientation="landscape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69"/>
  <sheetViews>
    <sheetView workbookViewId="0">
      <selection activeCell="N23" sqref="N23"/>
    </sheetView>
  </sheetViews>
  <sheetFormatPr defaultRowHeight="15"/>
  <cols>
    <col min="2" max="2" width="16.42578125" customWidth="1"/>
    <col min="3" max="3" width="3.28515625" customWidth="1"/>
    <col min="4" max="4" width="12" customWidth="1"/>
    <col min="5" max="5" width="15.7109375" bestFit="1" customWidth="1"/>
    <col min="6" max="6" width="21.28515625" customWidth="1"/>
    <col min="7" max="7" width="12" customWidth="1"/>
    <col min="8" max="8" width="10" customWidth="1"/>
    <col min="10" max="10" width="24" customWidth="1"/>
    <col min="13" max="13" width="12.425781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</row>
    <row r="2" spans="1:16">
      <c r="A2" s="177"/>
      <c r="B2" s="175"/>
      <c r="C2" s="175"/>
      <c r="D2" s="178" t="s">
        <v>817</v>
      </c>
      <c r="E2" s="177"/>
      <c r="F2" s="175"/>
      <c r="G2" s="175"/>
      <c r="H2" s="178" t="s">
        <v>817</v>
      </c>
      <c r="I2" s="177"/>
      <c r="J2" s="175"/>
      <c r="K2" s="175"/>
      <c r="L2" s="178" t="s">
        <v>817</v>
      </c>
      <c r="M2" s="175"/>
      <c r="N2" s="175"/>
      <c r="O2" s="175"/>
      <c r="P2" s="175"/>
    </row>
    <row r="3" spans="1:16">
      <c r="A3" s="177"/>
      <c r="B3" s="175"/>
      <c r="C3" s="175"/>
      <c r="D3" s="179"/>
      <c r="E3" s="177"/>
      <c r="F3" s="175"/>
      <c r="G3" s="175"/>
      <c r="H3" s="179"/>
      <c r="I3" s="177"/>
      <c r="J3" s="175"/>
      <c r="K3" s="175"/>
      <c r="L3" s="180"/>
      <c r="M3" s="175"/>
      <c r="N3" s="175"/>
      <c r="O3" s="175"/>
      <c r="P3" s="175"/>
    </row>
    <row r="4" spans="1:16">
      <c r="A4" s="177"/>
      <c r="B4" s="175"/>
      <c r="C4" s="175"/>
      <c r="D4" s="179"/>
      <c r="E4" s="177"/>
      <c r="F4" s="175"/>
      <c r="G4" s="175"/>
      <c r="H4" s="179"/>
      <c r="I4" s="177"/>
      <c r="J4" s="175"/>
      <c r="K4" s="175"/>
      <c r="L4" s="180"/>
      <c r="M4" s="175"/>
      <c r="N4" s="175"/>
      <c r="O4" s="175"/>
      <c r="P4" s="175"/>
    </row>
    <row r="5" spans="1:16">
      <c r="A5" s="177"/>
      <c r="B5" s="175"/>
      <c r="C5" s="175"/>
      <c r="D5" s="181" t="s">
        <v>818</v>
      </c>
      <c r="E5" s="177"/>
      <c r="F5" s="175"/>
      <c r="G5" s="175"/>
      <c r="H5" s="181" t="s">
        <v>819</v>
      </c>
      <c r="I5" s="177"/>
      <c r="J5" s="175"/>
      <c r="K5" s="175"/>
      <c r="L5" s="182" t="s">
        <v>820</v>
      </c>
      <c r="M5" s="175"/>
      <c r="N5" s="175"/>
      <c r="O5" s="175"/>
      <c r="P5" s="175"/>
    </row>
    <row r="6" spans="1:16">
      <c r="A6" s="177"/>
      <c r="B6" s="175"/>
      <c r="C6" s="175"/>
      <c r="D6" s="179"/>
      <c r="E6" s="177"/>
      <c r="F6" s="175"/>
      <c r="G6" s="175"/>
      <c r="H6" s="179"/>
      <c r="I6" s="177"/>
      <c r="J6" s="175"/>
      <c r="K6" s="175"/>
      <c r="L6" s="180"/>
      <c r="M6" s="175"/>
      <c r="N6" s="175"/>
      <c r="O6" s="175"/>
      <c r="P6" s="175"/>
    </row>
    <row r="7" spans="1:16">
      <c r="A7" s="183" t="s">
        <v>376</v>
      </c>
      <c r="B7" s="184" t="s">
        <v>821</v>
      </c>
      <c r="C7" s="185" t="s">
        <v>378</v>
      </c>
      <c r="D7" s="185" t="s">
        <v>822</v>
      </c>
      <c r="E7" s="183" t="s">
        <v>376</v>
      </c>
      <c r="F7" s="184" t="s">
        <v>821</v>
      </c>
      <c r="G7" s="185" t="s">
        <v>378</v>
      </c>
      <c r="H7" s="185" t="s">
        <v>822</v>
      </c>
      <c r="I7" s="183" t="s">
        <v>376</v>
      </c>
      <c r="J7" s="184" t="s">
        <v>821</v>
      </c>
      <c r="K7" s="185" t="s">
        <v>378</v>
      </c>
      <c r="L7" s="186" t="s">
        <v>822</v>
      </c>
      <c r="M7" s="175"/>
      <c r="N7" s="175"/>
      <c r="O7" s="175"/>
      <c r="P7" s="175"/>
    </row>
    <row r="8" spans="1:16">
      <c r="A8" s="177"/>
      <c r="B8" s="175"/>
      <c r="C8" s="175"/>
      <c r="D8" s="179"/>
      <c r="E8" s="177"/>
      <c r="F8" s="175"/>
      <c r="G8" s="175"/>
      <c r="H8" s="179"/>
      <c r="I8" s="177"/>
      <c r="J8" s="175"/>
      <c r="K8" s="175"/>
      <c r="L8" s="180"/>
      <c r="M8" s="175"/>
      <c r="N8" s="175"/>
      <c r="O8" s="175"/>
      <c r="P8" s="175"/>
    </row>
    <row r="9" spans="1:16">
      <c r="A9" s="177"/>
      <c r="B9" s="175"/>
      <c r="C9" s="175"/>
      <c r="D9" s="179"/>
      <c r="E9" s="177"/>
      <c r="F9" s="175"/>
      <c r="G9" s="175"/>
      <c r="H9" s="179"/>
      <c r="I9" s="177"/>
      <c r="J9" s="175"/>
      <c r="K9" s="175"/>
      <c r="L9" s="180"/>
      <c r="M9" s="175"/>
      <c r="N9" s="175"/>
      <c r="O9" s="175"/>
      <c r="P9" s="175"/>
    </row>
    <row r="10" spans="1:16">
      <c r="A10" s="187" t="s">
        <v>823</v>
      </c>
      <c r="B10" s="175"/>
      <c r="C10" s="175"/>
      <c r="D10" s="179"/>
      <c r="E10" s="187" t="s">
        <v>823</v>
      </c>
      <c r="F10" s="175"/>
      <c r="G10" s="175"/>
      <c r="H10" s="179"/>
      <c r="I10" s="187" t="s">
        <v>823</v>
      </c>
      <c r="J10" s="175"/>
      <c r="K10" s="175"/>
      <c r="L10" s="180"/>
      <c r="M10" s="175"/>
      <c r="N10" s="175"/>
      <c r="O10" s="175"/>
      <c r="P10" s="175"/>
    </row>
    <row r="11" spans="1:16">
      <c r="A11" s="188">
        <v>1</v>
      </c>
      <c r="B11" s="184" t="s">
        <v>0</v>
      </c>
      <c r="C11" s="185" t="s">
        <v>400</v>
      </c>
      <c r="D11" s="189">
        <v>9.3626000000000005</v>
      </c>
      <c r="E11" s="188">
        <v>1</v>
      </c>
      <c r="F11" s="184" t="s">
        <v>0</v>
      </c>
      <c r="G11" s="185" t="s">
        <v>400</v>
      </c>
      <c r="H11" s="189">
        <v>2.2914000000000003</v>
      </c>
      <c r="I11" s="188">
        <v>1</v>
      </c>
      <c r="J11" s="184" t="s">
        <v>0</v>
      </c>
      <c r="K11" s="185" t="s">
        <v>400</v>
      </c>
      <c r="L11" s="190">
        <v>18.394699999999997</v>
      </c>
      <c r="M11" s="191">
        <f t="shared" ref="M11:M19" si="0">L11+H11+D11</f>
        <v>30.048699999999997</v>
      </c>
      <c r="N11" s="175">
        <f>M11/3</f>
        <v>10.016233333333332</v>
      </c>
      <c r="O11" s="175"/>
      <c r="P11" s="175"/>
    </row>
    <row r="12" spans="1:16">
      <c r="A12" s="188">
        <v>2</v>
      </c>
      <c r="B12" s="184" t="s">
        <v>1</v>
      </c>
      <c r="C12" s="185" t="s">
        <v>400</v>
      </c>
      <c r="D12" s="189">
        <v>973.2</v>
      </c>
      <c r="E12" s="188">
        <v>2</v>
      </c>
      <c r="F12" s="184" t="s">
        <v>1</v>
      </c>
      <c r="G12" s="185" t="s">
        <v>400</v>
      </c>
      <c r="H12" s="189">
        <v>347.8</v>
      </c>
      <c r="I12" s="188">
        <v>2</v>
      </c>
      <c r="J12" s="184" t="s">
        <v>1</v>
      </c>
      <c r="K12" s="185" t="s">
        <v>400</v>
      </c>
      <c r="L12" s="190">
        <v>2391.4</v>
      </c>
      <c r="M12" s="191">
        <f t="shared" si="0"/>
        <v>3712.4000000000005</v>
      </c>
      <c r="N12" s="175">
        <f t="shared" ref="N12:N22" si="1">M12/3</f>
        <v>1237.4666666666669</v>
      </c>
      <c r="O12" s="175"/>
      <c r="P12" s="175"/>
    </row>
    <row r="13" spans="1:16">
      <c r="A13" s="188">
        <v>3</v>
      </c>
      <c r="B13" s="184" t="s">
        <v>2</v>
      </c>
      <c r="C13" s="185" t="s">
        <v>401</v>
      </c>
      <c r="D13" s="189">
        <v>262.89999999999998</v>
      </c>
      <c r="E13" s="188">
        <v>3</v>
      </c>
      <c r="F13" s="184" t="s">
        <v>2</v>
      </c>
      <c r="G13" s="185" t="s">
        <v>401</v>
      </c>
      <c r="H13" s="189">
        <v>42.6</v>
      </c>
      <c r="I13" s="188">
        <v>3</v>
      </c>
      <c r="J13" s="184" t="s">
        <v>2</v>
      </c>
      <c r="K13" s="185" t="s">
        <v>401</v>
      </c>
      <c r="L13" s="190">
        <v>631.79999999999995</v>
      </c>
      <c r="M13" s="191">
        <f t="shared" si="0"/>
        <v>937.3</v>
      </c>
      <c r="N13" s="175">
        <f t="shared" si="1"/>
        <v>312.43333333333334</v>
      </c>
      <c r="O13" s="175"/>
      <c r="P13" s="175"/>
    </row>
    <row r="14" spans="1:16">
      <c r="A14" s="188">
        <v>4</v>
      </c>
      <c r="B14" s="184" t="s">
        <v>3</v>
      </c>
      <c r="C14" s="185" t="s">
        <v>400</v>
      </c>
      <c r="D14" s="189">
        <v>22.399099999999997</v>
      </c>
      <c r="E14" s="188">
        <v>4</v>
      </c>
      <c r="F14" s="184" t="s">
        <v>3</v>
      </c>
      <c r="G14" s="185" t="s">
        <v>400</v>
      </c>
      <c r="H14" s="189">
        <v>4.0734999999999992</v>
      </c>
      <c r="I14" s="188">
        <v>4</v>
      </c>
      <c r="J14" s="184" t="s">
        <v>3</v>
      </c>
      <c r="K14" s="185" t="s">
        <v>400</v>
      </c>
      <c r="L14" s="190">
        <v>43.346899999999998</v>
      </c>
      <c r="M14" s="191">
        <f t="shared" si="0"/>
        <v>69.819500000000005</v>
      </c>
      <c r="N14" s="175">
        <f t="shared" si="1"/>
        <v>23.273166666666668</v>
      </c>
      <c r="O14" s="175"/>
      <c r="P14" s="175"/>
    </row>
    <row r="15" spans="1:16">
      <c r="A15" s="188">
        <v>5</v>
      </c>
      <c r="B15" s="184" t="s">
        <v>5</v>
      </c>
      <c r="C15" s="185" t="s">
        <v>400</v>
      </c>
      <c r="D15" s="189">
        <v>1211.0999999999999</v>
      </c>
      <c r="E15" s="188">
        <v>5</v>
      </c>
      <c r="F15" s="184" t="s">
        <v>5</v>
      </c>
      <c r="G15" s="185" t="s">
        <v>400</v>
      </c>
      <c r="H15" s="189">
        <v>239.1</v>
      </c>
      <c r="I15" s="188">
        <v>5</v>
      </c>
      <c r="J15" s="184" t="s">
        <v>5</v>
      </c>
      <c r="K15" s="185" t="s">
        <v>400</v>
      </c>
      <c r="L15" s="190">
        <v>1944.2</v>
      </c>
      <c r="M15" s="191">
        <f t="shared" si="0"/>
        <v>3394.4</v>
      </c>
      <c r="N15" s="175">
        <f t="shared" si="1"/>
        <v>1131.4666666666667</v>
      </c>
      <c r="O15" s="175"/>
      <c r="P15" s="175"/>
    </row>
    <row r="16" spans="1:16">
      <c r="A16" s="188">
        <v>6</v>
      </c>
      <c r="B16" s="184" t="s">
        <v>7</v>
      </c>
      <c r="C16" s="185" t="s">
        <v>400</v>
      </c>
      <c r="D16" s="189">
        <v>3.4</v>
      </c>
      <c r="E16" s="188">
        <v>6</v>
      </c>
      <c r="F16" s="184" t="s">
        <v>7</v>
      </c>
      <c r="G16" s="185" t="s">
        <v>400</v>
      </c>
      <c r="H16" s="189">
        <v>0.4</v>
      </c>
      <c r="I16" s="188">
        <v>6</v>
      </c>
      <c r="J16" s="184" t="s">
        <v>7</v>
      </c>
      <c r="K16" s="185" t="s">
        <v>400</v>
      </c>
      <c r="L16" s="190">
        <v>13.7</v>
      </c>
      <c r="M16" s="192">
        <f t="shared" si="0"/>
        <v>17.5</v>
      </c>
      <c r="N16" s="175">
        <f t="shared" si="1"/>
        <v>5.833333333333333</v>
      </c>
      <c r="O16" s="175"/>
      <c r="P16" s="175"/>
    </row>
    <row r="17" spans="1:16">
      <c r="A17" s="188">
        <v>7</v>
      </c>
      <c r="B17" s="184" t="s">
        <v>8</v>
      </c>
      <c r="C17" s="185" t="s">
        <v>400</v>
      </c>
      <c r="D17" s="189">
        <v>0.5</v>
      </c>
      <c r="E17" s="188">
        <v>7</v>
      </c>
      <c r="F17" s="184" t="s">
        <v>8</v>
      </c>
      <c r="G17" s="185" t="s">
        <v>400</v>
      </c>
      <c r="H17" s="189">
        <v>0.4</v>
      </c>
      <c r="I17" s="188">
        <v>7</v>
      </c>
      <c r="J17" s="184" t="s">
        <v>8</v>
      </c>
      <c r="K17" s="185" t="s">
        <v>400</v>
      </c>
      <c r="L17" s="190">
        <v>19.3</v>
      </c>
      <c r="M17" s="192">
        <f t="shared" si="0"/>
        <v>20.2</v>
      </c>
      <c r="N17" s="175">
        <f t="shared" si="1"/>
        <v>6.7333333333333334</v>
      </c>
      <c r="O17" s="175"/>
      <c r="P17" s="175"/>
    </row>
    <row r="18" spans="1:16">
      <c r="A18" s="188">
        <v>8</v>
      </c>
      <c r="B18" s="184" t="s">
        <v>9</v>
      </c>
      <c r="C18" s="185" t="s">
        <v>400</v>
      </c>
      <c r="D18" s="189">
        <v>15.9</v>
      </c>
      <c r="E18" s="188">
        <v>8</v>
      </c>
      <c r="F18" s="184" t="s">
        <v>9</v>
      </c>
      <c r="G18" s="185" t="s">
        <v>400</v>
      </c>
      <c r="H18" s="189">
        <v>0.6</v>
      </c>
      <c r="I18" s="188">
        <v>8</v>
      </c>
      <c r="J18" s="184" t="s">
        <v>9</v>
      </c>
      <c r="K18" s="185" t="s">
        <v>400</v>
      </c>
      <c r="L18" s="190">
        <v>25.4</v>
      </c>
      <c r="M18" s="192">
        <f t="shared" si="0"/>
        <v>41.9</v>
      </c>
      <c r="N18" s="175">
        <f t="shared" si="1"/>
        <v>13.966666666666667</v>
      </c>
      <c r="O18" s="175"/>
      <c r="P18" s="175"/>
    </row>
    <row r="19" spans="1:16">
      <c r="A19" s="188">
        <v>9</v>
      </c>
      <c r="B19" s="184" t="s">
        <v>10</v>
      </c>
      <c r="C19" s="185" t="s">
        <v>400</v>
      </c>
      <c r="D19" s="189">
        <v>13</v>
      </c>
      <c r="E19" s="188">
        <v>9</v>
      </c>
      <c r="F19" s="184" t="s">
        <v>10</v>
      </c>
      <c r="G19" s="185" t="s">
        <v>400</v>
      </c>
      <c r="H19" s="189">
        <v>1.3</v>
      </c>
      <c r="I19" s="188">
        <v>9</v>
      </c>
      <c r="J19" s="184" t="s">
        <v>10</v>
      </c>
      <c r="K19" s="185" t="s">
        <v>400</v>
      </c>
      <c r="L19" s="190">
        <v>23.7</v>
      </c>
      <c r="M19" s="193">
        <f t="shared" si="0"/>
        <v>38</v>
      </c>
      <c r="N19" s="175">
        <f t="shared" si="1"/>
        <v>12.666666666666666</v>
      </c>
      <c r="O19" s="175"/>
      <c r="P19" s="175"/>
    </row>
    <row r="20" spans="1:16">
      <c r="A20" s="188">
        <v>10</v>
      </c>
      <c r="B20" s="184" t="s">
        <v>12</v>
      </c>
      <c r="C20" s="185" t="s">
        <v>400</v>
      </c>
      <c r="D20" s="189">
        <v>4121</v>
      </c>
      <c r="E20" s="188">
        <v>10</v>
      </c>
      <c r="F20" s="184" t="s">
        <v>12</v>
      </c>
      <c r="G20" s="185" t="s">
        <v>400</v>
      </c>
      <c r="H20" s="189">
        <v>974.8</v>
      </c>
      <c r="I20" s="188">
        <v>10</v>
      </c>
      <c r="J20" s="184" t="s">
        <v>11</v>
      </c>
      <c r="K20" s="185" t="s">
        <v>400</v>
      </c>
      <c r="L20" s="190">
        <v>12.9</v>
      </c>
      <c r="M20" s="191">
        <f>L20</f>
        <v>12.9</v>
      </c>
      <c r="N20" s="175">
        <f t="shared" si="1"/>
        <v>4.3</v>
      </c>
      <c r="O20" s="175"/>
      <c r="P20" s="175"/>
    </row>
    <row r="21" spans="1:16">
      <c r="A21" s="188">
        <v>11</v>
      </c>
      <c r="B21" s="184" t="s">
        <v>13</v>
      </c>
      <c r="C21" s="185" t="s">
        <v>400</v>
      </c>
      <c r="D21" s="189">
        <v>146.59300000000002</v>
      </c>
      <c r="E21" s="188">
        <v>11</v>
      </c>
      <c r="F21" s="184" t="s">
        <v>13</v>
      </c>
      <c r="G21" s="185" t="s">
        <v>400</v>
      </c>
      <c r="H21" s="189">
        <v>30.050000000000008</v>
      </c>
      <c r="I21" s="188">
        <v>11</v>
      </c>
      <c r="J21" s="184" t="s">
        <v>12</v>
      </c>
      <c r="K21" s="185" t="s">
        <v>400</v>
      </c>
      <c r="L21" s="190">
        <v>7380.7</v>
      </c>
      <c r="M21" s="192">
        <f>L21+H20+D20</f>
        <v>12476.5</v>
      </c>
      <c r="N21" s="175">
        <f t="shared" si="1"/>
        <v>4158.833333333333</v>
      </c>
      <c r="O21" s="175"/>
      <c r="P21" s="175"/>
    </row>
    <row r="22" spans="1:16">
      <c r="A22" s="188">
        <v>12</v>
      </c>
      <c r="B22" s="184" t="s">
        <v>14</v>
      </c>
      <c r="C22" s="185" t="s">
        <v>400</v>
      </c>
      <c r="D22" s="189">
        <v>4078.6</v>
      </c>
      <c r="E22" s="188">
        <v>12</v>
      </c>
      <c r="F22" s="184" t="s">
        <v>14</v>
      </c>
      <c r="G22" s="185" t="s">
        <v>400</v>
      </c>
      <c r="H22" s="189">
        <v>993.1</v>
      </c>
      <c r="I22" s="188">
        <v>12</v>
      </c>
      <c r="J22" s="184" t="s">
        <v>13</v>
      </c>
      <c r="K22" s="185" t="s">
        <v>400</v>
      </c>
      <c r="L22" s="190">
        <v>254.1182</v>
      </c>
      <c r="M22" s="194">
        <f>L22+H21+D21</f>
        <v>430.76120000000003</v>
      </c>
      <c r="N22" s="175">
        <f t="shared" si="1"/>
        <v>143.58706666666669</v>
      </c>
      <c r="O22" s="175"/>
      <c r="P22" s="175"/>
    </row>
    <row r="23" spans="1:16">
      <c r="A23" s="187" t="s">
        <v>823</v>
      </c>
      <c r="B23" s="175"/>
      <c r="C23" s="175"/>
      <c r="D23" s="179"/>
      <c r="E23" s="195" t="s">
        <v>824</v>
      </c>
      <c r="F23" s="175"/>
      <c r="G23" s="175"/>
      <c r="H23" s="179"/>
      <c r="I23" s="188">
        <v>13</v>
      </c>
      <c r="J23" s="184" t="s">
        <v>14</v>
      </c>
      <c r="K23" s="185" t="s">
        <v>400</v>
      </c>
      <c r="L23" s="190">
        <v>7771.3980000000001</v>
      </c>
      <c r="M23" s="196">
        <f>L23+H22+D22</f>
        <v>12843.098</v>
      </c>
      <c r="N23" s="175">
        <f>M23/3</f>
        <v>4281.032666666667</v>
      </c>
      <c r="O23" s="175"/>
      <c r="P23" s="175"/>
    </row>
    <row r="24" spans="1:16">
      <c r="A24" s="177"/>
      <c r="B24" s="175"/>
      <c r="C24" s="175"/>
      <c r="D24" s="179"/>
      <c r="E24" s="187" t="s">
        <v>823</v>
      </c>
      <c r="F24" s="175"/>
      <c r="G24" s="175"/>
      <c r="H24" s="179"/>
      <c r="I24" s="187" t="s">
        <v>823</v>
      </c>
      <c r="J24" s="175"/>
      <c r="K24" s="175"/>
      <c r="L24" s="180"/>
      <c r="M24" s="175"/>
      <c r="N24" s="175"/>
      <c r="O24" s="175"/>
      <c r="P24" s="175"/>
    </row>
    <row r="25" spans="1:16">
      <c r="A25" s="195" t="s">
        <v>825</v>
      </c>
      <c r="B25" s="175"/>
      <c r="C25" s="175"/>
      <c r="D25" s="179"/>
      <c r="E25" s="177"/>
      <c r="F25" s="175"/>
      <c r="G25" s="175"/>
      <c r="H25" s="179"/>
      <c r="I25" s="195" t="s">
        <v>825</v>
      </c>
      <c r="J25" s="175"/>
      <c r="K25" s="175"/>
      <c r="L25" s="180"/>
      <c r="M25" s="175"/>
      <c r="N25" s="175"/>
      <c r="O25" s="175"/>
      <c r="P25" s="175"/>
    </row>
    <row r="26" spans="1:16">
      <c r="A26" s="188">
        <v>13</v>
      </c>
      <c r="B26" s="184" t="s">
        <v>826</v>
      </c>
      <c r="C26" s="185" t="s">
        <v>403</v>
      </c>
      <c r="D26" s="189">
        <v>0</v>
      </c>
      <c r="E26" s="195" t="s">
        <v>825</v>
      </c>
      <c r="F26" s="175"/>
      <c r="G26" s="175"/>
      <c r="H26" s="179"/>
      <c r="I26" s="188">
        <v>14</v>
      </c>
      <c r="J26" s="184" t="s">
        <v>827</v>
      </c>
      <c r="K26" s="185" t="s">
        <v>403</v>
      </c>
      <c r="L26" s="190">
        <v>38</v>
      </c>
      <c r="M26" s="175"/>
      <c r="N26" s="175"/>
      <c r="O26" s="175"/>
      <c r="P26" s="175"/>
    </row>
    <row r="27" spans="1:16">
      <c r="A27" s="188">
        <v>14</v>
      </c>
      <c r="B27" s="184" t="s">
        <v>828</v>
      </c>
      <c r="C27" s="185" t="s">
        <v>403</v>
      </c>
      <c r="D27" s="189">
        <v>24</v>
      </c>
      <c r="E27" s="188">
        <v>13</v>
      </c>
      <c r="F27" s="184" t="s">
        <v>827</v>
      </c>
      <c r="G27" s="185" t="s">
        <v>403</v>
      </c>
      <c r="H27" s="189">
        <v>29</v>
      </c>
      <c r="I27" s="188">
        <v>15</v>
      </c>
      <c r="J27" s="184" t="s">
        <v>826</v>
      </c>
      <c r="K27" s="185" t="s">
        <v>403</v>
      </c>
      <c r="L27" s="190">
        <v>170</v>
      </c>
      <c r="M27" s="191">
        <f>L27+H28+D26</f>
        <v>468</v>
      </c>
      <c r="N27" s="175">
        <f>M27/3</f>
        <v>156</v>
      </c>
      <c r="O27" s="175"/>
      <c r="P27" s="175"/>
    </row>
    <row r="28" spans="1:16">
      <c r="A28" s="188">
        <v>15</v>
      </c>
      <c r="B28" s="184" t="s">
        <v>829</v>
      </c>
      <c r="C28" s="185" t="s">
        <v>403</v>
      </c>
      <c r="D28" s="189">
        <v>40</v>
      </c>
      <c r="E28" s="188">
        <v>14</v>
      </c>
      <c r="F28" s="184" t="s">
        <v>826</v>
      </c>
      <c r="G28" s="185" t="s">
        <v>403</v>
      </c>
      <c r="H28" s="189">
        <v>298</v>
      </c>
      <c r="I28" s="188">
        <v>16</v>
      </c>
      <c r="J28" s="184" t="s">
        <v>828</v>
      </c>
      <c r="K28" s="185" t="s">
        <v>403</v>
      </c>
      <c r="L28" s="190">
        <v>99</v>
      </c>
      <c r="M28" s="175"/>
      <c r="N28" s="175"/>
      <c r="O28" s="175"/>
      <c r="P28" s="175"/>
    </row>
    <row r="29" spans="1:16">
      <c r="A29" s="188">
        <v>16</v>
      </c>
      <c r="B29" s="184" t="s">
        <v>830</v>
      </c>
      <c r="C29" s="185" t="s">
        <v>403</v>
      </c>
      <c r="D29" s="189">
        <v>61</v>
      </c>
      <c r="E29" s="188">
        <v>15</v>
      </c>
      <c r="F29" s="184" t="s">
        <v>831</v>
      </c>
      <c r="G29" s="185" t="s">
        <v>403</v>
      </c>
      <c r="H29" s="189">
        <v>300</v>
      </c>
      <c r="I29" s="188">
        <v>17</v>
      </c>
      <c r="J29" s="184" t="s">
        <v>831</v>
      </c>
      <c r="K29" s="185" t="s">
        <v>403</v>
      </c>
      <c r="L29" s="190">
        <v>204</v>
      </c>
      <c r="M29" s="191">
        <f>L29+H29</f>
        <v>504</v>
      </c>
      <c r="N29" s="175">
        <f>M29/2</f>
        <v>252</v>
      </c>
      <c r="O29" s="175"/>
      <c r="P29" s="175"/>
    </row>
    <row r="30" spans="1:16">
      <c r="A30" s="188">
        <v>17</v>
      </c>
      <c r="B30" s="184" t="s">
        <v>832</v>
      </c>
      <c r="C30" s="185" t="s">
        <v>795</v>
      </c>
      <c r="D30" s="189">
        <v>253</v>
      </c>
      <c r="E30" s="188">
        <v>16</v>
      </c>
      <c r="F30" s="184" t="s">
        <v>830</v>
      </c>
      <c r="G30" s="185" t="s">
        <v>403</v>
      </c>
      <c r="H30" s="189">
        <v>482</v>
      </c>
      <c r="I30" s="188">
        <v>18</v>
      </c>
      <c r="J30" s="184" t="s">
        <v>830</v>
      </c>
      <c r="K30" s="185" t="s">
        <v>403</v>
      </c>
      <c r="L30" s="190">
        <v>1073</v>
      </c>
      <c r="M30" s="191">
        <f>L30+D29+H30</f>
        <v>1616</v>
      </c>
      <c r="N30" s="175">
        <f>M30/3</f>
        <v>538.66666666666663</v>
      </c>
      <c r="O30" s="175"/>
      <c r="P30" s="175"/>
    </row>
    <row r="31" spans="1:16">
      <c r="A31" s="188">
        <v>18</v>
      </c>
      <c r="B31" s="184" t="s">
        <v>23</v>
      </c>
      <c r="C31" s="185" t="s">
        <v>403</v>
      </c>
      <c r="D31" s="189">
        <v>564</v>
      </c>
      <c r="E31" s="188">
        <v>17</v>
      </c>
      <c r="F31" s="184" t="s">
        <v>832</v>
      </c>
      <c r="G31" s="185" t="s">
        <v>795</v>
      </c>
      <c r="H31" s="189">
        <v>200</v>
      </c>
      <c r="I31" s="188">
        <v>19</v>
      </c>
      <c r="J31" s="184" t="s">
        <v>20</v>
      </c>
      <c r="K31" s="185" t="s">
        <v>403</v>
      </c>
      <c r="L31" s="190">
        <v>93</v>
      </c>
      <c r="M31" s="175"/>
      <c r="N31" s="175"/>
      <c r="O31" s="175"/>
      <c r="P31" s="175"/>
    </row>
    <row r="32" spans="1:16">
      <c r="A32" s="188">
        <v>19</v>
      </c>
      <c r="B32" s="184" t="s">
        <v>24</v>
      </c>
      <c r="C32" s="185" t="s">
        <v>795</v>
      </c>
      <c r="D32" s="189">
        <v>1324</v>
      </c>
      <c r="E32" s="188">
        <v>18</v>
      </c>
      <c r="F32" s="184" t="s">
        <v>23</v>
      </c>
      <c r="G32" s="185" t="s">
        <v>403</v>
      </c>
      <c r="H32" s="189">
        <v>406</v>
      </c>
      <c r="I32" s="188">
        <v>20</v>
      </c>
      <c r="J32" s="184" t="s">
        <v>832</v>
      </c>
      <c r="K32" s="185" t="s">
        <v>795</v>
      </c>
      <c r="L32" s="190">
        <v>19</v>
      </c>
      <c r="M32" s="175"/>
      <c r="N32" s="175"/>
      <c r="O32" s="175"/>
      <c r="P32" s="175"/>
    </row>
    <row r="33" spans="1:16">
      <c r="A33" s="188">
        <v>20</v>
      </c>
      <c r="B33" s="184" t="s">
        <v>833</v>
      </c>
      <c r="C33" s="185" t="s">
        <v>834</v>
      </c>
      <c r="D33" s="189">
        <v>2400</v>
      </c>
      <c r="E33" s="188">
        <v>19</v>
      </c>
      <c r="F33" s="184" t="s">
        <v>24</v>
      </c>
      <c r="G33" s="185" t="s">
        <v>795</v>
      </c>
      <c r="H33" s="189">
        <v>742</v>
      </c>
      <c r="I33" s="188">
        <v>21</v>
      </c>
      <c r="J33" s="184" t="s">
        <v>23</v>
      </c>
      <c r="K33" s="185" t="s">
        <v>403</v>
      </c>
      <c r="L33" s="190">
        <v>996</v>
      </c>
      <c r="M33" s="193">
        <f>L33+D31+H32</f>
        <v>1966</v>
      </c>
      <c r="N33" s="175">
        <f>M33/3</f>
        <v>655.33333333333337</v>
      </c>
      <c r="O33" s="175"/>
      <c r="P33" s="175"/>
    </row>
    <row r="34" spans="1:16">
      <c r="A34" s="188">
        <v>21</v>
      </c>
      <c r="B34" s="184" t="s">
        <v>25</v>
      </c>
      <c r="C34" s="185" t="s">
        <v>403</v>
      </c>
      <c r="D34" s="189">
        <v>100</v>
      </c>
      <c r="E34" s="188">
        <v>20</v>
      </c>
      <c r="F34" s="184" t="s">
        <v>833</v>
      </c>
      <c r="G34" s="185" t="s">
        <v>834</v>
      </c>
      <c r="H34" s="189">
        <v>300</v>
      </c>
      <c r="I34" s="188">
        <v>22</v>
      </c>
      <c r="J34" s="184" t="s">
        <v>24</v>
      </c>
      <c r="K34" s="185" t="s">
        <v>795</v>
      </c>
      <c r="L34" s="190">
        <v>1776</v>
      </c>
      <c r="M34" s="193">
        <f>L34+D32+H33</f>
        <v>3842</v>
      </c>
      <c r="N34" s="175">
        <f>M34/3</f>
        <v>1280.6666666666667</v>
      </c>
      <c r="O34" s="175"/>
      <c r="P34" s="175"/>
    </row>
    <row r="35" spans="1:16">
      <c r="A35" s="188">
        <v>22</v>
      </c>
      <c r="B35" s="184" t="s">
        <v>835</v>
      </c>
      <c r="C35" s="185" t="s">
        <v>403</v>
      </c>
      <c r="D35" s="189">
        <v>0</v>
      </c>
      <c r="E35" s="188">
        <v>21</v>
      </c>
      <c r="F35" s="184" t="s">
        <v>218</v>
      </c>
      <c r="G35" s="185" t="s">
        <v>401</v>
      </c>
      <c r="H35" s="189">
        <v>-1</v>
      </c>
      <c r="I35" s="188">
        <v>23</v>
      </c>
      <c r="J35" s="184" t="s">
        <v>36</v>
      </c>
      <c r="K35" s="185" t="s">
        <v>402</v>
      </c>
      <c r="L35" s="190">
        <v>100</v>
      </c>
      <c r="M35" s="175"/>
      <c r="N35" s="175"/>
      <c r="O35" s="175"/>
      <c r="P35" s="175"/>
    </row>
    <row r="36" spans="1:16">
      <c r="A36" s="188">
        <v>23</v>
      </c>
      <c r="B36" s="184" t="s">
        <v>836</v>
      </c>
      <c r="C36" s="185" t="s">
        <v>403</v>
      </c>
      <c r="D36" s="189">
        <v>13</v>
      </c>
      <c r="E36" s="188">
        <v>22</v>
      </c>
      <c r="F36" s="184" t="s">
        <v>837</v>
      </c>
      <c r="G36" s="185" t="s">
        <v>403</v>
      </c>
      <c r="H36" s="189">
        <v>248</v>
      </c>
      <c r="I36" s="188">
        <v>24</v>
      </c>
      <c r="J36" s="184" t="s">
        <v>833</v>
      </c>
      <c r="K36" s="185" t="s">
        <v>834</v>
      </c>
      <c r="L36" s="190">
        <v>2400</v>
      </c>
      <c r="M36" s="175"/>
      <c r="N36" s="175"/>
      <c r="O36" s="175"/>
      <c r="P36" s="175"/>
    </row>
    <row r="37" spans="1:16">
      <c r="A37" s="188">
        <v>24</v>
      </c>
      <c r="B37" s="184" t="s">
        <v>838</v>
      </c>
      <c r="C37" s="185" t="s">
        <v>403</v>
      </c>
      <c r="D37" s="189">
        <v>331</v>
      </c>
      <c r="E37" s="188">
        <v>23</v>
      </c>
      <c r="F37" s="184" t="s">
        <v>838</v>
      </c>
      <c r="G37" s="185" t="s">
        <v>403</v>
      </c>
      <c r="H37" s="189">
        <v>170</v>
      </c>
      <c r="I37" s="188">
        <v>25</v>
      </c>
      <c r="J37" s="184" t="s">
        <v>839</v>
      </c>
      <c r="K37" s="185" t="s">
        <v>401</v>
      </c>
      <c r="L37" s="190">
        <v>73.349999999999994</v>
      </c>
      <c r="M37" s="175"/>
      <c r="N37" s="175"/>
      <c r="O37" s="175"/>
      <c r="P37" s="175"/>
    </row>
    <row r="38" spans="1:16">
      <c r="A38" s="188">
        <v>25</v>
      </c>
      <c r="B38" s="184" t="s">
        <v>840</v>
      </c>
      <c r="C38" s="185" t="s">
        <v>403</v>
      </c>
      <c r="D38" s="189">
        <v>40</v>
      </c>
      <c r="E38" s="188">
        <v>24</v>
      </c>
      <c r="F38" s="184" t="s">
        <v>840</v>
      </c>
      <c r="G38" s="185" t="s">
        <v>403</v>
      </c>
      <c r="H38" s="189">
        <v>130</v>
      </c>
      <c r="I38" s="188">
        <v>26</v>
      </c>
      <c r="J38" s="184" t="s">
        <v>218</v>
      </c>
      <c r="K38" s="185" t="s">
        <v>401</v>
      </c>
      <c r="L38" s="190">
        <v>180</v>
      </c>
      <c r="M38" s="191">
        <f>L38+D310+H333</f>
        <v>264.8</v>
      </c>
      <c r="N38" s="175">
        <f>M38/3</f>
        <v>88.266666666666666</v>
      </c>
      <c r="O38" s="175"/>
      <c r="P38" s="175"/>
    </row>
    <row r="39" spans="1:16">
      <c r="A39" s="188">
        <v>26</v>
      </c>
      <c r="B39" s="184" t="s">
        <v>841</v>
      </c>
      <c r="C39" s="185" t="s">
        <v>401</v>
      </c>
      <c r="D39" s="189">
        <v>10</v>
      </c>
      <c r="E39" s="188">
        <v>25</v>
      </c>
      <c r="F39" s="184" t="s">
        <v>841</v>
      </c>
      <c r="G39" s="185" t="s">
        <v>401</v>
      </c>
      <c r="H39" s="189">
        <v>14</v>
      </c>
      <c r="I39" s="188">
        <v>27</v>
      </c>
      <c r="J39" s="184" t="s">
        <v>842</v>
      </c>
      <c r="K39" s="185" t="s">
        <v>843</v>
      </c>
      <c r="L39" s="190">
        <v>1</v>
      </c>
      <c r="M39" s="175"/>
      <c r="N39" s="175"/>
      <c r="O39" s="175"/>
      <c r="P39" s="175"/>
    </row>
    <row r="40" spans="1:16">
      <c r="A40" s="188">
        <v>27</v>
      </c>
      <c r="B40" s="184" t="s">
        <v>844</v>
      </c>
      <c r="C40" s="185" t="s">
        <v>834</v>
      </c>
      <c r="D40" s="189">
        <v>4850</v>
      </c>
      <c r="E40" s="188">
        <v>26</v>
      </c>
      <c r="F40" s="184" t="s">
        <v>844</v>
      </c>
      <c r="G40" s="185" t="s">
        <v>834</v>
      </c>
      <c r="H40" s="189">
        <v>200</v>
      </c>
      <c r="I40" s="188">
        <v>28</v>
      </c>
      <c r="J40" s="184" t="s">
        <v>835</v>
      </c>
      <c r="K40" s="185" t="s">
        <v>403</v>
      </c>
      <c r="L40" s="190">
        <v>106</v>
      </c>
      <c r="M40" s="175"/>
      <c r="N40" s="175"/>
      <c r="O40" s="175"/>
      <c r="P40" s="175"/>
    </row>
    <row r="41" spans="1:16">
      <c r="A41" s="187" t="s">
        <v>823</v>
      </c>
      <c r="B41" s="175"/>
      <c r="C41" s="175"/>
      <c r="D41" s="179"/>
      <c r="E41" s="187" t="s">
        <v>823</v>
      </c>
      <c r="F41" s="175"/>
      <c r="G41" s="175"/>
      <c r="H41" s="179"/>
      <c r="I41" s="188">
        <v>29</v>
      </c>
      <c r="J41" s="184" t="s">
        <v>837</v>
      </c>
      <c r="K41" s="185" t="s">
        <v>403</v>
      </c>
      <c r="L41" s="190">
        <v>341</v>
      </c>
      <c r="M41" s="175"/>
      <c r="N41" s="175"/>
      <c r="O41" s="175"/>
      <c r="P41" s="175"/>
    </row>
    <row r="42" spans="1:16">
      <c r="A42" s="177"/>
      <c r="B42" s="175"/>
      <c r="C42" s="175"/>
      <c r="D42" s="179"/>
      <c r="E42" s="177"/>
      <c r="F42" s="175"/>
      <c r="G42" s="175"/>
      <c r="H42" s="179"/>
      <c r="I42" s="188">
        <v>30</v>
      </c>
      <c r="J42" s="184" t="s">
        <v>838</v>
      </c>
      <c r="K42" s="185" t="s">
        <v>403</v>
      </c>
      <c r="L42" s="190">
        <v>350</v>
      </c>
      <c r="M42" s="175"/>
      <c r="N42" s="175"/>
      <c r="O42" s="175"/>
      <c r="P42" s="175"/>
    </row>
    <row r="43" spans="1:16">
      <c r="A43" s="195" t="s">
        <v>845</v>
      </c>
      <c r="B43" s="175"/>
      <c r="C43" s="175"/>
      <c r="D43" s="179"/>
      <c r="E43" s="195" t="s">
        <v>845</v>
      </c>
      <c r="F43" s="175"/>
      <c r="G43" s="175"/>
      <c r="H43" s="179"/>
      <c r="I43" s="188">
        <v>31</v>
      </c>
      <c r="J43" s="184" t="s">
        <v>840</v>
      </c>
      <c r="K43" s="185" t="s">
        <v>403</v>
      </c>
      <c r="L43" s="190">
        <v>358</v>
      </c>
      <c r="M43" s="175"/>
      <c r="N43" s="175"/>
      <c r="O43" s="175"/>
      <c r="P43" s="175"/>
    </row>
    <row r="44" spans="1:16">
      <c r="A44" s="188">
        <v>28</v>
      </c>
      <c r="B44" s="184" t="s">
        <v>47</v>
      </c>
      <c r="C44" s="185" t="s">
        <v>422</v>
      </c>
      <c r="D44" s="189">
        <v>1.25</v>
      </c>
      <c r="E44" s="188">
        <v>27</v>
      </c>
      <c r="F44" s="184" t="s">
        <v>47</v>
      </c>
      <c r="G44" s="185" t="s">
        <v>422</v>
      </c>
      <c r="H44" s="189">
        <v>-1.25</v>
      </c>
      <c r="I44" s="188">
        <v>32</v>
      </c>
      <c r="J44" s="184" t="s">
        <v>844</v>
      </c>
      <c r="K44" s="185" t="s">
        <v>834</v>
      </c>
      <c r="L44" s="190">
        <v>3950</v>
      </c>
      <c r="M44" s="191">
        <f>L44+H340+D40+H40</f>
        <v>9500</v>
      </c>
      <c r="N44" s="175">
        <f>M44/3</f>
        <v>3166.6666666666665</v>
      </c>
      <c r="O44" s="175"/>
      <c r="P44" s="175"/>
    </row>
    <row r="45" spans="1:16">
      <c r="A45" s="188">
        <v>29</v>
      </c>
      <c r="B45" s="184" t="s">
        <v>35</v>
      </c>
      <c r="C45" s="185" t="s">
        <v>402</v>
      </c>
      <c r="D45" s="189">
        <v>219</v>
      </c>
      <c r="E45" s="188">
        <v>28</v>
      </c>
      <c r="F45" s="184" t="s">
        <v>35</v>
      </c>
      <c r="G45" s="185" t="s">
        <v>402</v>
      </c>
      <c r="H45" s="189">
        <v>66</v>
      </c>
      <c r="I45" s="188">
        <v>33</v>
      </c>
      <c r="J45" s="184" t="s">
        <v>47</v>
      </c>
      <c r="K45" s="185" t="s">
        <v>422</v>
      </c>
      <c r="L45" s="190">
        <v>7.5</v>
      </c>
      <c r="M45" s="175"/>
      <c r="N45" s="175"/>
      <c r="O45" s="175"/>
      <c r="P45" s="175"/>
    </row>
    <row r="46" spans="1:16">
      <c r="A46" s="188">
        <v>30</v>
      </c>
      <c r="B46" s="184" t="s">
        <v>36</v>
      </c>
      <c r="C46" s="185" t="s">
        <v>402</v>
      </c>
      <c r="D46" s="189">
        <v>97</v>
      </c>
      <c r="E46" s="188">
        <v>29</v>
      </c>
      <c r="F46" s="184" t="s">
        <v>36</v>
      </c>
      <c r="G46" s="185" t="s">
        <v>402</v>
      </c>
      <c r="H46" s="189">
        <v>489</v>
      </c>
      <c r="I46" s="188">
        <v>34</v>
      </c>
      <c r="J46" s="184" t="s">
        <v>35</v>
      </c>
      <c r="K46" s="185" t="s">
        <v>402</v>
      </c>
      <c r="L46" s="190">
        <v>398</v>
      </c>
      <c r="M46" s="191">
        <f>L46+D316+D45+H45</f>
        <v>783</v>
      </c>
      <c r="N46" s="175">
        <f>M46/3</f>
        <v>261</v>
      </c>
      <c r="O46" s="175"/>
      <c r="P46" s="175"/>
    </row>
    <row r="47" spans="1:16">
      <c r="A47" s="188">
        <v>31</v>
      </c>
      <c r="B47" s="184" t="s">
        <v>846</v>
      </c>
      <c r="C47" s="185" t="s">
        <v>403</v>
      </c>
      <c r="D47" s="189">
        <v>0</v>
      </c>
      <c r="E47" s="188">
        <v>30</v>
      </c>
      <c r="F47" s="184" t="s">
        <v>25</v>
      </c>
      <c r="G47" s="185" t="s">
        <v>403</v>
      </c>
      <c r="H47" s="189">
        <v>59</v>
      </c>
      <c r="I47" s="188">
        <v>35</v>
      </c>
      <c r="J47" s="184" t="s">
        <v>36</v>
      </c>
      <c r="K47" s="185" t="s">
        <v>402</v>
      </c>
      <c r="L47" s="190">
        <v>162</v>
      </c>
      <c r="M47" s="193">
        <f>D319+H345+L354+L35+D46+H46+L47</f>
        <v>1765</v>
      </c>
      <c r="N47" s="175">
        <f>M47/3</f>
        <v>588.33333333333337</v>
      </c>
      <c r="O47" s="175"/>
      <c r="P47" s="175"/>
    </row>
    <row r="48" spans="1:16">
      <c r="A48" s="188">
        <v>32</v>
      </c>
      <c r="B48" s="184" t="s">
        <v>25</v>
      </c>
      <c r="C48" s="185" t="s">
        <v>403</v>
      </c>
      <c r="D48" s="189">
        <v>116</v>
      </c>
      <c r="E48" s="188">
        <v>31</v>
      </c>
      <c r="F48" s="184" t="s">
        <v>842</v>
      </c>
      <c r="G48" s="185" t="s">
        <v>843</v>
      </c>
      <c r="H48" s="189">
        <v>9</v>
      </c>
      <c r="I48" s="188">
        <v>36</v>
      </c>
      <c r="J48" s="184" t="s">
        <v>846</v>
      </c>
      <c r="K48" s="185" t="s">
        <v>403</v>
      </c>
      <c r="L48" s="190">
        <v>30</v>
      </c>
      <c r="M48" s="175"/>
      <c r="N48" s="175"/>
      <c r="O48" s="175"/>
      <c r="P48" s="175"/>
    </row>
    <row r="49" spans="1:16">
      <c r="A49" s="188">
        <v>33</v>
      </c>
      <c r="B49" s="184" t="s">
        <v>842</v>
      </c>
      <c r="C49" s="185" t="s">
        <v>843</v>
      </c>
      <c r="D49" s="189">
        <v>0.7</v>
      </c>
      <c r="E49" s="188">
        <v>32</v>
      </c>
      <c r="F49" s="184" t="s">
        <v>847</v>
      </c>
      <c r="G49" s="185" t="s">
        <v>402</v>
      </c>
      <c r="H49" s="189">
        <v>1</v>
      </c>
      <c r="I49" s="188">
        <v>37</v>
      </c>
      <c r="J49" s="184" t="s">
        <v>848</v>
      </c>
      <c r="K49" s="185" t="s">
        <v>795</v>
      </c>
      <c r="L49" s="190">
        <v>0</v>
      </c>
      <c r="M49" s="175"/>
      <c r="N49" s="175"/>
      <c r="O49" s="175"/>
      <c r="P49" s="175"/>
    </row>
    <row r="50" spans="1:16">
      <c r="A50" s="188">
        <v>34</v>
      </c>
      <c r="B50" s="184" t="s">
        <v>847</v>
      </c>
      <c r="C50" s="185" t="s">
        <v>402</v>
      </c>
      <c r="D50" s="189">
        <v>3</v>
      </c>
      <c r="E50" s="187" t="s">
        <v>823</v>
      </c>
      <c r="F50" s="175"/>
      <c r="G50" s="175"/>
      <c r="H50" s="179"/>
      <c r="I50" s="188">
        <v>38</v>
      </c>
      <c r="J50" s="184" t="s">
        <v>25</v>
      </c>
      <c r="K50" s="185" t="s">
        <v>403</v>
      </c>
      <c r="L50" s="190">
        <v>263</v>
      </c>
      <c r="M50" s="193">
        <f>L50+D34+H47+D48</f>
        <v>538</v>
      </c>
      <c r="N50" s="175">
        <f>M50/3</f>
        <v>179.33333333333334</v>
      </c>
      <c r="O50" s="175"/>
      <c r="P50" s="175"/>
    </row>
    <row r="51" spans="1:16">
      <c r="A51" s="187" t="s">
        <v>823</v>
      </c>
      <c r="B51" s="175"/>
      <c r="C51" s="175"/>
      <c r="D51" s="179"/>
      <c r="E51" s="195" t="s">
        <v>849</v>
      </c>
      <c r="F51" s="175"/>
      <c r="G51" s="175"/>
      <c r="H51" s="179"/>
      <c r="I51" s="188">
        <v>39</v>
      </c>
      <c r="J51" s="184" t="s">
        <v>842</v>
      </c>
      <c r="K51" s="185" t="s">
        <v>843</v>
      </c>
      <c r="L51" s="190">
        <v>1.8</v>
      </c>
      <c r="M51" s="175"/>
      <c r="N51" s="175"/>
      <c r="O51" s="175"/>
      <c r="P51" s="175"/>
    </row>
    <row r="52" spans="1:16">
      <c r="A52" s="177"/>
      <c r="B52" s="175"/>
      <c r="C52" s="175"/>
      <c r="D52" s="179"/>
      <c r="E52" s="188">
        <v>33</v>
      </c>
      <c r="F52" s="184" t="s">
        <v>850</v>
      </c>
      <c r="G52" s="185" t="s">
        <v>402</v>
      </c>
      <c r="H52" s="189">
        <v>101</v>
      </c>
      <c r="I52" s="188">
        <v>40</v>
      </c>
      <c r="J52" s="184" t="s">
        <v>847</v>
      </c>
      <c r="K52" s="185" t="s">
        <v>402</v>
      </c>
      <c r="L52" s="190">
        <v>6.5</v>
      </c>
      <c r="M52" s="191">
        <f>L52+D318+H49+D50</f>
        <v>11.5</v>
      </c>
      <c r="N52" s="175">
        <f>M52/3</f>
        <v>3.8333333333333335</v>
      </c>
      <c r="O52" s="175"/>
      <c r="P52" s="175"/>
    </row>
    <row r="53" spans="1:16">
      <c r="A53" s="195" t="s">
        <v>851</v>
      </c>
      <c r="B53" s="175"/>
      <c r="C53" s="175"/>
      <c r="D53" s="179"/>
      <c r="E53" s="187" t="s">
        <v>823</v>
      </c>
      <c r="F53" s="175"/>
      <c r="G53" s="175"/>
      <c r="H53" s="179"/>
      <c r="I53" s="187" t="s">
        <v>823</v>
      </c>
      <c r="J53" s="175"/>
      <c r="K53" s="175"/>
      <c r="L53" s="180"/>
      <c r="M53" s="175"/>
      <c r="N53" s="175"/>
      <c r="O53" s="175"/>
      <c r="P53" s="175"/>
    </row>
    <row r="54" spans="1:16">
      <c r="A54" s="188">
        <v>35</v>
      </c>
      <c r="B54" s="184" t="s">
        <v>852</v>
      </c>
      <c r="C54" s="185" t="s">
        <v>402</v>
      </c>
      <c r="D54" s="189">
        <v>271</v>
      </c>
      <c r="E54" s="177"/>
      <c r="F54" s="175"/>
      <c r="G54" s="175"/>
      <c r="H54" s="179"/>
      <c r="I54" s="195" t="s">
        <v>845</v>
      </c>
      <c r="J54" s="175"/>
      <c r="K54" s="175"/>
      <c r="L54" s="180"/>
      <c r="M54" s="175"/>
      <c r="N54" s="175"/>
      <c r="O54" s="175"/>
      <c r="P54" s="175"/>
    </row>
    <row r="55" spans="1:16">
      <c r="A55" s="188">
        <v>36</v>
      </c>
      <c r="B55" s="184" t="s">
        <v>853</v>
      </c>
      <c r="C55" s="185" t="s">
        <v>403</v>
      </c>
      <c r="D55" s="189">
        <v>78</v>
      </c>
      <c r="E55" s="195" t="s">
        <v>851</v>
      </c>
      <c r="F55" s="175"/>
      <c r="G55" s="175"/>
      <c r="H55" s="179"/>
      <c r="I55" s="187" t="s">
        <v>823</v>
      </c>
      <c r="J55" s="175"/>
      <c r="K55" s="175"/>
      <c r="L55" s="180"/>
      <c r="M55" s="175"/>
      <c r="N55" s="175"/>
      <c r="O55" s="175"/>
      <c r="P55" s="175"/>
    </row>
    <row r="56" spans="1:16">
      <c r="A56" s="188">
        <v>37</v>
      </c>
      <c r="B56" s="184" t="s">
        <v>854</v>
      </c>
      <c r="C56" s="185" t="s">
        <v>855</v>
      </c>
      <c r="D56" s="189">
        <v>698</v>
      </c>
      <c r="E56" s="188">
        <v>34</v>
      </c>
      <c r="F56" s="184" t="s">
        <v>852</v>
      </c>
      <c r="G56" s="185" t="s">
        <v>402</v>
      </c>
      <c r="H56" s="189">
        <v>260</v>
      </c>
      <c r="I56" s="195" t="s">
        <v>851</v>
      </c>
      <c r="J56" s="175"/>
      <c r="K56" s="175"/>
      <c r="L56" s="180"/>
      <c r="M56" s="175"/>
      <c r="N56" s="175"/>
      <c r="O56" s="175"/>
      <c r="P56" s="175"/>
    </row>
    <row r="57" spans="1:16">
      <c r="A57" s="188">
        <v>38</v>
      </c>
      <c r="B57" s="184" t="s">
        <v>856</v>
      </c>
      <c r="C57" s="185" t="s">
        <v>426</v>
      </c>
      <c r="D57" s="189">
        <v>423</v>
      </c>
      <c r="E57" s="188">
        <v>35</v>
      </c>
      <c r="F57" s="184" t="s">
        <v>853</v>
      </c>
      <c r="G57" s="185" t="s">
        <v>403</v>
      </c>
      <c r="H57" s="189">
        <v>6</v>
      </c>
      <c r="I57" s="188">
        <v>41</v>
      </c>
      <c r="J57" s="184" t="s">
        <v>852</v>
      </c>
      <c r="K57" s="185" t="s">
        <v>402</v>
      </c>
      <c r="L57" s="190">
        <v>624</v>
      </c>
      <c r="M57" s="191">
        <f>L57+L92+D54+H56</f>
        <v>2155</v>
      </c>
      <c r="N57" s="175">
        <f>M57/3</f>
        <v>718.33333333333337</v>
      </c>
      <c r="O57" s="175"/>
      <c r="P57" s="175"/>
    </row>
    <row r="58" spans="1:16">
      <c r="A58" s="188">
        <v>39</v>
      </c>
      <c r="B58" s="184" t="s">
        <v>857</v>
      </c>
      <c r="C58" s="185" t="s">
        <v>403</v>
      </c>
      <c r="D58" s="189">
        <v>9</v>
      </c>
      <c r="E58" s="188">
        <v>36</v>
      </c>
      <c r="F58" s="184" t="s">
        <v>858</v>
      </c>
      <c r="G58" s="185" t="s">
        <v>403</v>
      </c>
      <c r="H58" s="189">
        <v>15</v>
      </c>
      <c r="I58" s="188">
        <v>42</v>
      </c>
      <c r="J58" s="184" t="s">
        <v>853</v>
      </c>
      <c r="K58" s="185" t="s">
        <v>403</v>
      </c>
      <c r="L58" s="190">
        <v>99</v>
      </c>
      <c r="M58" s="191">
        <f>L58+D112+L119+H141+D55+H57</f>
        <v>296</v>
      </c>
      <c r="N58" s="177">
        <f>M58/3</f>
        <v>98.666666666666671</v>
      </c>
      <c r="O58" s="175"/>
      <c r="P58" s="175"/>
    </row>
    <row r="59" spans="1:16">
      <c r="A59" s="188">
        <v>40</v>
      </c>
      <c r="B59" s="184" t="s">
        <v>859</v>
      </c>
      <c r="C59" s="185" t="s">
        <v>403</v>
      </c>
      <c r="D59" s="189">
        <v>20</v>
      </c>
      <c r="E59" s="188">
        <v>37</v>
      </c>
      <c r="F59" s="184" t="s">
        <v>860</v>
      </c>
      <c r="G59" s="185" t="s">
        <v>403</v>
      </c>
      <c r="H59" s="189">
        <v>12</v>
      </c>
      <c r="I59" s="188">
        <v>43</v>
      </c>
      <c r="J59" s="184" t="s">
        <v>860</v>
      </c>
      <c r="K59" s="185" t="s">
        <v>403</v>
      </c>
      <c r="L59" s="190">
        <v>0</v>
      </c>
      <c r="M59" s="175"/>
      <c r="N59" s="175"/>
      <c r="O59" s="175"/>
      <c r="P59" s="175"/>
    </row>
    <row r="60" spans="1:16">
      <c r="A60" s="188">
        <v>41</v>
      </c>
      <c r="B60" s="184" t="s">
        <v>861</v>
      </c>
      <c r="C60" s="185" t="s">
        <v>403</v>
      </c>
      <c r="D60" s="189">
        <v>43</v>
      </c>
      <c r="E60" s="188">
        <v>38</v>
      </c>
      <c r="F60" s="184" t="s">
        <v>60</v>
      </c>
      <c r="G60" s="185" t="s">
        <v>402</v>
      </c>
      <c r="H60" s="189">
        <v>300</v>
      </c>
      <c r="I60" s="188">
        <v>44</v>
      </c>
      <c r="J60" s="184" t="s">
        <v>854</v>
      </c>
      <c r="K60" s="185" t="s">
        <v>855</v>
      </c>
      <c r="L60" s="190">
        <v>1716</v>
      </c>
      <c r="M60" s="175"/>
      <c r="N60" s="175"/>
      <c r="O60" s="175"/>
      <c r="P60" s="175"/>
    </row>
    <row r="61" spans="1:16">
      <c r="A61" s="188">
        <v>42</v>
      </c>
      <c r="B61" s="184" t="s">
        <v>862</v>
      </c>
      <c r="C61" s="185" t="s">
        <v>855</v>
      </c>
      <c r="D61" s="189">
        <v>52</v>
      </c>
      <c r="E61" s="188">
        <v>39</v>
      </c>
      <c r="F61" s="184" t="s">
        <v>854</v>
      </c>
      <c r="G61" s="185" t="s">
        <v>855</v>
      </c>
      <c r="H61" s="189">
        <v>715</v>
      </c>
      <c r="I61" s="188">
        <v>45</v>
      </c>
      <c r="J61" s="184" t="s">
        <v>856</v>
      </c>
      <c r="K61" s="185" t="s">
        <v>426</v>
      </c>
      <c r="L61" s="190">
        <v>468</v>
      </c>
      <c r="M61" s="175"/>
      <c r="N61" s="175"/>
      <c r="O61" s="175"/>
      <c r="P61" s="175"/>
    </row>
    <row r="62" spans="1:16">
      <c r="A62" s="188">
        <v>43</v>
      </c>
      <c r="B62" s="184" t="s">
        <v>863</v>
      </c>
      <c r="C62" s="185" t="s">
        <v>795</v>
      </c>
      <c r="D62" s="189">
        <v>66</v>
      </c>
      <c r="E62" s="188">
        <v>40</v>
      </c>
      <c r="F62" s="184" t="s">
        <v>856</v>
      </c>
      <c r="G62" s="185" t="s">
        <v>426</v>
      </c>
      <c r="H62" s="189">
        <v>195</v>
      </c>
      <c r="I62" s="188">
        <v>46</v>
      </c>
      <c r="J62" s="184" t="s">
        <v>857</v>
      </c>
      <c r="K62" s="185" t="s">
        <v>403</v>
      </c>
      <c r="L62" s="190">
        <v>56</v>
      </c>
      <c r="M62" s="191">
        <f>L62+H63+D117+H147+D58</f>
        <v>258</v>
      </c>
      <c r="N62" s="177">
        <f>M62/3</f>
        <v>86</v>
      </c>
      <c r="O62" s="175">
        <f>N63+N62+N58</f>
        <v>266</v>
      </c>
      <c r="P62" s="175"/>
    </row>
    <row r="63" spans="1:16">
      <c r="A63" s="188">
        <v>44</v>
      </c>
      <c r="B63" s="184" t="s">
        <v>864</v>
      </c>
      <c r="C63" s="185" t="s">
        <v>403</v>
      </c>
      <c r="D63" s="189">
        <v>105</v>
      </c>
      <c r="E63" s="188">
        <v>41</v>
      </c>
      <c r="F63" s="184" t="s">
        <v>857</v>
      </c>
      <c r="G63" s="185" t="s">
        <v>403</v>
      </c>
      <c r="H63" s="189">
        <v>69</v>
      </c>
      <c r="I63" s="188">
        <v>47</v>
      </c>
      <c r="J63" s="184" t="s">
        <v>861</v>
      </c>
      <c r="K63" s="185" t="s">
        <v>403</v>
      </c>
      <c r="L63" s="190">
        <v>157</v>
      </c>
      <c r="M63" s="191">
        <f>L63+H65+L128+D60</f>
        <v>244</v>
      </c>
      <c r="N63" s="177">
        <f>M63/3</f>
        <v>81.333333333333329</v>
      </c>
      <c r="O63" s="175"/>
      <c r="P63" s="175"/>
    </row>
    <row r="64" spans="1:16">
      <c r="A64" s="188">
        <v>45</v>
      </c>
      <c r="B64" s="184" t="s">
        <v>865</v>
      </c>
      <c r="C64" s="185" t="s">
        <v>403</v>
      </c>
      <c r="D64" s="189">
        <v>52</v>
      </c>
      <c r="E64" s="188">
        <v>42</v>
      </c>
      <c r="F64" s="184" t="s">
        <v>859</v>
      </c>
      <c r="G64" s="185" t="s">
        <v>403</v>
      </c>
      <c r="H64" s="189">
        <v>3</v>
      </c>
      <c r="I64" s="188">
        <v>48</v>
      </c>
      <c r="J64" s="184" t="s">
        <v>862</v>
      </c>
      <c r="K64" s="185" t="s">
        <v>855</v>
      </c>
      <c r="L64" s="190">
        <v>312</v>
      </c>
      <c r="M64" s="175"/>
      <c r="N64" s="175"/>
      <c r="O64" s="175"/>
      <c r="P64" s="175"/>
    </row>
    <row r="65" spans="1:16">
      <c r="A65" s="188">
        <v>46</v>
      </c>
      <c r="B65" s="184" t="s">
        <v>866</v>
      </c>
      <c r="C65" s="185" t="s">
        <v>403</v>
      </c>
      <c r="D65" s="189">
        <v>23</v>
      </c>
      <c r="E65" s="188">
        <v>43</v>
      </c>
      <c r="F65" s="184" t="s">
        <v>861</v>
      </c>
      <c r="G65" s="185" t="s">
        <v>403</v>
      </c>
      <c r="H65" s="189">
        <v>25</v>
      </c>
      <c r="I65" s="188">
        <v>49</v>
      </c>
      <c r="J65" s="184" t="s">
        <v>863</v>
      </c>
      <c r="K65" s="185" t="s">
        <v>795</v>
      </c>
      <c r="L65" s="190">
        <v>90</v>
      </c>
      <c r="M65" s="175"/>
      <c r="N65" s="175"/>
      <c r="O65" s="175"/>
      <c r="P65" s="175"/>
    </row>
    <row r="66" spans="1:16">
      <c r="A66" s="188">
        <v>47</v>
      </c>
      <c r="B66" s="184" t="s">
        <v>175</v>
      </c>
      <c r="C66" s="185" t="s">
        <v>795</v>
      </c>
      <c r="D66" s="189">
        <v>113</v>
      </c>
      <c r="E66" s="188">
        <v>44</v>
      </c>
      <c r="F66" s="184" t="s">
        <v>862</v>
      </c>
      <c r="G66" s="185" t="s">
        <v>855</v>
      </c>
      <c r="H66" s="189">
        <v>130</v>
      </c>
      <c r="I66" s="188">
        <v>50</v>
      </c>
      <c r="J66" s="184" t="s">
        <v>864</v>
      </c>
      <c r="K66" s="185" t="s">
        <v>403</v>
      </c>
      <c r="L66" s="190">
        <v>63</v>
      </c>
      <c r="M66" s="193">
        <f>L66+H68+D122+L133+H158+D63</f>
        <v>1440</v>
      </c>
      <c r="N66" s="175">
        <f>M66/3</f>
        <v>480</v>
      </c>
      <c r="O66" s="175"/>
      <c r="P66" s="175"/>
    </row>
    <row r="67" spans="1:16">
      <c r="A67" s="188">
        <v>48</v>
      </c>
      <c r="B67" s="184" t="s">
        <v>178</v>
      </c>
      <c r="C67" s="185" t="s">
        <v>403</v>
      </c>
      <c r="D67" s="189">
        <v>8</v>
      </c>
      <c r="E67" s="188">
        <v>45</v>
      </c>
      <c r="F67" s="184" t="s">
        <v>863</v>
      </c>
      <c r="G67" s="185" t="s">
        <v>795</v>
      </c>
      <c r="H67" s="189">
        <v>22</v>
      </c>
      <c r="I67" s="188">
        <v>51</v>
      </c>
      <c r="J67" s="184" t="s">
        <v>865</v>
      </c>
      <c r="K67" s="185" t="s">
        <v>403</v>
      </c>
      <c r="L67" s="190">
        <v>93</v>
      </c>
      <c r="M67" s="193">
        <f>L67+H69+D64+H110+D124+L135+H160</f>
        <v>1010</v>
      </c>
      <c r="N67" s="175">
        <f>M67/3</f>
        <v>336.66666666666669</v>
      </c>
      <c r="O67" s="175"/>
      <c r="P67" s="175"/>
    </row>
    <row r="68" spans="1:16">
      <c r="A68" s="188">
        <v>49</v>
      </c>
      <c r="B68" s="184" t="s">
        <v>867</v>
      </c>
      <c r="C68" s="185" t="s">
        <v>403</v>
      </c>
      <c r="D68" s="189">
        <v>207</v>
      </c>
      <c r="E68" s="188">
        <v>46</v>
      </c>
      <c r="F68" s="184" t="s">
        <v>864</v>
      </c>
      <c r="G68" s="185" t="s">
        <v>403</v>
      </c>
      <c r="H68" s="189">
        <v>42</v>
      </c>
      <c r="I68" s="188">
        <v>52</v>
      </c>
      <c r="J68" s="184" t="s">
        <v>866</v>
      </c>
      <c r="K68" s="185" t="s">
        <v>403</v>
      </c>
      <c r="L68" s="190">
        <v>398</v>
      </c>
      <c r="M68" s="193">
        <f>L68+H71+D92+L98+H111+D130+L141+H163+D65</f>
        <v>5618</v>
      </c>
      <c r="N68" s="175">
        <f>M68/3</f>
        <v>1872.6666666666667</v>
      </c>
      <c r="O68" s="175"/>
      <c r="P68" s="175"/>
    </row>
    <row r="69" spans="1:16">
      <c r="A69" s="188">
        <v>50</v>
      </c>
      <c r="B69" s="184" t="s">
        <v>181</v>
      </c>
      <c r="C69" s="185" t="s">
        <v>422</v>
      </c>
      <c r="D69" s="189">
        <v>2</v>
      </c>
      <c r="E69" s="188">
        <v>47</v>
      </c>
      <c r="F69" s="184" t="s">
        <v>865</v>
      </c>
      <c r="G69" s="185" t="s">
        <v>403</v>
      </c>
      <c r="H69" s="189">
        <v>23</v>
      </c>
      <c r="I69" s="188">
        <v>53</v>
      </c>
      <c r="J69" s="184" t="s">
        <v>175</v>
      </c>
      <c r="K69" s="185" t="s">
        <v>795</v>
      </c>
      <c r="L69" s="190">
        <v>279</v>
      </c>
      <c r="M69" s="193">
        <f>L69+H72+L142+H164+D66</f>
        <v>524</v>
      </c>
      <c r="N69" s="175">
        <f>M69/3</f>
        <v>174.66666666666666</v>
      </c>
      <c r="O69" s="175"/>
      <c r="P69" s="175"/>
    </row>
    <row r="70" spans="1:16">
      <c r="A70" s="188">
        <v>51</v>
      </c>
      <c r="B70" s="184" t="s">
        <v>868</v>
      </c>
      <c r="C70" s="185" t="s">
        <v>410</v>
      </c>
      <c r="D70" s="189">
        <v>493</v>
      </c>
      <c r="E70" s="188">
        <v>48</v>
      </c>
      <c r="F70" s="184" t="s">
        <v>869</v>
      </c>
      <c r="G70" s="185" t="s">
        <v>403</v>
      </c>
      <c r="H70" s="189">
        <v>48</v>
      </c>
      <c r="I70" s="188">
        <v>54</v>
      </c>
      <c r="J70" s="184" t="s">
        <v>867</v>
      </c>
      <c r="K70" s="185" t="s">
        <v>403</v>
      </c>
      <c r="L70" s="190">
        <v>403</v>
      </c>
      <c r="M70" s="175"/>
      <c r="N70" s="175"/>
      <c r="O70" s="175"/>
      <c r="P70" s="175"/>
    </row>
    <row r="71" spans="1:16">
      <c r="A71" s="188">
        <v>52</v>
      </c>
      <c r="B71" s="184" t="s">
        <v>870</v>
      </c>
      <c r="C71" s="185" t="s">
        <v>402</v>
      </c>
      <c r="D71" s="189">
        <v>1200</v>
      </c>
      <c r="E71" s="188">
        <v>49</v>
      </c>
      <c r="F71" s="184" t="s">
        <v>866</v>
      </c>
      <c r="G71" s="185" t="s">
        <v>403</v>
      </c>
      <c r="H71" s="189">
        <v>100</v>
      </c>
      <c r="I71" s="188">
        <v>55</v>
      </c>
      <c r="J71" s="184" t="s">
        <v>271</v>
      </c>
      <c r="K71" s="185" t="s">
        <v>403</v>
      </c>
      <c r="L71" s="190">
        <v>168</v>
      </c>
      <c r="M71" s="175"/>
      <c r="N71" s="175"/>
      <c r="O71" s="175"/>
      <c r="P71" s="175"/>
    </row>
    <row r="72" spans="1:16">
      <c r="A72" s="188">
        <v>53</v>
      </c>
      <c r="B72" s="184" t="s">
        <v>871</v>
      </c>
      <c r="C72" s="185" t="s">
        <v>403</v>
      </c>
      <c r="D72" s="189">
        <v>71</v>
      </c>
      <c r="E72" s="188">
        <v>50</v>
      </c>
      <c r="F72" s="184" t="s">
        <v>175</v>
      </c>
      <c r="G72" s="185" t="s">
        <v>795</v>
      </c>
      <c r="H72" s="189">
        <v>32</v>
      </c>
      <c r="I72" s="188">
        <v>56</v>
      </c>
      <c r="J72" s="184" t="s">
        <v>181</v>
      </c>
      <c r="K72" s="185" t="s">
        <v>422</v>
      </c>
      <c r="L72" s="190">
        <v>6.5</v>
      </c>
      <c r="M72" s="175"/>
      <c r="N72" s="175"/>
      <c r="O72" s="175"/>
      <c r="P72" s="175"/>
    </row>
    <row r="73" spans="1:16">
      <c r="A73" s="188">
        <v>54</v>
      </c>
      <c r="B73" s="184" t="s">
        <v>208</v>
      </c>
      <c r="C73" s="185" t="s">
        <v>402</v>
      </c>
      <c r="D73" s="189">
        <v>3</v>
      </c>
      <c r="E73" s="188">
        <v>51</v>
      </c>
      <c r="F73" s="184" t="s">
        <v>867</v>
      </c>
      <c r="G73" s="185" t="s">
        <v>403</v>
      </c>
      <c r="H73" s="189">
        <v>320</v>
      </c>
      <c r="I73" s="188">
        <v>57</v>
      </c>
      <c r="J73" s="184" t="s">
        <v>868</v>
      </c>
      <c r="K73" s="185" t="s">
        <v>410</v>
      </c>
      <c r="L73" s="190">
        <v>750</v>
      </c>
      <c r="M73" s="175"/>
      <c r="N73" s="175"/>
      <c r="O73" s="175"/>
      <c r="P73" s="175"/>
    </row>
    <row r="74" spans="1:16">
      <c r="A74" s="188">
        <v>55</v>
      </c>
      <c r="B74" s="184" t="s">
        <v>872</v>
      </c>
      <c r="C74" s="185" t="s">
        <v>873</v>
      </c>
      <c r="D74" s="189">
        <v>0</v>
      </c>
      <c r="E74" s="188">
        <v>52</v>
      </c>
      <c r="F74" s="184" t="s">
        <v>271</v>
      </c>
      <c r="G74" s="185" t="s">
        <v>403</v>
      </c>
      <c r="H74" s="189">
        <v>20</v>
      </c>
      <c r="I74" s="188">
        <v>58</v>
      </c>
      <c r="J74" s="184" t="s">
        <v>870</v>
      </c>
      <c r="K74" s="185" t="s">
        <v>402</v>
      </c>
      <c r="L74" s="190">
        <v>499</v>
      </c>
      <c r="M74" s="175"/>
      <c r="N74" s="175"/>
      <c r="O74" s="175"/>
      <c r="P74" s="175"/>
    </row>
    <row r="75" spans="1:16">
      <c r="A75" s="188">
        <v>56</v>
      </c>
      <c r="B75" s="184" t="s">
        <v>874</v>
      </c>
      <c r="C75" s="185" t="s">
        <v>875</v>
      </c>
      <c r="D75" s="189">
        <v>3.5</v>
      </c>
      <c r="E75" s="188">
        <v>53</v>
      </c>
      <c r="F75" s="184" t="s">
        <v>181</v>
      </c>
      <c r="G75" s="185" t="s">
        <v>422</v>
      </c>
      <c r="H75" s="189">
        <v>2.5</v>
      </c>
      <c r="I75" s="188">
        <v>59</v>
      </c>
      <c r="J75" s="184" t="s">
        <v>208</v>
      </c>
      <c r="K75" s="185" t="s">
        <v>402</v>
      </c>
      <c r="L75" s="190">
        <v>200</v>
      </c>
      <c r="M75" s="175"/>
      <c r="N75" s="175"/>
      <c r="O75" s="175"/>
      <c r="P75" s="175"/>
    </row>
    <row r="76" spans="1:16">
      <c r="A76" s="188">
        <v>57</v>
      </c>
      <c r="B76" s="184" t="s">
        <v>876</v>
      </c>
      <c r="C76" s="185" t="s">
        <v>402</v>
      </c>
      <c r="D76" s="189">
        <v>565</v>
      </c>
      <c r="E76" s="188">
        <v>54</v>
      </c>
      <c r="F76" s="184" t="s">
        <v>877</v>
      </c>
      <c r="G76" s="185" t="s">
        <v>834</v>
      </c>
      <c r="H76" s="189">
        <v>100</v>
      </c>
      <c r="I76" s="188">
        <v>60</v>
      </c>
      <c r="J76" s="184" t="s">
        <v>878</v>
      </c>
      <c r="K76" s="185" t="s">
        <v>402</v>
      </c>
      <c r="L76" s="190">
        <v>9</v>
      </c>
      <c r="M76" s="175"/>
      <c r="N76" s="175"/>
      <c r="O76" s="175"/>
      <c r="P76" s="175"/>
    </row>
    <row r="77" spans="1:16">
      <c r="A77" s="188">
        <v>58</v>
      </c>
      <c r="B77" s="184" t="s">
        <v>879</v>
      </c>
      <c r="C77" s="185" t="s">
        <v>405</v>
      </c>
      <c r="D77" s="189">
        <v>6</v>
      </c>
      <c r="E77" s="188">
        <v>55</v>
      </c>
      <c r="F77" s="184" t="s">
        <v>868</v>
      </c>
      <c r="G77" s="185" t="s">
        <v>410</v>
      </c>
      <c r="H77" s="189">
        <v>4</v>
      </c>
      <c r="I77" s="188">
        <v>61</v>
      </c>
      <c r="J77" s="184" t="s">
        <v>872</v>
      </c>
      <c r="K77" s="185" t="s">
        <v>873</v>
      </c>
      <c r="L77" s="190">
        <v>0.5</v>
      </c>
      <c r="M77" s="175"/>
      <c r="N77" s="175"/>
      <c r="O77" s="175"/>
      <c r="P77" s="175"/>
    </row>
    <row r="78" spans="1:16">
      <c r="A78" s="188">
        <v>59</v>
      </c>
      <c r="B78" s="184" t="s">
        <v>880</v>
      </c>
      <c r="C78" s="185" t="s">
        <v>402</v>
      </c>
      <c r="D78" s="189">
        <v>541</v>
      </c>
      <c r="E78" s="188">
        <v>56</v>
      </c>
      <c r="F78" s="184" t="s">
        <v>870</v>
      </c>
      <c r="G78" s="185" t="s">
        <v>402</v>
      </c>
      <c r="H78" s="189">
        <v>316</v>
      </c>
      <c r="I78" s="188">
        <v>62</v>
      </c>
      <c r="J78" s="184" t="s">
        <v>874</v>
      </c>
      <c r="K78" s="185" t="s">
        <v>875</v>
      </c>
      <c r="L78" s="190">
        <v>106</v>
      </c>
      <c r="M78" s="175"/>
      <c r="N78" s="175"/>
      <c r="O78" s="175"/>
      <c r="P78" s="175"/>
    </row>
    <row r="79" spans="1:16">
      <c r="A79" s="188">
        <v>60</v>
      </c>
      <c r="B79" s="184" t="s">
        <v>881</v>
      </c>
      <c r="C79" s="185" t="s">
        <v>410</v>
      </c>
      <c r="D79" s="189">
        <v>933</v>
      </c>
      <c r="E79" s="188">
        <v>57</v>
      </c>
      <c r="F79" s="184" t="s">
        <v>882</v>
      </c>
      <c r="G79" s="185" t="s">
        <v>402</v>
      </c>
      <c r="H79" s="189">
        <v>200</v>
      </c>
      <c r="I79" s="188">
        <v>63</v>
      </c>
      <c r="J79" s="184" t="s">
        <v>883</v>
      </c>
      <c r="K79" s="185" t="s">
        <v>875</v>
      </c>
      <c r="L79" s="190">
        <v>3</v>
      </c>
      <c r="M79" s="175"/>
      <c r="N79" s="175"/>
      <c r="O79" s="175"/>
      <c r="P79" s="175"/>
    </row>
    <row r="80" spans="1:16">
      <c r="A80" s="188">
        <v>61</v>
      </c>
      <c r="B80" s="184" t="s">
        <v>884</v>
      </c>
      <c r="C80" s="185" t="s">
        <v>402</v>
      </c>
      <c r="D80" s="189">
        <v>1000</v>
      </c>
      <c r="E80" s="188">
        <v>58</v>
      </c>
      <c r="F80" s="184" t="s">
        <v>871</v>
      </c>
      <c r="G80" s="185" t="s">
        <v>403</v>
      </c>
      <c r="H80" s="189">
        <v>66</v>
      </c>
      <c r="I80" s="188">
        <v>64</v>
      </c>
      <c r="J80" s="184" t="s">
        <v>876</v>
      </c>
      <c r="K80" s="185" t="s">
        <v>402</v>
      </c>
      <c r="L80" s="190">
        <v>1248</v>
      </c>
      <c r="M80" s="191">
        <f>L80+H86+H122+L172+H191+H306+D76</f>
        <v>6918</v>
      </c>
      <c r="N80" s="175">
        <f t="shared" ref="N80:N86" si="2">M80/3</f>
        <v>2306</v>
      </c>
      <c r="O80" s="175"/>
      <c r="P80" s="175"/>
    </row>
    <row r="81" spans="1:16">
      <c r="A81" s="188">
        <v>62</v>
      </c>
      <c r="B81" s="184" t="s">
        <v>885</v>
      </c>
      <c r="C81" s="185" t="s">
        <v>834</v>
      </c>
      <c r="D81" s="189">
        <v>175</v>
      </c>
      <c r="E81" s="188">
        <v>59</v>
      </c>
      <c r="F81" s="184" t="s">
        <v>878</v>
      </c>
      <c r="G81" s="185" t="s">
        <v>402</v>
      </c>
      <c r="H81" s="189">
        <v>40</v>
      </c>
      <c r="I81" s="188">
        <v>65</v>
      </c>
      <c r="J81" s="184" t="s">
        <v>879</v>
      </c>
      <c r="K81" s="185" t="s">
        <v>405</v>
      </c>
      <c r="L81" s="190">
        <v>11.19</v>
      </c>
      <c r="M81" s="191">
        <f>L81+H88+D98+L105+H123+D161+D192+H193+L219+H232+D301+L338+D77</f>
        <v>110.59</v>
      </c>
      <c r="N81" s="175">
        <f t="shared" si="2"/>
        <v>36.863333333333337</v>
      </c>
      <c r="O81" s="175"/>
      <c r="P81" s="175"/>
    </row>
    <row r="82" spans="1:16">
      <c r="A82" s="188">
        <v>63</v>
      </c>
      <c r="B82" s="184" t="s">
        <v>886</v>
      </c>
      <c r="C82" s="185" t="s">
        <v>834</v>
      </c>
      <c r="D82" s="189">
        <v>66.3</v>
      </c>
      <c r="E82" s="188">
        <v>60</v>
      </c>
      <c r="F82" s="184" t="s">
        <v>872</v>
      </c>
      <c r="G82" s="185" t="s">
        <v>873</v>
      </c>
      <c r="H82" s="189">
        <v>-0.5</v>
      </c>
      <c r="I82" s="188">
        <v>66</v>
      </c>
      <c r="J82" s="184" t="s">
        <v>880</v>
      </c>
      <c r="K82" s="185" t="s">
        <v>402</v>
      </c>
      <c r="L82" s="190">
        <v>922</v>
      </c>
      <c r="M82" s="191">
        <f>L82+H90+D100+L108+H125+L175+H195</f>
        <v>3457</v>
      </c>
      <c r="N82" s="175">
        <f t="shared" si="2"/>
        <v>1152.3333333333333</v>
      </c>
      <c r="O82" s="175"/>
      <c r="P82" s="175"/>
    </row>
    <row r="83" spans="1:16">
      <c r="A83" s="188">
        <v>64</v>
      </c>
      <c r="B83" s="184" t="s">
        <v>887</v>
      </c>
      <c r="C83" s="185" t="s">
        <v>834</v>
      </c>
      <c r="D83" s="189">
        <v>500</v>
      </c>
      <c r="E83" s="188">
        <v>61</v>
      </c>
      <c r="F83" s="184" t="s">
        <v>888</v>
      </c>
      <c r="G83" s="185" t="s">
        <v>875</v>
      </c>
      <c r="H83" s="189">
        <v>20</v>
      </c>
      <c r="I83" s="188">
        <v>67</v>
      </c>
      <c r="J83" s="184" t="s">
        <v>889</v>
      </c>
      <c r="K83" s="185" t="s">
        <v>402</v>
      </c>
      <c r="L83" s="190">
        <v>326</v>
      </c>
      <c r="M83" s="191">
        <f>L83+H91+D101+L109+H126</f>
        <v>2587</v>
      </c>
      <c r="N83" s="175">
        <f t="shared" si="2"/>
        <v>862.33333333333337</v>
      </c>
      <c r="O83" s="175"/>
      <c r="P83" s="175"/>
    </row>
    <row r="84" spans="1:16">
      <c r="A84" s="187" t="s">
        <v>823</v>
      </c>
      <c r="B84" s="175"/>
      <c r="C84" s="175"/>
      <c r="D84" s="179"/>
      <c r="E84" s="188">
        <v>62</v>
      </c>
      <c r="F84" s="184" t="s">
        <v>874</v>
      </c>
      <c r="G84" s="185" t="s">
        <v>875</v>
      </c>
      <c r="H84" s="189">
        <v>135</v>
      </c>
      <c r="I84" s="188">
        <v>68</v>
      </c>
      <c r="J84" s="184" t="s">
        <v>881</v>
      </c>
      <c r="K84" s="185" t="s">
        <v>410</v>
      </c>
      <c r="L84" s="190">
        <v>2434</v>
      </c>
      <c r="M84" s="191">
        <f>L84+H92+D102+L110+H127+D79</f>
        <v>10945</v>
      </c>
      <c r="N84" s="175">
        <f t="shared" si="2"/>
        <v>3648.3333333333335</v>
      </c>
      <c r="O84" s="175"/>
      <c r="P84" s="175"/>
    </row>
    <row r="85" spans="1:16">
      <c r="A85" s="177"/>
      <c r="B85" s="175"/>
      <c r="C85" s="175"/>
      <c r="D85" s="179"/>
      <c r="E85" s="188">
        <v>63</v>
      </c>
      <c r="F85" s="184" t="s">
        <v>883</v>
      </c>
      <c r="G85" s="185" t="s">
        <v>875</v>
      </c>
      <c r="H85" s="189">
        <v>-3</v>
      </c>
      <c r="I85" s="188">
        <v>69</v>
      </c>
      <c r="J85" s="184" t="s">
        <v>890</v>
      </c>
      <c r="K85" s="185" t="s">
        <v>402</v>
      </c>
      <c r="L85" s="190">
        <v>502</v>
      </c>
      <c r="M85" s="191">
        <f>L85+H93</f>
        <v>752</v>
      </c>
      <c r="N85" s="175">
        <f t="shared" si="2"/>
        <v>250.66666666666666</v>
      </c>
      <c r="O85" s="175"/>
      <c r="P85" s="175"/>
    </row>
    <row r="86" spans="1:16">
      <c r="A86" s="195" t="s">
        <v>891</v>
      </c>
      <c r="B86" s="175"/>
      <c r="C86" s="175"/>
      <c r="D86" s="179"/>
      <c r="E86" s="188">
        <v>64</v>
      </c>
      <c r="F86" s="184" t="s">
        <v>876</v>
      </c>
      <c r="G86" s="185" t="s">
        <v>402</v>
      </c>
      <c r="H86" s="189">
        <v>456</v>
      </c>
      <c r="I86" s="188">
        <v>70</v>
      </c>
      <c r="J86" s="184" t="s">
        <v>884</v>
      </c>
      <c r="K86" s="185" t="s">
        <v>402</v>
      </c>
      <c r="L86" s="190">
        <v>750</v>
      </c>
      <c r="M86" s="191">
        <f>L86+H95+D80</f>
        <v>2250</v>
      </c>
      <c r="N86" s="175">
        <f t="shared" si="2"/>
        <v>750</v>
      </c>
      <c r="O86" s="175"/>
      <c r="P86" s="175"/>
    </row>
    <row r="87" spans="1:16">
      <c r="A87" s="188">
        <v>65</v>
      </c>
      <c r="B87" s="184" t="s">
        <v>858</v>
      </c>
      <c r="C87" s="185" t="s">
        <v>403</v>
      </c>
      <c r="D87" s="189">
        <v>47</v>
      </c>
      <c r="E87" s="188">
        <v>65</v>
      </c>
      <c r="F87" s="184" t="s">
        <v>892</v>
      </c>
      <c r="G87" s="185" t="s">
        <v>402</v>
      </c>
      <c r="H87" s="189">
        <v>64</v>
      </c>
      <c r="I87" s="188">
        <v>71</v>
      </c>
      <c r="J87" s="184" t="s">
        <v>885</v>
      </c>
      <c r="K87" s="185" t="s">
        <v>834</v>
      </c>
      <c r="L87" s="190">
        <v>725</v>
      </c>
      <c r="M87" s="175"/>
      <c r="N87" s="175"/>
      <c r="O87" s="175"/>
      <c r="P87" s="175"/>
    </row>
    <row r="88" spans="1:16">
      <c r="A88" s="188">
        <v>66</v>
      </c>
      <c r="B88" s="184" t="s">
        <v>860</v>
      </c>
      <c r="C88" s="185" t="s">
        <v>403</v>
      </c>
      <c r="D88" s="189">
        <v>110</v>
      </c>
      <c r="E88" s="188">
        <v>66</v>
      </c>
      <c r="F88" s="184" t="s">
        <v>879</v>
      </c>
      <c r="G88" s="185" t="s">
        <v>405</v>
      </c>
      <c r="H88" s="189">
        <v>5.4</v>
      </c>
      <c r="I88" s="188">
        <v>72</v>
      </c>
      <c r="J88" s="184" t="s">
        <v>893</v>
      </c>
      <c r="K88" s="185" t="s">
        <v>403</v>
      </c>
      <c r="L88" s="190">
        <v>150</v>
      </c>
      <c r="M88" s="175"/>
      <c r="N88" s="175"/>
      <c r="O88" s="175"/>
      <c r="P88" s="175"/>
    </row>
    <row r="89" spans="1:16">
      <c r="A89" s="188">
        <v>67</v>
      </c>
      <c r="B89" s="184" t="s">
        <v>854</v>
      </c>
      <c r="C89" s="185" t="s">
        <v>855</v>
      </c>
      <c r="D89" s="189">
        <v>1150</v>
      </c>
      <c r="E89" s="188">
        <v>67</v>
      </c>
      <c r="F89" s="184" t="s">
        <v>216</v>
      </c>
      <c r="G89" s="185" t="s">
        <v>405</v>
      </c>
      <c r="H89" s="189">
        <v>1</v>
      </c>
      <c r="I89" s="188">
        <v>73</v>
      </c>
      <c r="J89" s="184" t="s">
        <v>894</v>
      </c>
      <c r="K89" s="185" t="s">
        <v>834</v>
      </c>
      <c r="L89" s="190">
        <v>43.5</v>
      </c>
      <c r="M89" s="175"/>
      <c r="N89" s="175"/>
      <c r="O89" s="175"/>
      <c r="P89" s="175"/>
    </row>
    <row r="90" spans="1:16">
      <c r="A90" s="188">
        <v>68</v>
      </c>
      <c r="B90" s="184" t="s">
        <v>859</v>
      </c>
      <c r="C90" s="185" t="s">
        <v>403</v>
      </c>
      <c r="D90" s="189">
        <v>50</v>
      </c>
      <c r="E90" s="188">
        <v>68</v>
      </c>
      <c r="F90" s="184" t="s">
        <v>880</v>
      </c>
      <c r="G90" s="185" t="s">
        <v>402</v>
      </c>
      <c r="H90" s="189">
        <v>362</v>
      </c>
      <c r="I90" s="187" t="s">
        <v>823</v>
      </c>
      <c r="J90" s="175"/>
      <c r="K90" s="175"/>
      <c r="L90" s="180"/>
      <c r="M90" s="175"/>
      <c r="N90" s="175"/>
      <c r="O90" s="175"/>
      <c r="P90" s="175"/>
    </row>
    <row r="91" spans="1:16">
      <c r="A91" s="188">
        <v>69</v>
      </c>
      <c r="B91" s="184" t="s">
        <v>863</v>
      </c>
      <c r="C91" s="185" t="s">
        <v>795</v>
      </c>
      <c r="D91" s="189">
        <v>100</v>
      </c>
      <c r="E91" s="188">
        <v>69</v>
      </c>
      <c r="F91" s="184" t="s">
        <v>889</v>
      </c>
      <c r="G91" s="185" t="s">
        <v>402</v>
      </c>
      <c r="H91" s="189">
        <v>158</v>
      </c>
      <c r="I91" s="195" t="s">
        <v>891</v>
      </c>
      <c r="J91" s="175"/>
      <c r="K91" s="175"/>
      <c r="L91" s="180"/>
      <c r="M91" s="175"/>
      <c r="N91" s="175"/>
      <c r="O91" s="175"/>
      <c r="P91" s="175"/>
    </row>
    <row r="92" spans="1:16">
      <c r="A92" s="188">
        <v>70</v>
      </c>
      <c r="B92" s="184" t="s">
        <v>866</v>
      </c>
      <c r="C92" s="185" t="s">
        <v>403</v>
      </c>
      <c r="D92" s="189">
        <v>423</v>
      </c>
      <c r="E92" s="188">
        <v>70</v>
      </c>
      <c r="F92" s="184" t="s">
        <v>881</v>
      </c>
      <c r="G92" s="185" t="s">
        <v>410</v>
      </c>
      <c r="H92" s="189">
        <v>1940</v>
      </c>
      <c r="I92" s="188">
        <v>74</v>
      </c>
      <c r="J92" s="184" t="s">
        <v>852</v>
      </c>
      <c r="K92" s="185" t="s">
        <v>402</v>
      </c>
      <c r="L92" s="190">
        <v>1000</v>
      </c>
      <c r="M92" s="175"/>
      <c r="N92" s="175"/>
      <c r="O92" s="175"/>
      <c r="P92" s="175"/>
    </row>
    <row r="93" spans="1:16">
      <c r="A93" s="188">
        <v>71</v>
      </c>
      <c r="B93" s="184" t="s">
        <v>271</v>
      </c>
      <c r="C93" s="185" t="s">
        <v>403</v>
      </c>
      <c r="D93" s="189">
        <v>449</v>
      </c>
      <c r="E93" s="188">
        <v>71</v>
      </c>
      <c r="F93" s="184" t="s">
        <v>890</v>
      </c>
      <c r="G93" s="185" t="s">
        <v>402</v>
      </c>
      <c r="H93" s="189">
        <v>250</v>
      </c>
      <c r="I93" s="188">
        <v>75</v>
      </c>
      <c r="J93" s="184" t="s">
        <v>858</v>
      </c>
      <c r="K93" s="185" t="s">
        <v>403</v>
      </c>
      <c r="L93" s="190">
        <v>30</v>
      </c>
      <c r="M93" s="175"/>
      <c r="N93" s="175"/>
      <c r="O93" s="175"/>
      <c r="P93" s="175"/>
    </row>
    <row r="94" spans="1:16">
      <c r="A94" s="188">
        <v>72</v>
      </c>
      <c r="B94" s="184" t="s">
        <v>868</v>
      </c>
      <c r="C94" s="185" t="s">
        <v>410</v>
      </c>
      <c r="D94" s="189">
        <v>636</v>
      </c>
      <c r="E94" s="188">
        <v>72</v>
      </c>
      <c r="F94" s="184" t="s">
        <v>223</v>
      </c>
      <c r="G94" s="185" t="s">
        <v>403</v>
      </c>
      <c r="H94" s="189">
        <v>80</v>
      </c>
      <c r="I94" s="188">
        <v>76</v>
      </c>
      <c r="J94" s="184" t="s">
        <v>860</v>
      </c>
      <c r="K94" s="185" t="s">
        <v>403</v>
      </c>
      <c r="L94" s="190">
        <v>192</v>
      </c>
      <c r="M94" s="175"/>
      <c r="N94" s="175"/>
      <c r="O94" s="175"/>
      <c r="P94" s="175"/>
    </row>
    <row r="95" spans="1:16">
      <c r="A95" s="188">
        <v>73</v>
      </c>
      <c r="B95" s="184" t="s">
        <v>208</v>
      </c>
      <c r="C95" s="185" t="s">
        <v>402</v>
      </c>
      <c r="D95" s="189">
        <v>88</v>
      </c>
      <c r="E95" s="188">
        <v>73</v>
      </c>
      <c r="F95" s="184" t="s">
        <v>884</v>
      </c>
      <c r="G95" s="185" t="s">
        <v>402</v>
      </c>
      <c r="H95" s="189">
        <v>500</v>
      </c>
      <c r="I95" s="188">
        <v>77</v>
      </c>
      <c r="J95" s="184" t="s">
        <v>854</v>
      </c>
      <c r="K95" s="185" t="s">
        <v>855</v>
      </c>
      <c r="L95" s="190">
        <v>2550</v>
      </c>
      <c r="M95" s="175"/>
      <c r="N95" s="175"/>
      <c r="O95" s="175"/>
      <c r="P95" s="175"/>
    </row>
    <row r="96" spans="1:16">
      <c r="A96" s="188">
        <v>74</v>
      </c>
      <c r="B96" s="184" t="s">
        <v>874</v>
      </c>
      <c r="C96" s="185" t="s">
        <v>875</v>
      </c>
      <c r="D96" s="189">
        <v>140</v>
      </c>
      <c r="E96" s="188">
        <v>74</v>
      </c>
      <c r="F96" s="184" t="s">
        <v>895</v>
      </c>
      <c r="G96" s="185" t="s">
        <v>834</v>
      </c>
      <c r="H96" s="189">
        <v>32</v>
      </c>
      <c r="I96" s="188">
        <v>78</v>
      </c>
      <c r="J96" s="184" t="s">
        <v>863</v>
      </c>
      <c r="K96" s="185" t="s">
        <v>795</v>
      </c>
      <c r="L96" s="190">
        <v>201</v>
      </c>
      <c r="M96" s="175"/>
      <c r="N96" s="175"/>
      <c r="O96" s="175"/>
      <c r="P96" s="175"/>
    </row>
    <row r="97" spans="1:16">
      <c r="A97" s="188">
        <v>75</v>
      </c>
      <c r="B97" s="184" t="s">
        <v>883</v>
      </c>
      <c r="C97" s="185" t="s">
        <v>875</v>
      </c>
      <c r="D97" s="189">
        <v>2</v>
      </c>
      <c r="E97" s="188">
        <v>75</v>
      </c>
      <c r="F97" s="184" t="s">
        <v>885</v>
      </c>
      <c r="G97" s="185" t="s">
        <v>834</v>
      </c>
      <c r="H97" s="189">
        <v>1125</v>
      </c>
      <c r="I97" s="188">
        <v>79</v>
      </c>
      <c r="J97" s="184" t="s">
        <v>896</v>
      </c>
      <c r="K97" s="185" t="s">
        <v>795</v>
      </c>
      <c r="L97" s="190">
        <v>100</v>
      </c>
      <c r="M97" s="191">
        <f>L97+D129+L140</f>
        <v>157</v>
      </c>
      <c r="N97" s="175">
        <f>M97/3</f>
        <v>52.333333333333336</v>
      </c>
      <c r="O97" s="175"/>
      <c r="P97" s="175"/>
    </row>
    <row r="98" spans="1:16">
      <c r="A98" s="188">
        <v>76</v>
      </c>
      <c r="B98" s="184" t="s">
        <v>879</v>
      </c>
      <c r="C98" s="185" t="s">
        <v>405</v>
      </c>
      <c r="D98" s="189">
        <v>5.5</v>
      </c>
      <c r="E98" s="188">
        <v>76</v>
      </c>
      <c r="F98" s="184" t="s">
        <v>893</v>
      </c>
      <c r="G98" s="185" t="s">
        <v>403</v>
      </c>
      <c r="H98" s="189">
        <v>250</v>
      </c>
      <c r="I98" s="188">
        <v>80</v>
      </c>
      <c r="J98" s="184" t="s">
        <v>866</v>
      </c>
      <c r="K98" s="185" t="s">
        <v>403</v>
      </c>
      <c r="L98" s="190">
        <v>250</v>
      </c>
      <c r="M98" s="175"/>
      <c r="N98" s="175"/>
      <c r="O98" s="175"/>
      <c r="P98" s="175"/>
    </row>
    <row r="99" spans="1:16">
      <c r="A99" s="188">
        <v>77</v>
      </c>
      <c r="B99" s="184" t="s">
        <v>897</v>
      </c>
      <c r="C99" s="185" t="s">
        <v>405</v>
      </c>
      <c r="D99" s="189">
        <v>0.5</v>
      </c>
      <c r="E99" s="188">
        <v>77</v>
      </c>
      <c r="F99" s="184" t="s">
        <v>898</v>
      </c>
      <c r="G99" s="185" t="s">
        <v>834</v>
      </c>
      <c r="H99" s="189">
        <v>80</v>
      </c>
      <c r="I99" s="188">
        <v>81</v>
      </c>
      <c r="J99" s="184" t="s">
        <v>178</v>
      </c>
      <c r="K99" s="185" t="s">
        <v>403</v>
      </c>
      <c r="L99" s="190">
        <v>100</v>
      </c>
      <c r="M99" s="175"/>
      <c r="N99" s="175"/>
      <c r="O99" s="175"/>
      <c r="P99" s="175"/>
    </row>
    <row r="100" spans="1:16">
      <c r="A100" s="188">
        <v>78</v>
      </c>
      <c r="B100" s="184" t="s">
        <v>880</v>
      </c>
      <c r="C100" s="185" t="s">
        <v>402</v>
      </c>
      <c r="D100" s="189">
        <v>354</v>
      </c>
      <c r="E100" s="188">
        <v>78</v>
      </c>
      <c r="F100" s="184" t="s">
        <v>899</v>
      </c>
      <c r="G100" s="185" t="s">
        <v>834</v>
      </c>
      <c r="H100" s="189">
        <v>33.85</v>
      </c>
      <c r="I100" s="188">
        <v>82</v>
      </c>
      <c r="J100" s="184" t="s">
        <v>271</v>
      </c>
      <c r="K100" s="185" t="s">
        <v>403</v>
      </c>
      <c r="L100" s="190">
        <v>500</v>
      </c>
      <c r="M100" s="175"/>
      <c r="N100" s="175"/>
      <c r="O100" s="175"/>
      <c r="P100" s="175"/>
    </row>
    <row r="101" spans="1:16">
      <c r="A101" s="188">
        <v>79</v>
      </c>
      <c r="B101" s="184" t="s">
        <v>889</v>
      </c>
      <c r="C101" s="185" t="s">
        <v>402</v>
      </c>
      <c r="D101" s="189">
        <v>253</v>
      </c>
      <c r="E101" s="188">
        <v>79</v>
      </c>
      <c r="F101" s="184" t="s">
        <v>858</v>
      </c>
      <c r="G101" s="185" t="s">
        <v>403</v>
      </c>
      <c r="H101" s="189">
        <v>22</v>
      </c>
      <c r="I101" s="188">
        <v>83</v>
      </c>
      <c r="J101" s="184" t="s">
        <v>868</v>
      </c>
      <c r="K101" s="185" t="s">
        <v>410</v>
      </c>
      <c r="L101" s="190">
        <v>500</v>
      </c>
      <c r="M101" s="175"/>
      <c r="N101" s="175"/>
      <c r="O101" s="175"/>
      <c r="P101" s="175"/>
    </row>
    <row r="102" spans="1:16">
      <c r="A102" s="188">
        <v>80</v>
      </c>
      <c r="B102" s="184" t="s">
        <v>881</v>
      </c>
      <c r="C102" s="185" t="s">
        <v>410</v>
      </c>
      <c r="D102" s="189">
        <v>2000</v>
      </c>
      <c r="E102" s="188">
        <v>80</v>
      </c>
      <c r="F102" s="184" t="s">
        <v>860</v>
      </c>
      <c r="G102" s="185" t="s">
        <v>403</v>
      </c>
      <c r="H102" s="189">
        <v>380</v>
      </c>
      <c r="I102" s="188">
        <v>84</v>
      </c>
      <c r="J102" s="184" t="s">
        <v>874</v>
      </c>
      <c r="K102" s="185" t="s">
        <v>875</v>
      </c>
      <c r="L102" s="190">
        <v>140</v>
      </c>
      <c r="M102" s="175"/>
      <c r="N102" s="175"/>
      <c r="O102" s="175"/>
      <c r="P102" s="175"/>
    </row>
    <row r="103" spans="1:16">
      <c r="A103" s="188">
        <v>81</v>
      </c>
      <c r="B103" s="184" t="s">
        <v>900</v>
      </c>
      <c r="C103" s="185" t="s">
        <v>402</v>
      </c>
      <c r="D103" s="189">
        <v>450</v>
      </c>
      <c r="E103" s="188">
        <v>81</v>
      </c>
      <c r="F103" s="184" t="s">
        <v>854</v>
      </c>
      <c r="G103" s="185" t="s">
        <v>855</v>
      </c>
      <c r="H103" s="189">
        <v>2220</v>
      </c>
      <c r="I103" s="188">
        <v>85</v>
      </c>
      <c r="J103" s="184" t="s">
        <v>883</v>
      </c>
      <c r="K103" s="185" t="s">
        <v>875</v>
      </c>
      <c r="L103" s="190">
        <v>3</v>
      </c>
      <c r="M103" s="175"/>
      <c r="N103" s="175"/>
      <c r="O103" s="175"/>
      <c r="P103" s="175"/>
    </row>
    <row r="104" spans="1:16">
      <c r="A104" s="188">
        <v>82</v>
      </c>
      <c r="B104" s="184" t="s">
        <v>281</v>
      </c>
      <c r="C104" s="185" t="s">
        <v>402</v>
      </c>
      <c r="D104" s="189">
        <v>1500</v>
      </c>
      <c r="E104" s="188">
        <v>82</v>
      </c>
      <c r="F104" s="184" t="s">
        <v>901</v>
      </c>
      <c r="G104" s="185" t="s">
        <v>403</v>
      </c>
      <c r="H104" s="189">
        <v>25</v>
      </c>
      <c r="I104" s="188">
        <v>86</v>
      </c>
      <c r="J104" s="184" t="s">
        <v>902</v>
      </c>
      <c r="K104" s="185" t="s">
        <v>402</v>
      </c>
      <c r="L104" s="190">
        <v>256</v>
      </c>
      <c r="M104" s="175"/>
      <c r="N104" s="175"/>
      <c r="O104" s="175"/>
      <c r="P104" s="175"/>
    </row>
    <row r="105" spans="1:16">
      <c r="A105" s="188">
        <v>83</v>
      </c>
      <c r="B105" s="184" t="s">
        <v>895</v>
      </c>
      <c r="C105" s="185" t="s">
        <v>834</v>
      </c>
      <c r="D105" s="189">
        <v>222</v>
      </c>
      <c r="E105" s="188">
        <v>83</v>
      </c>
      <c r="F105" s="184" t="s">
        <v>859</v>
      </c>
      <c r="G105" s="185" t="s">
        <v>403</v>
      </c>
      <c r="H105" s="189">
        <v>1</v>
      </c>
      <c r="I105" s="188">
        <v>87</v>
      </c>
      <c r="J105" s="184" t="s">
        <v>879</v>
      </c>
      <c r="K105" s="185" t="s">
        <v>405</v>
      </c>
      <c r="L105" s="190">
        <v>7</v>
      </c>
      <c r="M105" s="175"/>
      <c r="N105" s="175"/>
      <c r="O105" s="175"/>
      <c r="P105" s="175"/>
    </row>
    <row r="106" spans="1:16">
      <c r="A106" s="188">
        <v>84</v>
      </c>
      <c r="B106" s="184" t="s">
        <v>885</v>
      </c>
      <c r="C106" s="185" t="s">
        <v>834</v>
      </c>
      <c r="D106" s="189">
        <v>621</v>
      </c>
      <c r="E106" s="188">
        <v>84</v>
      </c>
      <c r="F106" s="184" t="s">
        <v>903</v>
      </c>
      <c r="G106" s="185" t="s">
        <v>403</v>
      </c>
      <c r="H106" s="189">
        <v>40</v>
      </c>
      <c r="I106" s="188">
        <v>88</v>
      </c>
      <c r="J106" s="184" t="s">
        <v>216</v>
      </c>
      <c r="K106" s="185" t="s">
        <v>405</v>
      </c>
      <c r="L106" s="190">
        <v>1</v>
      </c>
      <c r="M106" s="194">
        <f>L106+D162+L174+H194+H89</f>
        <v>109.4059</v>
      </c>
      <c r="N106" s="175">
        <f>M106/3</f>
        <v>36.468633333333337</v>
      </c>
      <c r="O106" s="175"/>
      <c r="P106" s="175"/>
    </row>
    <row r="107" spans="1:16">
      <c r="A107" s="188">
        <v>85</v>
      </c>
      <c r="B107" s="184" t="s">
        <v>893</v>
      </c>
      <c r="C107" s="185" t="s">
        <v>403</v>
      </c>
      <c r="D107" s="189">
        <v>230</v>
      </c>
      <c r="E107" s="188">
        <v>85</v>
      </c>
      <c r="F107" s="184" t="s">
        <v>904</v>
      </c>
      <c r="G107" s="185" t="s">
        <v>834</v>
      </c>
      <c r="H107" s="189">
        <v>7</v>
      </c>
      <c r="I107" s="188">
        <v>89</v>
      </c>
      <c r="J107" s="184" t="s">
        <v>897</v>
      </c>
      <c r="K107" s="185" t="s">
        <v>405</v>
      </c>
      <c r="L107" s="190">
        <v>2</v>
      </c>
      <c r="M107" s="191">
        <f>L107+H124+L220+L339+D99</f>
        <v>5.5</v>
      </c>
      <c r="N107" s="175">
        <f>M107/3</f>
        <v>1.8333333333333333</v>
      </c>
      <c r="O107" s="175"/>
      <c r="P107" s="175"/>
    </row>
    <row r="108" spans="1:16">
      <c r="A108" s="187" t="s">
        <v>823</v>
      </c>
      <c r="B108" s="175"/>
      <c r="C108" s="175"/>
      <c r="D108" s="179"/>
      <c r="E108" s="188">
        <v>86</v>
      </c>
      <c r="F108" s="184" t="s">
        <v>905</v>
      </c>
      <c r="G108" s="185" t="s">
        <v>834</v>
      </c>
      <c r="H108" s="189">
        <v>5</v>
      </c>
      <c r="I108" s="188">
        <v>90</v>
      </c>
      <c r="J108" s="184" t="s">
        <v>880</v>
      </c>
      <c r="K108" s="185" t="s">
        <v>402</v>
      </c>
      <c r="L108" s="190">
        <v>800</v>
      </c>
      <c r="M108" s="175"/>
      <c r="N108" s="175"/>
      <c r="O108" s="175"/>
      <c r="P108" s="175"/>
    </row>
    <row r="109" spans="1:16">
      <c r="A109" s="195" t="s">
        <v>906</v>
      </c>
      <c r="B109" s="175"/>
      <c r="C109" s="175"/>
      <c r="D109" s="179"/>
      <c r="E109" s="188">
        <v>87</v>
      </c>
      <c r="F109" s="184" t="s">
        <v>863</v>
      </c>
      <c r="G109" s="185" t="s">
        <v>795</v>
      </c>
      <c r="H109" s="189">
        <v>152</v>
      </c>
      <c r="I109" s="188">
        <v>91</v>
      </c>
      <c r="J109" s="184" t="s">
        <v>889</v>
      </c>
      <c r="K109" s="185" t="s">
        <v>402</v>
      </c>
      <c r="L109" s="190">
        <v>1060</v>
      </c>
      <c r="M109" s="175"/>
      <c r="N109" s="175"/>
      <c r="O109" s="175"/>
      <c r="P109" s="175"/>
    </row>
    <row r="110" spans="1:16">
      <c r="A110" s="188">
        <v>86</v>
      </c>
      <c r="B110" s="184" t="s">
        <v>907</v>
      </c>
      <c r="C110" s="185" t="s">
        <v>834</v>
      </c>
      <c r="D110" s="189">
        <v>2000</v>
      </c>
      <c r="E110" s="188">
        <v>88</v>
      </c>
      <c r="F110" s="184" t="s">
        <v>865</v>
      </c>
      <c r="G110" s="185" t="s">
        <v>403</v>
      </c>
      <c r="H110" s="189">
        <v>-3</v>
      </c>
      <c r="I110" s="188">
        <v>92</v>
      </c>
      <c r="J110" s="184" t="s">
        <v>881</v>
      </c>
      <c r="K110" s="185" t="s">
        <v>410</v>
      </c>
      <c r="L110" s="190">
        <v>1088</v>
      </c>
      <c r="M110" s="175"/>
      <c r="N110" s="175"/>
      <c r="O110" s="175"/>
      <c r="P110" s="175"/>
    </row>
    <row r="111" spans="1:16">
      <c r="A111" s="188">
        <v>87</v>
      </c>
      <c r="B111" s="184" t="s">
        <v>44</v>
      </c>
      <c r="C111" s="185" t="s">
        <v>422</v>
      </c>
      <c r="D111" s="189">
        <v>6</v>
      </c>
      <c r="E111" s="188">
        <v>89</v>
      </c>
      <c r="F111" s="184" t="s">
        <v>866</v>
      </c>
      <c r="G111" s="185" t="s">
        <v>403</v>
      </c>
      <c r="H111" s="189">
        <v>932</v>
      </c>
      <c r="I111" s="188">
        <v>93</v>
      </c>
      <c r="J111" s="184" t="s">
        <v>281</v>
      </c>
      <c r="K111" s="185" t="s">
        <v>402</v>
      </c>
      <c r="L111" s="190">
        <v>2550</v>
      </c>
      <c r="M111" s="191">
        <f>L111+H129+D104</f>
        <v>5100</v>
      </c>
      <c r="N111" s="175">
        <f>M111/3</f>
        <v>1700</v>
      </c>
      <c r="O111" s="175"/>
      <c r="P111" s="175"/>
    </row>
    <row r="112" spans="1:16">
      <c r="A112" s="188">
        <v>88</v>
      </c>
      <c r="B112" s="184" t="s">
        <v>853</v>
      </c>
      <c r="C112" s="185" t="s">
        <v>403</v>
      </c>
      <c r="D112" s="189">
        <v>60</v>
      </c>
      <c r="E112" s="188">
        <v>90</v>
      </c>
      <c r="F112" s="184" t="s">
        <v>178</v>
      </c>
      <c r="G112" s="185" t="s">
        <v>403</v>
      </c>
      <c r="H112" s="189">
        <v>81</v>
      </c>
      <c r="I112" s="188">
        <v>94</v>
      </c>
      <c r="J112" s="184" t="s">
        <v>908</v>
      </c>
      <c r="K112" s="185" t="s">
        <v>402</v>
      </c>
      <c r="L112" s="190">
        <v>200</v>
      </c>
      <c r="M112" s="175"/>
      <c r="N112" s="175"/>
      <c r="O112" s="175"/>
      <c r="P112" s="175"/>
    </row>
    <row r="113" spans="1:16">
      <c r="A113" s="188">
        <v>89</v>
      </c>
      <c r="B113" s="184" t="s">
        <v>858</v>
      </c>
      <c r="C113" s="185" t="s">
        <v>403</v>
      </c>
      <c r="D113" s="189">
        <v>515</v>
      </c>
      <c r="E113" s="188">
        <v>91</v>
      </c>
      <c r="F113" s="184" t="s">
        <v>867</v>
      </c>
      <c r="G113" s="185" t="s">
        <v>403</v>
      </c>
      <c r="H113" s="189">
        <v>-12</v>
      </c>
      <c r="I113" s="188">
        <v>95</v>
      </c>
      <c r="J113" s="184" t="s">
        <v>895</v>
      </c>
      <c r="K113" s="185" t="s">
        <v>834</v>
      </c>
      <c r="L113" s="190">
        <v>235</v>
      </c>
      <c r="M113" s="175"/>
      <c r="N113" s="175"/>
      <c r="O113" s="175"/>
      <c r="P113" s="175"/>
    </row>
    <row r="114" spans="1:16">
      <c r="A114" s="188">
        <v>90</v>
      </c>
      <c r="B114" s="184" t="s">
        <v>860</v>
      </c>
      <c r="C114" s="185" t="s">
        <v>403</v>
      </c>
      <c r="D114" s="189">
        <v>595</v>
      </c>
      <c r="E114" s="188">
        <v>92</v>
      </c>
      <c r="F114" s="184" t="s">
        <v>271</v>
      </c>
      <c r="G114" s="185" t="s">
        <v>403</v>
      </c>
      <c r="H114" s="189">
        <v>242</v>
      </c>
      <c r="I114" s="187" t="s">
        <v>823</v>
      </c>
      <c r="J114" s="175"/>
      <c r="K114" s="175"/>
      <c r="L114" s="180"/>
      <c r="M114" s="175"/>
      <c r="N114" s="175"/>
      <c r="O114" s="175"/>
      <c r="P114" s="175"/>
    </row>
    <row r="115" spans="1:16">
      <c r="A115" s="188">
        <v>91</v>
      </c>
      <c r="B115" s="184" t="s">
        <v>909</v>
      </c>
      <c r="C115" s="185" t="s">
        <v>402</v>
      </c>
      <c r="D115" s="189">
        <v>300</v>
      </c>
      <c r="E115" s="188">
        <v>93</v>
      </c>
      <c r="F115" s="184" t="s">
        <v>910</v>
      </c>
      <c r="G115" s="185" t="s">
        <v>834</v>
      </c>
      <c r="H115" s="189">
        <v>100</v>
      </c>
      <c r="I115" s="195" t="s">
        <v>906</v>
      </c>
      <c r="J115" s="175"/>
      <c r="K115" s="175"/>
      <c r="L115" s="180"/>
      <c r="M115" s="175"/>
      <c r="N115" s="175"/>
      <c r="O115" s="175"/>
      <c r="P115" s="175"/>
    </row>
    <row r="116" spans="1:16">
      <c r="A116" s="188">
        <v>92</v>
      </c>
      <c r="B116" s="184" t="s">
        <v>60</v>
      </c>
      <c r="C116" s="185" t="s">
        <v>402</v>
      </c>
      <c r="D116" s="189">
        <v>2346</v>
      </c>
      <c r="E116" s="188">
        <v>94</v>
      </c>
      <c r="F116" s="184" t="s">
        <v>188</v>
      </c>
      <c r="G116" s="185" t="s">
        <v>834</v>
      </c>
      <c r="H116" s="189">
        <v>700</v>
      </c>
      <c r="I116" s="188">
        <v>96</v>
      </c>
      <c r="J116" s="184" t="s">
        <v>907</v>
      </c>
      <c r="K116" s="185" t="s">
        <v>834</v>
      </c>
      <c r="L116" s="190">
        <v>1000</v>
      </c>
      <c r="M116" s="175"/>
      <c r="N116" s="175"/>
      <c r="O116" s="175"/>
      <c r="P116" s="175"/>
    </row>
    <row r="117" spans="1:16">
      <c r="A117" s="188">
        <v>93</v>
      </c>
      <c r="B117" s="184" t="s">
        <v>857</v>
      </c>
      <c r="C117" s="185" t="s">
        <v>403</v>
      </c>
      <c r="D117" s="189">
        <v>56</v>
      </c>
      <c r="E117" s="188">
        <v>95</v>
      </c>
      <c r="F117" s="184" t="s">
        <v>877</v>
      </c>
      <c r="G117" s="185" t="s">
        <v>834</v>
      </c>
      <c r="H117" s="189">
        <v>600</v>
      </c>
      <c r="I117" s="188">
        <v>97</v>
      </c>
      <c r="J117" s="184" t="s">
        <v>911</v>
      </c>
      <c r="K117" s="185" t="s">
        <v>405</v>
      </c>
      <c r="L117" s="190">
        <v>2</v>
      </c>
      <c r="M117" s="175"/>
      <c r="N117" s="175"/>
      <c r="O117" s="175"/>
      <c r="P117" s="175"/>
    </row>
    <row r="118" spans="1:16">
      <c r="A118" s="188">
        <v>94</v>
      </c>
      <c r="B118" s="184" t="s">
        <v>901</v>
      </c>
      <c r="C118" s="185" t="s">
        <v>403</v>
      </c>
      <c r="D118" s="189">
        <v>50</v>
      </c>
      <c r="E118" s="188">
        <v>96</v>
      </c>
      <c r="F118" s="184" t="s">
        <v>912</v>
      </c>
      <c r="G118" s="185" t="s">
        <v>834</v>
      </c>
      <c r="H118" s="189">
        <v>900</v>
      </c>
      <c r="I118" s="188">
        <v>98</v>
      </c>
      <c r="J118" s="184" t="s">
        <v>44</v>
      </c>
      <c r="K118" s="185" t="s">
        <v>422</v>
      </c>
      <c r="L118" s="190">
        <v>10.75</v>
      </c>
      <c r="M118" s="175"/>
      <c r="N118" s="175"/>
      <c r="O118" s="175"/>
      <c r="P118" s="175"/>
    </row>
    <row r="119" spans="1:16">
      <c r="A119" s="188">
        <v>95</v>
      </c>
      <c r="B119" s="184" t="s">
        <v>859</v>
      </c>
      <c r="C119" s="185" t="s">
        <v>403</v>
      </c>
      <c r="D119" s="189">
        <v>280</v>
      </c>
      <c r="E119" s="188">
        <v>97</v>
      </c>
      <c r="F119" s="184" t="s">
        <v>913</v>
      </c>
      <c r="G119" s="185" t="s">
        <v>795</v>
      </c>
      <c r="H119" s="189">
        <v>82</v>
      </c>
      <c r="I119" s="188">
        <v>99</v>
      </c>
      <c r="J119" s="184" t="s">
        <v>853</v>
      </c>
      <c r="K119" s="185" t="s">
        <v>403</v>
      </c>
      <c r="L119" s="190">
        <v>35</v>
      </c>
      <c r="M119" s="175"/>
      <c r="N119" s="175"/>
      <c r="O119" s="175"/>
      <c r="P119" s="175"/>
    </row>
    <row r="120" spans="1:16">
      <c r="A120" s="188">
        <v>96</v>
      </c>
      <c r="B120" s="184" t="s">
        <v>862</v>
      </c>
      <c r="C120" s="185" t="s">
        <v>855</v>
      </c>
      <c r="D120" s="189">
        <v>644</v>
      </c>
      <c r="E120" s="188">
        <v>98</v>
      </c>
      <c r="F120" s="184" t="s">
        <v>874</v>
      </c>
      <c r="G120" s="185" t="s">
        <v>875</v>
      </c>
      <c r="H120" s="189">
        <v>115</v>
      </c>
      <c r="I120" s="188">
        <v>100</v>
      </c>
      <c r="J120" s="184" t="s">
        <v>858</v>
      </c>
      <c r="K120" s="185" t="s">
        <v>403</v>
      </c>
      <c r="L120" s="190">
        <v>502</v>
      </c>
      <c r="M120" s="191">
        <f>L120+H142+L186+H58+D87+H101+L93+D113</f>
        <v>1389</v>
      </c>
      <c r="N120" s="177">
        <f>M120/3</f>
        <v>463</v>
      </c>
      <c r="O120" s="175">
        <f>N120+N126+N129</f>
        <v>581.33333333333326</v>
      </c>
      <c r="P120" s="175"/>
    </row>
    <row r="121" spans="1:16">
      <c r="A121" s="188">
        <v>97</v>
      </c>
      <c r="B121" s="184" t="s">
        <v>914</v>
      </c>
      <c r="C121" s="185" t="s">
        <v>795</v>
      </c>
      <c r="D121" s="189">
        <v>1</v>
      </c>
      <c r="E121" s="188">
        <v>99</v>
      </c>
      <c r="F121" s="184" t="s">
        <v>883</v>
      </c>
      <c r="G121" s="185" t="s">
        <v>875</v>
      </c>
      <c r="H121" s="189">
        <v>3</v>
      </c>
      <c r="I121" s="188">
        <v>101</v>
      </c>
      <c r="J121" s="184" t="s">
        <v>860</v>
      </c>
      <c r="K121" s="185" t="s">
        <v>403</v>
      </c>
      <c r="L121" s="190">
        <v>1237</v>
      </c>
      <c r="M121" s="191">
        <f>L121+H143+L187+H59+D88+L94+H102+D114</f>
        <v>3071</v>
      </c>
      <c r="N121" s="197">
        <f>M121/3</f>
        <v>1023.6666666666666</v>
      </c>
      <c r="O121" s="175">
        <f>N121+N127</f>
        <v>1414.6666666666665</v>
      </c>
      <c r="P121" s="175"/>
    </row>
    <row r="122" spans="1:16">
      <c r="A122" s="188">
        <v>98</v>
      </c>
      <c r="B122" s="184" t="s">
        <v>864</v>
      </c>
      <c r="C122" s="185" t="s">
        <v>403</v>
      </c>
      <c r="D122" s="189">
        <v>389</v>
      </c>
      <c r="E122" s="188">
        <v>100</v>
      </c>
      <c r="F122" s="184" t="s">
        <v>876</v>
      </c>
      <c r="G122" s="185" t="s">
        <v>402</v>
      </c>
      <c r="H122" s="189">
        <v>165</v>
      </c>
      <c r="I122" s="188">
        <v>102</v>
      </c>
      <c r="J122" s="184" t="s">
        <v>909</v>
      </c>
      <c r="K122" s="185" t="s">
        <v>402</v>
      </c>
      <c r="L122" s="190">
        <v>40600</v>
      </c>
      <c r="M122" s="191">
        <f>L122+H144+D268+H288+D115+L296</f>
        <v>573436</v>
      </c>
      <c r="N122" s="175">
        <f>M122/3</f>
        <v>191145.33333333334</v>
      </c>
      <c r="O122" s="175"/>
      <c r="P122" s="175"/>
    </row>
    <row r="123" spans="1:16">
      <c r="A123" s="188">
        <v>99</v>
      </c>
      <c r="B123" s="184" t="s">
        <v>172</v>
      </c>
      <c r="C123" s="185" t="s">
        <v>403</v>
      </c>
      <c r="D123" s="189">
        <v>19</v>
      </c>
      <c r="E123" s="188">
        <v>101</v>
      </c>
      <c r="F123" s="184" t="s">
        <v>879</v>
      </c>
      <c r="G123" s="185" t="s">
        <v>405</v>
      </c>
      <c r="H123" s="189">
        <v>6.5</v>
      </c>
      <c r="I123" s="188">
        <v>103</v>
      </c>
      <c r="J123" s="184" t="s">
        <v>915</v>
      </c>
      <c r="K123" s="185" t="s">
        <v>402</v>
      </c>
      <c r="L123" s="190">
        <v>22000</v>
      </c>
      <c r="M123" s="191">
        <f>L123+H145+D269+H289+L297</f>
        <v>445770</v>
      </c>
      <c r="N123" s="175">
        <f>M123/3</f>
        <v>148590</v>
      </c>
      <c r="O123" s="175"/>
      <c r="P123" s="175"/>
    </row>
    <row r="124" spans="1:16">
      <c r="A124" s="188">
        <v>100</v>
      </c>
      <c r="B124" s="184" t="s">
        <v>865</v>
      </c>
      <c r="C124" s="185" t="s">
        <v>403</v>
      </c>
      <c r="D124" s="189">
        <v>200</v>
      </c>
      <c r="E124" s="188">
        <v>102</v>
      </c>
      <c r="F124" s="184" t="s">
        <v>897</v>
      </c>
      <c r="G124" s="185" t="s">
        <v>405</v>
      </c>
      <c r="H124" s="189">
        <v>1</v>
      </c>
      <c r="I124" s="188">
        <v>104</v>
      </c>
      <c r="J124" s="184" t="s">
        <v>60</v>
      </c>
      <c r="K124" s="185" t="s">
        <v>402</v>
      </c>
      <c r="L124" s="190">
        <v>734</v>
      </c>
      <c r="M124" s="191">
        <f>L124+H146+H60+D116</f>
        <v>4088</v>
      </c>
      <c r="N124" s="175">
        <f>M124/3</f>
        <v>1362.6666666666667</v>
      </c>
      <c r="O124" s="175"/>
      <c r="P124" s="175"/>
    </row>
    <row r="125" spans="1:16">
      <c r="A125" s="188">
        <v>101</v>
      </c>
      <c r="B125" s="184" t="s">
        <v>916</v>
      </c>
      <c r="C125" s="185" t="s">
        <v>403</v>
      </c>
      <c r="D125" s="189">
        <v>44</v>
      </c>
      <c r="E125" s="188">
        <v>103</v>
      </c>
      <c r="F125" s="184" t="s">
        <v>880</v>
      </c>
      <c r="G125" s="185" t="s">
        <v>402</v>
      </c>
      <c r="H125" s="189">
        <v>1019</v>
      </c>
      <c r="I125" s="188">
        <v>105</v>
      </c>
      <c r="J125" s="184" t="s">
        <v>917</v>
      </c>
      <c r="K125" s="185" t="s">
        <v>403</v>
      </c>
      <c r="L125" s="190">
        <v>37</v>
      </c>
      <c r="M125" s="175"/>
      <c r="N125" s="175"/>
      <c r="O125" s="175"/>
      <c r="P125" s="175"/>
    </row>
    <row r="126" spans="1:16">
      <c r="A126" s="188">
        <v>102</v>
      </c>
      <c r="B126" s="184" t="s">
        <v>918</v>
      </c>
      <c r="C126" s="185" t="s">
        <v>403</v>
      </c>
      <c r="D126" s="189">
        <v>9</v>
      </c>
      <c r="E126" s="188">
        <v>104</v>
      </c>
      <c r="F126" s="184" t="s">
        <v>889</v>
      </c>
      <c r="G126" s="185" t="s">
        <v>402</v>
      </c>
      <c r="H126" s="189">
        <v>790</v>
      </c>
      <c r="I126" s="188">
        <v>106</v>
      </c>
      <c r="J126" s="184" t="s">
        <v>901</v>
      </c>
      <c r="K126" s="185" t="s">
        <v>403</v>
      </c>
      <c r="L126" s="190">
        <v>100</v>
      </c>
      <c r="M126" s="191">
        <f>L126+H148+H104+D118</f>
        <v>275</v>
      </c>
      <c r="N126" s="177">
        <f>M126/3</f>
        <v>91.666666666666671</v>
      </c>
      <c r="O126" s="175"/>
      <c r="P126" s="175"/>
    </row>
    <row r="127" spans="1:16">
      <c r="A127" s="188">
        <v>103</v>
      </c>
      <c r="B127" s="184" t="s">
        <v>919</v>
      </c>
      <c r="C127" s="185" t="s">
        <v>403</v>
      </c>
      <c r="D127" s="189">
        <v>148</v>
      </c>
      <c r="E127" s="188">
        <v>105</v>
      </c>
      <c r="F127" s="184" t="s">
        <v>881</v>
      </c>
      <c r="G127" s="185" t="s">
        <v>410</v>
      </c>
      <c r="H127" s="189">
        <v>2550</v>
      </c>
      <c r="I127" s="188">
        <v>107</v>
      </c>
      <c r="J127" s="184" t="s">
        <v>859</v>
      </c>
      <c r="K127" s="185" t="s">
        <v>403</v>
      </c>
      <c r="L127" s="190">
        <v>114</v>
      </c>
      <c r="M127" s="191">
        <f>L127+H149+D59+H64+H105+D90+D119</f>
        <v>1173</v>
      </c>
      <c r="N127" s="197">
        <f>M127/3</f>
        <v>391</v>
      </c>
      <c r="O127" s="175"/>
      <c r="P127" s="175"/>
    </row>
    <row r="128" spans="1:16">
      <c r="A128" s="188">
        <v>104</v>
      </c>
      <c r="B128" s="184" t="s">
        <v>869</v>
      </c>
      <c r="C128" s="185" t="s">
        <v>403</v>
      </c>
      <c r="D128" s="189">
        <v>209</v>
      </c>
      <c r="E128" s="188">
        <v>106</v>
      </c>
      <c r="F128" s="184" t="s">
        <v>223</v>
      </c>
      <c r="G128" s="185" t="s">
        <v>403</v>
      </c>
      <c r="H128" s="189">
        <v>137</v>
      </c>
      <c r="I128" s="188">
        <v>108</v>
      </c>
      <c r="J128" s="184" t="s">
        <v>861</v>
      </c>
      <c r="K128" s="185" t="s">
        <v>403</v>
      </c>
      <c r="L128" s="190">
        <v>19</v>
      </c>
      <c r="M128" s="175"/>
      <c r="N128" s="175"/>
      <c r="O128" s="175"/>
      <c r="P128" s="175"/>
    </row>
    <row r="129" spans="1:17">
      <c r="A129" s="188">
        <v>105</v>
      </c>
      <c r="B129" s="184" t="s">
        <v>896</v>
      </c>
      <c r="C129" s="185" t="s">
        <v>795</v>
      </c>
      <c r="D129" s="189">
        <v>0</v>
      </c>
      <c r="E129" s="188">
        <v>107</v>
      </c>
      <c r="F129" s="184" t="s">
        <v>281</v>
      </c>
      <c r="G129" s="185" t="s">
        <v>402</v>
      </c>
      <c r="H129" s="189">
        <v>1050</v>
      </c>
      <c r="I129" s="188">
        <v>109</v>
      </c>
      <c r="J129" s="184" t="s">
        <v>903</v>
      </c>
      <c r="K129" s="185" t="s">
        <v>403</v>
      </c>
      <c r="L129" s="190">
        <v>40</v>
      </c>
      <c r="M129" s="191">
        <f>L129+H106</f>
        <v>80</v>
      </c>
      <c r="N129" s="177">
        <f>M129/3</f>
        <v>26.666666666666668</v>
      </c>
      <c r="O129" s="175"/>
      <c r="P129" s="175"/>
    </row>
    <row r="130" spans="1:17">
      <c r="A130" s="188">
        <v>106</v>
      </c>
      <c r="B130" s="184" t="s">
        <v>866</v>
      </c>
      <c r="C130" s="185" t="s">
        <v>403</v>
      </c>
      <c r="D130" s="189">
        <v>1082</v>
      </c>
      <c r="E130" s="188">
        <v>108</v>
      </c>
      <c r="F130" s="184" t="s">
        <v>920</v>
      </c>
      <c r="G130" s="185" t="s">
        <v>402</v>
      </c>
      <c r="H130" s="189">
        <v>100</v>
      </c>
      <c r="I130" s="188">
        <v>110</v>
      </c>
      <c r="J130" s="184" t="s">
        <v>862</v>
      </c>
      <c r="K130" s="185" t="s">
        <v>855</v>
      </c>
      <c r="L130" s="190">
        <v>2040</v>
      </c>
      <c r="M130" s="175"/>
      <c r="N130" s="175"/>
      <c r="O130" s="175"/>
      <c r="P130" s="175"/>
    </row>
    <row r="131" spans="1:17">
      <c r="A131" s="188">
        <v>107</v>
      </c>
      <c r="B131" s="184" t="s">
        <v>178</v>
      </c>
      <c r="C131" s="185" t="s">
        <v>403</v>
      </c>
      <c r="D131" s="189">
        <v>362</v>
      </c>
      <c r="E131" s="188">
        <v>109</v>
      </c>
      <c r="F131" s="184" t="s">
        <v>921</v>
      </c>
      <c r="G131" s="185" t="s">
        <v>403</v>
      </c>
      <c r="H131" s="189">
        <v>-2</v>
      </c>
      <c r="I131" s="188">
        <v>111</v>
      </c>
      <c r="J131" s="184" t="s">
        <v>922</v>
      </c>
      <c r="K131" s="185" t="s">
        <v>403</v>
      </c>
      <c r="L131" s="190">
        <v>37</v>
      </c>
      <c r="M131" s="175"/>
      <c r="N131" s="175"/>
      <c r="O131" s="175"/>
      <c r="P131" s="175"/>
    </row>
    <row r="132" spans="1:17">
      <c r="A132" s="188">
        <v>108</v>
      </c>
      <c r="B132" s="184" t="s">
        <v>867</v>
      </c>
      <c r="C132" s="185" t="s">
        <v>403</v>
      </c>
      <c r="D132" s="189">
        <v>981</v>
      </c>
      <c r="E132" s="188">
        <v>110</v>
      </c>
      <c r="F132" s="184" t="s">
        <v>895</v>
      </c>
      <c r="G132" s="185" t="s">
        <v>834</v>
      </c>
      <c r="H132" s="189">
        <v>387</v>
      </c>
      <c r="I132" s="188">
        <v>112</v>
      </c>
      <c r="J132" s="184" t="s">
        <v>914</v>
      </c>
      <c r="K132" s="185" t="s">
        <v>795</v>
      </c>
      <c r="L132" s="190">
        <v>14</v>
      </c>
      <c r="M132" s="175"/>
      <c r="N132" s="175"/>
      <c r="O132" s="175"/>
      <c r="P132" s="175"/>
    </row>
    <row r="133" spans="1:17">
      <c r="A133" s="188">
        <v>109</v>
      </c>
      <c r="B133" s="184" t="s">
        <v>271</v>
      </c>
      <c r="C133" s="185" t="s">
        <v>403</v>
      </c>
      <c r="D133" s="189">
        <v>35</v>
      </c>
      <c r="E133" s="188">
        <v>111</v>
      </c>
      <c r="F133" s="184" t="s">
        <v>885</v>
      </c>
      <c r="G133" s="185" t="s">
        <v>834</v>
      </c>
      <c r="H133" s="189">
        <v>487.6</v>
      </c>
      <c r="I133" s="188">
        <v>113</v>
      </c>
      <c r="J133" s="184" t="s">
        <v>864</v>
      </c>
      <c r="K133" s="185" t="s">
        <v>403</v>
      </c>
      <c r="L133" s="190">
        <v>379</v>
      </c>
      <c r="M133" s="175"/>
      <c r="N133" s="175"/>
      <c r="O133" s="175"/>
      <c r="P133" s="175"/>
    </row>
    <row r="134" spans="1:17">
      <c r="A134" s="188">
        <v>110</v>
      </c>
      <c r="B134" s="184" t="s">
        <v>923</v>
      </c>
      <c r="C134" s="185" t="s">
        <v>403</v>
      </c>
      <c r="D134" s="189">
        <v>147</v>
      </c>
      <c r="E134" s="188">
        <v>112</v>
      </c>
      <c r="F134" s="184" t="s">
        <v>893</v>
      </c>
      <c r="G134" s="185" t="s">
        <v>403</v>
      </c>
      <c r="H134" s="189">
        <v>250</v>
      </c>
      <c r="I134" s="188">
        <v>114</v>
      </c>
      <c r="J134" s="184" t="s">
        <v>172</v>
      </c>
      <c r="K134" s="185" t="s">
        <v>403</v>
      </c>
      <c r="L134" s="190">
        <v>165</v>
      </c>
      <c r="M134" s="193">
        <f>L134+H159+D189+D123</f>
        <v>189</v>
      </c>
      <c r="N134" s="175">
        <f>M134/3</f>
        <v>63</v>
      </c>
      <c r="O134" s="175"/>
      <c r="P134" s="175"/>
    </row>
    <row r="135" spans="1:17">
      <c r="A135" s="188">
        <v>111</v>
      </c>
      <c r="B135" s="184" t="s">
        <v>924</v>
      </c>
      <c r="C135" s="185" t="s">
        <v>403</v>
      </c>
      <c r="D135" s="189">
        <v>128</v>
      </c>
      <c r="E135" s="187" t="s">
        <v>823</v>
      </c>
      <c r="F135" s="175"/>
      <c r="G135" s="175"/>
      <c r="H135" s="179"/>
      <c r="I135" s="188">
        <v>115</v>
      </c>
      <c r="J135" s="184" t="s">
        <v>865</v>
      </c>
      <c r="K135" s="185" t="s">
        <v>403</v>
      </c>
      <c r="L135" s="190">
        <v>273</v>
      </c>
      <c r="M135" s="175"/>
      <c r="N135" s="175"/>
      <c r="O135" s="175"/>
      <c r="P135" s="175"/>
    </row>
    <row r="136" spans="1:17">
      <c r="A136" s="188">
        <v>112</v>
      </c>
      <c r="B136" s="184" t="s">
        <v>925</v>
      </c>
      <c r="C136" s="185" t="s">
        <v>403</v>
      </c>
      <c r="D136" s="189">
        <v>647</v>
      </c>
      <c r="E136" s="195" t="s">
        <v>891</v>
      </c>
      <c r="F136" s="175"/>
      <c r="G136" s="175"/>
      <c r="H136" s="179"/>
      <c r="I136" s="188">
        <v>116</v>
      </c>
      <c r="J136" s="184" t="s">
        <v>916</v>
      </c>
      <c r="K136" s="185" t="s">
        <v>403</v>
      </c>
      <c r="L136" s="190">
        <v>14</v>
      </c>
      <c r="M136" s="175"/>
      <c r="N136" s="175"/>
      <c r="O136" s="175"/>
      <c r="P136" s="175"/>
    </row>
    <row r="137" spans="1:17">
      <c r="A137" s="188">
        <v>113</v>
      </c>
      <c r="B137" s="184" t="s">
        <v>926</v>
      </c>
      <c r="C137" s="185" t="s">
        <v>405</v>
      </c>
      <c r="D137" s="189">
        <v>175</v>
      </c>
      <c r="E137" s="187" t="s">
        <v>823</v>
      </c>
      <c r="F137" s="175"/>
      <c r="G137" s="175"/>
      <c r="H137" s="179"/>
      <c r="I137" s="188">
        <v>117</v>
      </c>
      <c r="J137" s="184" t="s">
        <v>918</v>
      </c>
      <c r="K137" s="185" t="s">
        <v>403</v>
      </c>
      <c r="L137" s="190">
        <v>5</v>
      </c>
      <c r="M137" s="175"/>
      <c r="N137" s="175"/>
      <c r="O137" s="175"/>
      <c r="P137" s="175"/>
    </row>
    <row r="138" spans="1:17">
      <c r="A138" s="188">
        <v>114</v>
      </c>
      <c r="B138" s="184" t="s">
        <v>910</v>
      </c>
      <c r="C138" s="185" t="s">
        <v>834</v>
      </c>
      <c r="D138" s="189">
        <v>750</v>
      </c>
      <c r="E138" s="195" t="s">
        <v>906</v>
      </c>
      <c r="F138" s="175"/>
      <c r="G138" s="175"/>
      <c r="H138" s="179"/>
      <c r="I138" s="188">
        <v>118</v>
      </c>
      <c r="J138" s="184" t="s">
        <v>919</v>
      </c>
      <c r="K138" s="185" t="s">
        <v>403</v>
      </c>
      <c r="L138" s="190">
        <v>184</v>
      </c>
      <c r="M138" s="175"/>
      <c r="N138" s="175"/>
      <c r="O138" s="175"/>
      <c r="P138" s="175">
        <f>200+162</f>
        <v>362</v>
      </c>
      <c r="Q138">
        <f>P138/3</f>
        <v>120.66666666666667</v>
      </c>
    </row>
    <row r="139" spans="1:17">
      <c r="A139" s="188">
        <v>115</v>
      </c>
      <c r="B139" s="184" t="s">
        <v>188</v>
      </c>
      <c r="C139" s="185" t="s">
        <v>834</v>
      </c>
      <c r="D139" s="189">
        <v>8960</v>
      </c>
      <c r="E139" s="188">
        <v>113</v>
      </c>
      <c r="F139" s="184" t="s">
        <v>911</v>
      </c>
      <c r="G139" s="185" t="s">
        <v>405</v>
      </c>
      <c r="H139" s="189">
        <v>-2</v>
      </c>
      <c r="I139" s="188">
        <v>119</v>
      </c>
      <c r="J139" s="184" t="s">
        <v>869</v>
      </c>
      <c r="K139" s="185" t="s">
        <v>403</v>
      </c>
      <c r="L139" s="190">
        <v>117</v>
      </c>
      <c r="M139" s="175"/>
      <c r="N139" s="175"/>
      <c r="O139" s="175"/>
      <c r="P139" s="175"/>
    </row>
    <row r="140" spans="1:17">
      <c r="A140" s="188">
        <v>116</v>
      </c>
      <c r="B140" s="184" t="s">
        <v>877</v>
      </c>
      <c r="C140" s="185" t="s">
        <v>834</v>
      </c>
      <c r="D140" s="189">
        <v>1650</v>
      </c>
      <c r="E140" s="188">
        <v>114</v>
      </c>
      <c r="F140" s="184" t="s">
        <v>44</v>
      </c>
      <c r="G140" s="185" t="s">
        <v>422</v>
      </c>
      <c r="H140" s="189">
        <v>11.25</v>
      </c>
      <c r="I140" s="188">
        <v>120</v>
      </c>
      <c r="J140" s="184" t="s">
        <v>896</v>
      </c>
      <c r="K140" s="185" t="s">
        <v>795</v>
      </c>
      <c r="L140" s="190">
        <v>57</v>
      </c>
      <c r="M140" s="175"/>
      <c r="N140" s="175"/>
      <c r="O140" s="175"/>
      <c r="P140" s="175"/>
    </row>
    <row r="141" spans="1:17">
      <c r="A141" s="188">
        <v>117</v>
      </c>
      <c r="B141" s="184" t="s">
        <v>766</v>
      </c>
      <c r="C141" s="185" t="s">
        <v>834</v>
      </c>
      <c r="D141" s="189">
        <v>200</v>
      </c>
      <c r="E141" s="188">
        <v>115</v>
      </c>
      <c r="F141" s="184" t="s">
        <v>853</v>
      </c>
      <c r="G141" s="185" t="s">
        <v>403</v>
      </c>
      <c r="H141" s="189">
        <v>18</v>
      </c>
      <c r="I141" s="188">
        <v>121</v>
      </c>
      <c r="J141" s="184" t="s">
        <v>866</v>
      </c>
      <c r="K141" s="185" t="s">
        <v>403</v>
      </c>
      <c r="L141" s="190">
        <v>1230</v>
      </c>
      <c r="M141" s="175"/>
      <c r="N141" s="175"/>
      <c r="O141" s="175"/>
      <c r="P141" s="175"/>
    </row>
    <row r="142" spans="1:17">
      <c r="A142" s="188">
        <v>118</v>
      </c>
      <c r="B142" s="184" t="s">
        <v>912</v>
      </c>
      <c r="C142" s="185" t="s">
        <v>834</v>
      </c>
      <c r="D142" s="189">
        <v>0</v>
      </c>
      <c r="E142" s="188">
        <v>116</v>
      </c>
      <c r="F142" s="184" t="s">
        <v>858</v>
      </c>
      <c r="G142" s="185" t="s">
        <v>403</v>
      </c>
      <c r="H142" s="189">
        <v>254</v>
      </c>
      <c r="I142" s="188">
        <v>122</v>
      </c>
      <c r="J142" s="184" t="s">
        <v>175</v>
      </c>
      <c r="K142" s="185" t="s">
        <v>795</v>
      </c>
      <c r="L142" s="190">
        <v>6</v>
      </c>
      <c r="M142" s="175"/>
      <c r="N142" s="175"/>
      <c r="O142" s="175"/>
      <c r="P142" s="175"/>
    </row>
    <row r="143" spans="1:17">
      <c r="A143" s="188">
        <v>119</v>
      </c>
      <c r="B143" s="184" t="s">
        <v>201</v>
      </c>
      <c r="C143" s="185" t="s">
        <v>834</v>
      </c>
      <c r="D143" s="189">
        <v>0</v>
      </c>
      <c r="E143" s="188">
        <v>117</v>
      </c>
      <c r="F143" s="184" t="s">
        <v>860</v>
      </c>
      <c r="G143" s="185" t="s">
        <v>403</v>
      </c>
      <c r="H143" s="189">
        <v>535</v>
      </c>
      <c r="I143" s="188">
        <v>123</v>
      </c>
      <c r="J143" s="184" t="s">
        <v>178</v>
      </c>
      <c r="K143" s="185" t="s">
        <v>403</v>
      </c>
      <c r="L143" s="190">
        <v>418</v>
      </c>
      <c r="M143" s="191">
        <f>L143+H165+D67+L99+H112+D131</f>
        <v>1561</v>
      </c>
      <c r="N143" s="175">
        <f>M143/3</f>
        <v>520.33333333333337</v>
      </c>
      <c r="O143" s="175"/>
      <c r="P143" s="175"/>
    </row>
    <row r="144" spans="1:17">
      <c r="A144" s="188">
        <v>120</v>
      </c>
      <c r="B144" s="184" t="s">
        <v>205</v>
      </c>
      <c r="C144" s="185" t="s">
        <v>834</v>
      </c>
      <c r="D144" s="189">
        <v>0</v>
      </c>
      <c r="E144" s="188">
        <v>118</v>
      </c>
      <c r="F144" s="184" t="s">
        <v>909</v>
      </c>
      <c r="G144" s="185" t="s">
        <v>402</v>
      </c>
      <c r="H144" s="189">
        <v>30060</v>
      </c>
      <c r="I144" s="188">
        <v>124</v>
      </c>
      <c r="J144" s="184" t="s">
        <v>867</v>
      </c>
      <c r="K144" s="185" t="s">
        <v>403</v>
      </c>
      <c r="L144" s="190">
        <v>1425</v>
      </c>
      <c r="M144" s="193">
        <f>L144+H166+D68+L70+H73+H113+D132</f>
        <v>4143</v>
      </c>
      <c r="N144" s="175">
        <f>M144/3</f>
        <v>1381</v>
      </c>
      <c r="O144" s="175"/>
      <c r="P144" s="175"/>
    </row>
    <row r="145" spans="1:16">
      <c r="A145" s="188">
        <v>121</v>
      </c>
      <c r="B145" s="184" t="s">
        <v>868</v>
      </c>
      <c r="C145" s="185" t="s">
        <v>410</v>
      </c>
      <c r="D145" s="189">
        <v>865</v>
      </c>
      <c r="E145" s="188">
        <v>119</v>
      </c>
      <c r="F145" s="184" t="s">
        <v>915</v>
      </c>
      <c r="G145" s="185" t="s">
        <v>402</v>
      </c>
      <c r="H145" s="189">
        <v>21150</v>
      </c>
      <c r="I145" s="188">
        <v>125</v>
      </c>
      <c r="J145" s="184" t="s">
        <v>271</v>
      </c>
      <c r="K145" s="185" t="s">
        <v>403</v>
      </c>
      <c r="L145" s="190">
        <v>144</v>
      </c>
      <c r="M145" s="175"/>
      <c r="N145" s="175"/>
      <c r="O145" s="175"/>
      <c r="P145" s="175"/>
    </row>
    <row r="146" spans="1:16">
      <c r="A146" s="188">
        <v>122</v>
      </c>
      <c r="B146" s="184" t="s">
        <v>870</v>
      </c>
      <c r="C146" s="185" t="s">
        <v>402</v>
      </c>
      <c r="D146" s="189">
        <v>1667</v>
      </c>
      <c r="E146" s="188">
        <v>120</v>
      </c>
      <c r="F146" s="184" t="s">
        <v>60</v>
      </c>
      <c r="G146" s="185" t="s">
        <v>402</v>
      </c>
      <c r="H146" s="189">
        <v>708</v>
      </c>
      <c r="I146" s="188">
        <v>126</v>
      </c>
      <c r="J146" s="184" t="s">
        <v>923</v>
      </c>
      <c r="K146" s="185" t="s">
        <v>403</v>
      </c>
      <c r="L146" s="190">
        <v>67</v>
      </c>
      <c r="M146" s="175"/>
      <c r="N146" s="175"/>
      <c r="O146" s="175"/>
      <c r="P146" s="175"/>
    </row>
    <row r="147" spans="1:16">
      <c r="A147" s="188">
        <v>123</v>
      </c>
      <c r="B147" s="184" t="s">
        <v>882</v>
      </c>
      <c r="C147" s="185" t="s">
        <v>402</v>
      </c>
      <c r="D147" s="189">
        <v>0</v>
      </c>
      <c r="E147" s="188">
        <v>121</v>
      </c>
      <c r="F147" s="184" t="s">
        <v>857</v>
      </c>
      <c r="G147" s="185" t="s">
        <v>403</v>
      </c>
      <c r="H147" s="189">
        <v>68</v>
      </c>
      <c r="I147" s="188">
        <v>127</v>
      </c>
      <c r="J147" s="184" t="s">
        <v>924</v>
      </c>
      <c r="K147" s="185" t="s">
        <v>403</v>
      </c>
      <c r="L147" s="190">
        <v>23</v>
      </c>
      <c r="M147" s="175"/>
      <c r="N147" s="175"/>
      <c r="O147" s="175"/>
      <c r="P147" s="175"/>
    </row>
    <row r="148" spans="1:16">
      <c r="A148" s="188">
        <v>124</v>
      </c>
      <c r="B148" s="184" t="s">
        <v>927</v>
      </c>
      <c r="C148" s="185" t="s">
        <v>403</v>
      </c>
      <c r="D148" s="189">
        <v>17</v>
      </c>
      <c r="E148" s="188">
        <v>122</v>
      </c>
      <c r="F148" s="184" t="s">
        <v>901</v>
      </c>
      <c r="G148" s="185" t="s">
        <v>403</v>
      </c>
      <c r="H148" s="189">
        <v>100</v>
      </c>
      <c r="I148" s="188">
        <v>128</v>
      </c>
      <c r="J148" s="184" t="s">
        <v>925</v>
      </c>
      <c r="K148" s="185" t="s">
        <v>403</v>
      </c>
      <c r="L148" s="190">
        <v>797</v>
      </c>
      <c r="M148" s="175"/>
      <c r="N148" s="175"/>
      <c r="O148" s="175"/>
      <c r="P148" s="175"/>
    </row>
    <row r="149" spans="1:16">
      <c r="A149" s="188">
        <v>125</v>
      </c>
      <c r="B149" s="184" t="s">
        <v>928</v>
      </c>
      <c r="C149" s="185" t="s">
        <v>403</v>
      </c>
      <c r="D149" s="189">
        <v>2</v>
      </c>
      <c r="E149" s="188">
        <v>123</v>
      </c>
      <c r="F149" s="184" t="s">
        <v>859</v>
      </c>
      <c r="G149" s="185" t="s">
        <v>403</v>
      </c>
      <c r="H149" s="189">
        <v>705</v>
      </c>
      <c r="I149" s="188">
        <v>129</v>
      </c>
      <c r="J149" s="184" t="s">
        <v>926</v>
      </c>
      <c r="K149" s="185" t="s">
        <v>405</v>
      </c>
      <c r="L149" s="190">
        <v>257</v>
      </c>
      <c r="M149" s="175"/>
      <c r="N149" s="175"/>
      <c r="O149" s="175"/>
      <c r="P149" s="175"/>
    </row>
    <row r="150" spans="1:16">
      <c r="A150" s="188">
        <v>126</v>
      </c>
      <c r="B150" s="184" t="s">
        <v>929</v>
      </c>
      <c r="C150" s="185" t="s">
        <v>403</v>
      </c>
      <c r="D150" s="189">
        <v>45</v>
      </c>
      <c r="E150" s="188">
        <v>124</v>
      </c>
      <c r="F150" s="184" t="s">
        <v>862</v>
      </c>
      <c r="G150" s="185" t="s">
        <v>855</v>
      </c>
      <c r="H150" s="189">
        <v>1516</v>
      </c>
      <c r="I150" s="188">
        <v>130</v>
      </c>
      <c r="J150" s="184" t="s">
        <v>910</v>
      </c>
      <c r="K150" s="185" t="s">
        <v>834</v>
      </c>
      <c r="L150" s="190">
        <v>200</v>
      </c>
      <c r="M150" s="193">
        <f>L150+H171+H300+H115+D138</f>
        <v>1300</v>
      </c>
      <c r="N150" s="175">
        <f>M150/3</f>
        <v>433.33333333333331</v>
      </c>
      <c r="O150" s="175"/>
      <c r="P150" s="175"/>
    </row>
    <row r="151" spans="1:16">
      <c r="A151" s="188">
        <v>127</v>
      </c>
      <c r="B151" s="184" t="s">
        <v>930</v>
      </c>
      <c r="C151" s="185" t="s">
        <v>403</v>
      </c>
      <c r="D151" s="189">
        <v>2</v>
      </c>
      <c r="E151" s="188">
        <v>125</v>
      </c>
      <c r="F151" s="184" t="s">
        <v>931</v>
      </c>
      <c r="G151" s="185" t="s">
        <v>834</v>
      </c>
      <c r="H151" s="189">
        <v>60.6</v>
      </c>
      <c r="I151" s="188">
        <v>131</v>
      </c>
      <c r="J151" s="184" t="s">
        <v>188</v>
      </c>
      <c r="K151" s="185" t="s">
        <v>834</v>
      </c>
      <c r="L151" s="190">
        <v>11500</v>
      </c>
      <c r="M151" s="193">
        <f>L151+H172+D282+H301+H116+D139</f>
        <v>28360</v>
      </c>
      <c r="N151" s="175">
        <f>M151/3</f>
        <v>9453.3333333333339</v>
      </c>
      <c r="O151" s="175"/>
      <c r="P151" s="175"/>
    </row>
    <row r="152" spans="1:16">
      <c r="A152" s="188">
        <v>128</v>
      </c>
      <c r="B152" s="184" t="s">
        <v>871</v>
      </c>
      <c r="C152" s="185" t="s">
        <v>403</v>
      </c>
      <c r="D152" s="189">
        <v>36</v>
      </c>
      <c r="E152" s="188">
        <v>126</v>
      </c>
      <c r="F152" s="184" t="s">
        <v>932</v>
      </c>
      <c r="G152" s="185" t="s">
        <v>834</v>
      </c>
      <c r="H152" s="189">
        <v>61.75</v>
      </c>
      <c r="I152" s="188">
        <v>132</v>
      </c>
      <c r="J152" s="184" t="s">
        <v>877</v>
      </c>
      <c r="K152" s="185" t="s">
        <v>834</v>
      </c>
      <c r="L152" s="190">
        <v>3150</v>
      </c>
      <c r="M152" s="193">
        <f>L152+H173+H302+H76+H117+D140</f>
        <v>9050</v>
      </c>
      <c r="N152" s="175">
        <f>M152/3</f>
        <v>3016.6666666666665</v>
      </c>
      <c r="O152" s="175"/>
      <c r="P152" s="175"/>
    </row>
    <row r="153" spans="1:16">
      <c r="A153" s="188">
        <v>129</v>
      </c>
      <c r="B153" s="184" t="s">
        <v>933</v>
      </c>
      <c r="C153" s="185" t="s">
        <v>403</v>
      </c>
      <c r="D153" s="189">
        <v>13</v>
      </c>
      <c r="E153" s="188">
        <v>127</v>
      </c>
      <c r="F153" s="184" t="s">
        <v>934</v>
      </c>
      <c r="G153" s="185" t="s">
        <v>416</v>
      </c>
      <c r="H153" s="189">
        <v>17.760000000000002</v>
      </c>
      <c r="I153" s="188">
        <v>133</v>
      </c>
      <c r="J153" s="184" t="s">
        <v>766</v>
      </c>
      <c r="K153" s="185" t="s">
        <v>834</v>
      </c>
      <c r="L153" s="190">
        <v>900</v>
      </c>
      <c r="M153" s="193">
        <f>L153+D141</f>
        <v>1100</v>
      </c>
      <c r="N153" s="175">
        <f>M153/3</f>
        <v>366.66666666666669</v>
      </c>
      <c r="O153" s="175"/>
      <c r="P153" s="175"/>
    </row>
    <row r="154" spans="1:16">
      <c r="A154" s="188">
        <v>130</v>
      </c>
      <c r="B154" s="184" t="s">
        <v>935</v>
      </c>
      <c r="C154" s="185" t="s">
        <v>403</v>
      </c>
      <c r="D154" s="189">
        <v>58</v>
      </c>
      <c r="E154" s="188">
        <v>128</v>
      </c>
      <c r="F154" s="184" t="s">
        <v>936</v>
      </c>
      <c r="G154" s="185" t="s">
        <v>834</v>
      </c>
      <c r="H154" s="189">
        <v>38.85</v>
      </c>
      <c r="I154" s="188">
        <v>134</v>
      </c>
      <c r="J154" s="184" t="s">
        <v>912</v>
      </c>
      <c r="K154" s="185" t="s">
        <v>834</v>
      </c>
      <c r="L154" s="190">
        <v>2450</v>
      </c>
      <c r="M154" s="175"/>
      <c r="N154" s="175"/>
      <c r="O154" s="175"/>
      <c r="P154" s="175"/>
    </row>
    <row r="155" spans="1:16">
      <c r="A155" s="188">
        <v>131</v>
      </c>
      <c r="B155" s="184" t="s">
        <v>937</v>
      </c>
      <c r="C155" s="185" t="s">
        <v>403</v>
      </c>
      <c r="D155" s="189">
        <v>0</v>
      </c>
      <c r="E155" s="188">
        <v>129</v>
      </c>
      <c r="F155" s="184" t="s">
        <v>293</v>
      </c>
      <c r="G155" s="185" t="s">
        <v>834</v>
      </c>
      <c r="H155" s="189">
        <v>27.95</v>
      </c>
      <c r="I155" s="188">
        <v>135</v>
      </c>
      <c r="J155" s="184" t="s">
        <v>201</v>
      </c>
      <c r="K155" s="185" t="s">
        <v>834</v>
      </c>
      <c r="L155" s="190">
        <v>2050</v>
      </c>
      <c r="M155" s="193">
        <f>L155+H175</f>
        <v>2050</v>
      </c>
      <c r="N155" s="175">
        <f>M155/3</f>
        <v>683.33333333333337</v>
      </c>
      <c r="O155" s="175"/>
      <c r="P155" s="175"/>
    </row>
    <row r="156" spans="1:16">
      <c r="A156" s="188">
        <v>132</v>
      </c>
      <c r="B156" s="184" t="s">
        <v>938</v>
      </c>
      <c r="C156" s="185" t="s">
        <v>403</v>
      </c>
      <c r="D156" s="189">
        <v>11</v>
      </c>
      <c r="E156" s="188">
        <v>130</v>
      </c>
      <c r="F156" s="184" t="s">
        <v>939</v>
      </c>
      <c r="G156" s="185" t="s">
        <v>834</v>
      </c>
      <c r="H156" s="189">
        <v>48</v>
      </c>
      <c r="I156" s="188">
        <v>136</v>
      </c>
      <c r="J156" s="184" t="s">
        <v>205</v>
      </c>
      <c r="K156" s="185" t="s">
        <v>834</v>
      </c>
      <c r="L156" s="190">
        <v>150</v>
      </c>
      <c r="M156" s="191">
        <f>L156+D144</f>
        <v>150</v>
      </c>
      <c r="N156" s="175"/>
      <c r="O156" s="175"/>
      <c r="P156" s="175"/>
    </row>
    <row r="157" spans="1:16">
      <c r="A157" s="188">
        <v>133</v>
      </c>
      <c r="B157" s="184" t="s">
        <v>940</v>
      </c>
      <c r="C157" s="185" t="s">
        <v>403</v>
      </c>
      <c r="D157" s="189">
        <v>151</v>
      </c>
      <c r="E157" s="188">
        <v>131</v>
      </c>
      <c r="F157" s="184" t="s">
        <v>922</v>
      </c>
      <c r="G157" s="185" t="s">
        <v>403</v>
      </c>
      <c r="H157" s="189">
        <v>2</v>
      </c>
      <c r="I157" s="188">
        <v>137</v>
      </c>
      <c r="J157" s="184" t="s">
        <v>868</v>
      </c>
      <c r="K157" s="185" t="s">
        <v>410</v>
      </c>
      <c r="L157" s="190">
        <v>2110</v>
      </c>
      <c r="M157" s="191">
        <f>L157+H176+D70+L73+H77+D94+L101+D145</f>
        <v>7527</v>
      </c>
      <c r="N157" s="175">
        <f>M157/3</f>
        <v>2509</v>
      </c>
      <c r="O157" s="175"/>
      <c r="P157" s="175"/>
    </row>
    <row r="158" spans="1:16">
      <c r="A158" s="188">
        <v>134</v>
      </c>
      <c r="B158" s="184" t="s">
        <v>941</v>
      </c>
      <c r="C158" s="185" t="s">
        <v>403</v>
      </c>
      <c r="D158" s="189">
        <v>0</v>
      </c>
      <c r="E158" s="188">
        <v>132</v>
      </c>
      <c r="F158" s="184" t="s">
        <v>864</v>
      </c>
      <c r="G158" s="185" t="s">
        <v>403</v>
      </c>
      <c r="H158" s="189">
        <v>462</v>
      </c>
      <c r="I158" s="188">
        <v>138</v>
      </c>
      <c r="J158" s="184" t="s">
        <v>870</v>
      </c>
      <c r="K158" s="185" t="s">
        <v>402</v>
      </c>
      <c r="L158" s="190">
        <v>1354</v>
      </c>
      <c r="M158" s="175"/>
      <c r="N158" s="175"/>
      <c r="O158" s="175"/>
      <c r="P158" s="175"/>
    </row>
    <row r="159" spans="1:16">
      <c r="A159" s="188">
        <v>135</v>
      </c>
      <c r="B159" s="184" t="s">
        <v>913</v>
      </c>
      <c r="C159" s="185" t="s">
        <v>795</v>
      </c>
      <c r="D159" s="189">
        <v>157</v>
      </c>
      <c r="E159" s="188">
        <v>133</v>
      </c>
      <c r="F159" s="184" t="s">
        <v>172</v>
      </c>
      <c r="G159" s="185" t="s">
        <v>403</v>
      </c>
      <c r="H159" s="189">
        <v>0</v>
      </c>
      <c r="I159" s="188">
        <v>139</v>
      </c>
      <c r="J159" s="184" t="s">
        <v>927</v>
      </c>
      <c r="K159" s="185" t="s">
        <v>403</v>
      </c>
      <c r="L159" s="190">
        <v>6</v>
      </c>
      <c r="M159" s="175"/>
      <c r="N159" s="175"/>
      <c r="O159" s="175"/>
      <c r="P159" s="175"/>
    </row>
    <row r="160" spans="1:16">
      <c r="A160" s="188">
        <v>136</v>
      </c>
      <c r="B160" s="184" t="s">
        <v>892</v>
      </c>
      <c r="C160" s="185" t="s">
        <v>402</v>
      </c>
      <c r="D160" s="189">
        <v>2809</v>
      </c>
      <c r="E160" s="188">
        <v>134</v>
      </c>
      <c r="F160" s="184" t="s">
        <v>865</v>
      </c>
      <c r="G160" s="185" t="s">
        <v>403</v>
      </c>
      <c r="H160" s="189">
        <v>372</v>
      </c>
      <c r="I160" s="188">
        <v>140</v>
      </c>
      <c r="J160" s="184" t="s">
        <v>928</v>
      </c>
      <c r="K160" s="185" t="s">
        <v>403</v>
      </c>
      <c r="L160" s="190">
        <v>0</v>
      </c>
      <c r="M160" s="175"/>
      <c r="N160" s="175"/>
      <c r="O160" s="175"/>
      <c r="P160" s="175"/>
    </row>
    <row r="161" spans="1:16">
      <c r="A161" s="188">
        <v>137</v>
      </c>
      <c r="B161" s="184" t="s">
        <v>879</v>
      </c>
      <c r="C161" s="185" t="s">
        <v>405</v>
      </c>
      <c r="D161" s="189">
        <v>3</v>
      </c>
      <c r="E161" s="188">
        <v>135</v>
      </c>
      <c r="F161" s="184" t="s">
        <v>918</v>
      </c>
      <c r="G161" s="185" t="s">
        <v>403</v>
      </c>
      <c r="H161" s="189">
        <v>-1</v>
      </c>
      <c r="I161" s="188">
        <v>141</v>
      </c>
      <c r="J161" s="184" t="s">
        <v>929</v>
      </c>
      <c r="K161" s="185" t="s">
        <v>403</v>
      </c>
      <c r="L161" s="190">
        <v>37</v>
      </c>
      <c r="M161" s="175"/>
      <c r="N161" s="175"/>
      <c r="O161" s="175"/>
      <c r="P161" s="175"/>
    </row>
    <row r="162" spans="1:16">
      <c r="A162" s="188">
        <v>138</v>
      </c>
      <c r="B162" s="184" t="s">
        <v>216</v>
      </c>
      <c r="C162" s="185" t="s">
        <v>405</v>
      </c>
      <c r="D162" s="189">
        <v>11.75</v>
      </c>
      <c r="E162" s="188">
        <v>136</v>
      </c>
      <c r="F162" s="184" t="s">
        <v>869</v>
      </c>
      <c r="G162" s="185" t="s">
        <v>403</v>
      </c>
      <c r="H162" s="189">
        <v>1</v>
      </c>
      <c r="I162" s="188">
        <v>142</v>
      </c>
      <c r="J162" s="184" t="s">
        <v>930</v>
      </c>
      <c r="K162" s="185" t="s">
        <v>403</v>
      </c>
      <c r="L162" s="190">
        <v>11</v>
      </c>
      <c r="M162" s="175"/>
      <c r="N162" s="175"/>
      <c r="O162" s="175"/>
      <c r="P162" s="175"/>
    </row>
    <row r="163" spans="1:16">
      <c r="A163" s="188">
        <v>139</v>
      </c>
      <c r="B163" s="184" t="s">
        <v>223</v>
      </c>
      <c r="C163" s="185" t="s">
        <v>403</v>
      </c>
      <c r="D163" s="189">
        <v>314</v>
      </c>
      <c r="E163" s="188">
        <v>137</v>
      </c>
      <c r="F163" s="184" t="s">
        <v>866</v>
      </c>
      <c r="G163" s="185" t="s">
        <v>403</v>
      </c>
      <c r="H163" s="189">
        <v>1180</v>
      </c>
      <c r="I163" s="188">
        <v>143</v>
      </c>
      <c r="J163" s="184" t="s">
        <v>871</v>
      </c>
      <c r="K163" s="185" t="s">
        <v>403</v>
      </c>
      <c r="L163" s="190">
        <v>35</v>
      </c>
      <c r="M163" s="175"/>
      <c r="N163" s="175"/>
      <c r="O163" s="175"/>
      <c r="P163" s="175"/>
    </row>
    <row r="164" spans="1:16">
      <c r="A164" s="188">
        <v>140</v>
      </c>
      <c r="B164" s="184" t="s">
        <v>921</v>
      </c>
      <c r="C164" s="185" t="s">
        <v>403</v>
      </c>
      <c r="D164" s="189">
        <v>244</v>
      </c>
      <c r="E164" s="188">
        <v>138</v>
      </c>
      <c r="F164" s="184" t="s">
        <v>175</v>
      </c>
      <c r="G164" s="185" t="s">
        <v>795</v>
      </c>
      <c r="H164" s="189">
        <v>94</v>
      </c>
      <c r="I164" s="188">
        <v>144</v>
      </c>
      <c r="J164" s="184" t="s">
        <v>933</v>
      </c>
      <c r="K164" s="185" t="s">
        <v>403</v>
      </c>
      <c r="L164" s="190">
        <v>188</v>
      </c>
      <c r="M164" s="175"/>
      <c r="N164" s="175"/>
      <c r="O164" s="175"/>
      <c r="P164" s="175"/>
    </row>
    <row r="165" spans="1:16">
      <c r="A165" s="188">
        <v>141</v>
      </c>
      <c r="B165" s="184" t="s">
        <v>942</v>
      </c>
      <c r="C165" s="185" t="s">
        <v>403</v>
      </c>
      <c r="D165" s="189">
        <v>210</v>
      </c>
      <c r="E165" s="188">
        <v>139</v>
      </c>
      <c r="F165" s="184" t="s">
        <v>178</v>
      </c>
      <c r="G165" s="185" t="s">
        <v>403</v>
      </c>
      <c r="H165" s="189">
        <v>592</v>
      </c>
      <c r="I165" s="188">
        <v>145</v>
      </c>
      <c r="J165" s="184" t="s">
        <v>935</v>
      </c>
      <c r="K165" s="185" t="s">
        <v>403</v>
      </c>
      <c r="L165" s="190">
        <v>24</v>
      </c>
      <c r="M165" s="175"/>
      <c r="N165" s="175"/>
      <c r="O165" s="175"/>
      <c r="P165" s="175"/>
    </row>
    <row r="166" spans="1:16">
      <c r="A166" s="188">
        <v>142</v>
      </c>
      <c r="B166" s="184" t="s">
        <v>885</v>
      </c>
      <c r="C166" s="185" t="s">
        <v>834</v>
      </c>
      <c r="D166" s="189">
        <v>500</v>
      </c>
      <c r="E166" s="188">
        <v>140</v>
      </c>
      <c r="F166" s="184" t="s">
        <v>867</v>
      </c>
      <c r="G166" s="185" t="s">
        <v>403</v>
      </c>
      <c r="H166" s="189">
        <v>819</v>
      </c>
      <c r="I166" s="188">
        <v>146</v>
      </c>
      <c r="J166" s="184" t="s">
        <v>937</v>
      </c>
      <c r="K166" s="185" t="s">
        <v>403</v>
      </c>
      <c r="L166" s="190">
        <v>3</v>
      </c>
      <c r="M166" s="175"/>
      <c r="N166" s="175"/>
      <c r="O166" s="175"/>
      <c r="P166" s="175"/>
    </row>
    <row r="167" spans="1:16">
      <c r="A167" s="188">
        <v>143</v>
      </c>
      <c r="B167" s="184" t="s">
        <v>893</v>
      </c>
      <c r="C167" s="185" t="s">
        <v>403</v>
      </c>
      <c r="D167" s="189">
        <v>250</v>
      </c>
      <c r="E167" s="188">
        <v>141</v>
      </c>
      <c r="F167" s="184" t="s">
        <v>271</v>
      </c>
      <c r="G167" s="185" t="s">
        <v>403</v>
      </c>
      <c r="H167" s="189">
        <v>698</v>
      </c>
      <c r="I167" s="188">
        <v>147</v>
      </c>
      <c r="J167" s="184" t="s">
        <v>938</v>
      </c>
      <c r="K167" s="185" t="s">
        <v>403</v>
      </c>
      <c r="L167" s="190">
        <v>3</v>
      </c>
      <c r="M167" s="175"/>
      <c r="N167" s="175"/>
      <c r="O167" s="175"/>
      <c r="P167" s="175"/>
    </row>
    <row r="168" spans="1:16">
      <c r="A168" s="187" t="s">
        <v>823</v>
      </c>
      <c r="B168" s="175"/>
      <c r="C168" s="175"/>
      <c r="D168" s="179"/>
      <c r="E168" s="188">
        <v>142</v>
      </c>
      <c r="F168" s="184" t="s">
        <v>923</v>
      </c>
      <c r="G168" s="185" t="s">
        <v>403</v>
      </c>
      <c r="H168" s="189">
        <v>8</v>
      </c>
      <c r="I168" s="188">
        <v>148</v>
      </c>
      <c r="J168" s="184" t="s">
        <v>940</v>
      </c>
      <c r="K168" s="185" t="s">
        <v>403</v>
      </c>
      <c r="L168" s="190">
        <v>206</v>
      </c>
      <c r="M168" s="175"/>
      <c r="N168" s="175"/>
      <c r="O168" s="175"/>
      <c r="P168" s="175"/>
    </row>
    <row r="169" spans="1:16">
      <c r="A169" s="177"/>
      <c r="B169" s="175"/>
      <c r="C169" s="175"/>
      <c r="D169" s="179"/>
      <c r="E169" s="188">
        <v>143</v>
      </c>
      <c r="F169" s="184" t="s">
        <v>924</v>
      </c>
      <c r="G169" s="185" t="s">
        <v>403</v>
      </c>
      <c r="H169" s="189">
        <v>-48</v>
      </c>
      <c r="I169" s="188">
        <v>149</v>
      </c>
      <c r="J169" s="184" t="s">
        <v>941</v>
      </c>
      <c r="K169" s="185" t="s">
        <v>403</v>
      </c>
      <c r="L169" s="190">
        <v>6</v>
      </c>
      <c r="M169" s="175"/>
      <c r="N169" s="175"/>
      <c r="O169" s="175"/>
      <c r="P169" s="175"/>
    </row>
    <row r="170" spans="1:16">
      <c r="A170" s="195" t="s">
        <v>943</v>
      </c>
      <c r="B170" s="175"/>
      <c r="C170" s="175"/>
      <c r="D170" s="179"/>
      <c r="E170" s="188">
        <v>144</v>
      </c>
      <c r="F170" s="184" t="s">
        <v>926</v>
      </c>
      <c r="G170" s="185" t="s">
        <v>405</v>
      </c>
      <c r="H170" s="189">
        <v>221</v>
      </c>
      <c r="I170" s="188">
        <v>150</v>
      </c>
      <c r="J170" s="184" t="s">
        <v>913</v>
      </c>
      <c r="K170" s="185" t="s">
        <v>795</v>
      </c>
      <c r="L170" s="190">
        <v>151</v>
      </c>
      <c r="M170" s="175"/>
      <c r="N170" s="175"/>
      <c r="O170" s="175"/>
      <c r="P170" s="175"/>
    </row>
    <row r="171" spans="1:16">
      <c r="A171" s="188">
        <v>144</v>
      </c>
      <c r="B171" s="184" t="s">
        <v>944</v>
      </c>
      <c r="C171" s="185" t="s">
        <v>422</v>
      </c>
      <c r="D171" s="189">
        <v>10.5</v>
      </c>
      <c r="E171" s="188">
        <v>145</v>
      </c>
      <c r="F171" s="184" t="s">
        <v>910</v>
      </c>
      <c r="G171" s="185" t="s">
        <v>834</v>
      </c>
      <c r="H171" s="189">
        <v>200</v>
      </c>
      <c r="I171" s="188">
        <v>151</v>
      </c>
      <c r="J171" s="184" t="s">
        <v>902</v>
      </c>
      <c r="K171" s="185" t="s">
        <v>402</v>
      </c>
      <c r="L171" s="190">
        <v>1280</v>
      </c>
      <c r="M171" s="175"/>
      <c r="N171" s="175"/>
      <c r="O171" s="175"/>
      <c r="P171" s="175"/>
    </row>
    <row r="172" spans="1:16">
      <c r="A172" s="188">
        <v>145</v>
      </c>
      <c r="B172" s="184" t="s">
        <v>44</v>
      </c>
      <c r="C172" s="185" t="s">
        <v>422</v>
      </c>
      <c r="D172" s="189">
        <v>1</v>
      </c>
      <c r="E172" s="188">
        <v>146</v>
      </c>
      <c r="F172" s="184" t="s">
        <v>188</v>
      </c>
      <c r="G172" s="185" t="s">
        <v>834</v>
      </c>
      <c r="H172" s="189">
        <v>7000</v>
      </c>
      <c r="I172" s="188">
        <v>152</v>
      </c>
      <c r="J172" s="184" t="s">
        <v>876</v>
      </c>
      <c r="K172" s="185" t="s">
        <v>402</v>
      </c>
      <c r="L172" s="190">
        <v>3131</v>
      </c>
      <c r="M172" s="175"/>
      <c r="N172" s="175"/>
      <c r="O172" s="175"/>
      <c r="P172" s="175"/>
    </row>
    <row r="173" spans="1:16">
      <c r="A173" s="188">
        <v>146</v>
      </c>
      <c r="B173" s="184" t="s">
        <v>63</v>
      </c>
      <c r="C173" s="185" t="s">
        <v>426</v>
      </c>
      <c r="D173" s="189">
        <v>785</v>
      </c>
      <c r="E173" s="188">
        <v>147</v>
      </c>
      <c r="F173" s="184" t="s">
        <v>877</v>
      </c>
      <c r="G173" s="185" t="s">
        <v>834</v>
      </c>
      <c r="H173" s="189">
        <v>2500</v>
      </c>
      <c r="I173" s="188">
        <v>153</v>
      </c>
      <c r="J173" s="184" t="s">
        <v>892</v>
      </c>
      <c r="K173" s="185" t="s">
        <v>402</v>
      </c>
      <c r="L173" s="190">
        <v>2535</v>
      </c>
      <c r="M173" s="175"/>
      <c r="N173" s="175"/>
      <c r="O173" s="175"/>
      <c r="P173" s="175"/>
    </row>
    <row r="174" spans="1:16">
      <c r="A174" s="188">
        <v>147</v>
      </c>
      <c r="B174" s="184" t="s">
        <v>854</v>
      </c>
      <c r="C174" s="185" t="s">
        <v>855</v>
      </c>
      <c r="D174" s="189">
        <v>1271</v>
      </c>
      <c r="E174" s="188">
        <v>148</v>
      </c>
      <c r="F174" s="184" t="s">
        <v>912</v>
      </c>
      <c r="G174" s="185" t="s">
        <v>834</v>
      </c>
      <c r="H174" s="189">
        <v>350</v>
      </c>
      <c r="I174" s="188">
        <v>154</v>
      </c>
      <c r="J174" s="184" t="s">
        <v>216</v>
      </c>
      <c r="K174" s="185" t="s">
        <v>405</v>
      </c>
      <c r="L174" s="190">
        <v>52.655900000000003</v>
      </c>
      <c r="M174" s="175"/>
      <c r="N174" s="175"/>
      <c r="O174" s="175"/>
      <c r="P174" s="175"/>
    </row>
    <row r="175" spans="1:16">
      <c r="A175" s="188">
        <v>148</v>
      </c>
      <c r="B175" s="184" t="s">
        <v>945</v>
      </c>
      <c r="C175" s="185" t="s">
        <v>416</v>
      </c>
      <c r="D175" s="189">
        <v>22</v>
      </c>
      <c r="E175" s="188">
        <v>149</v>
      </c>
      <c r="F175" s="184" t="s">
        <v>201</v>
      </c>
      <c r="G175" s="185" t="s">
        <v>834</v>
      </c>
      <c r="H175" s="189">
        <v>0</v>
      </c>
      <c r="I175" s="188">
        <v>155</v>
      </c>
      <c r="J175" s="184" t="s">
        <v>880</v>
      </c>
      <c r="K175" s="185" t="s">
        <v>402</v>
      </c>
      <c r="L175" s="190">
        <v>4</v>
      </c>
      <c r="M175" s="175"/>
      <c r="N175" s="175"/>
      <c r="O175" s="175"/>
      <c r="P175" s="175"/>
    </row>
    <row r="176" spans="1:16">
      <c r="A176" s="188">
        <v>149</v>
      </c>
      <c r="B176" s="184" t="s">
        <v>946</v>
      </c>
      <c r="C176" s="185" t="s">
        <v>834</v>
      </c>
      <c r="D176" s="189">
        <v>2</v>
      </c>
      <c r="E176" s="188">
        <v>150</v>
      </c>
      <c r="F176" s="184" t="s">
        <v>868</v>
      </c>
      <c r="G176" s="185" t="s">
        <v>410</v>
      </c>
      <c r="H176" s="189">
        <v>2169</v>
      </c>
      <c r="I176" s="188">
        <v>156</v>
      </c>
      <c r="J176" s="184" t="s">
        <v>223</v>
      </c>
      <c r="K176" s="185" t="s">
        <v>403</v>
      </c>
      <c r="L176" s="190">
        <v>181</v>
      </c>
      <c r="M176" s="191">
        <f>L176+H196+L224+H128+H94+D163</f>
        <v>1145</v>
      </c>
      <c r="N176" s="175">
        <f>M176/3</f>
        <v>381.66666666666669</v>
      </c>
      <c r="O176" s="175"/>
      <c r="P176" s="175"/>
    </row>
    <row r="177" spans="1:16">
      <c r="A177" s="188">
        <v>150</v>
      </c>
      <c r="B177" s="184" t="s">
        <v>947</v>
      </c>
      <c r="C177" s="185" t="s">
        <v>834</v>
      </c>
      <c r="D177" s="189">
        <v>2</v>
      </c>
      <c r="E177" s="188">
        <v>151</v>
      </c>
      <c r="F177" s="184" t="s">
        <v>948</v>
      </c>
      <c r="G177" s="185" t="s">
        <v>402</v>
      </c>
      <c r="H177" s="189">
        <v>546</v>
      </c>
      <c r="I177" s="188">
        <v>157</v>
      </c>
      <c r="J177" s="184" t="s">
        <v>921</v>
      </c>
      <c r="K177" s="185" t="s">
        <v>403</v>
      </c>
      <c r="L177" s="190">
        <v>498</v>
      </c>
      <c r="M177" s="191">
        <f>L177+H197+H131+D164</f>
        <v>958</v>
      </c>
      <c r="N177" s="175">
        <f>M177/3</f>
        <v>319.33333333333331</v>
      </c>
      <c r="O177" s="175"/>
      <c r="P177" s="175"/>
    </row>
    <row r="178" spans="1:16">
      <c r="A178" s="188">
        <v>151</v>
      </c>
      <c r="B178" s="184" t="s">
        <v>931</v>
      </c>
      <c r="C178" s="185" t="s">
        <v>834</v>
      </c>
      <c r="D178" s="189">
        <v>9</v>
      </c>
      <c r="E178" s="188">
        <v>152</v>
      </c>
      <c r="F178" s="184" t="s">
        <v>870</v>
      </c>
      <c r="G178" s="185" t="s">
        <v>402</v>
      </c>
      <c r="H178" s="189">
        <v>890</v>
      </c>
      <c r="I178" s="188">
        <v>158</v>
      </c>
      <c r="J178" s="184" t="s">
        <v>942</v>
      </c>
      <c r="K178" s="185" t="s">
        <v>403</v>
      </c>
      <c r="L178" s="190">
        <v>146</v>
      </c>
      <c r="M178" s="191">
        <f>L178+H198+H199+L179+D165</f>
        <v>642</v>
      </c>
      <c r="N178" s="175">
        <f>M178/3</f>
        <v>214</v>
      </c>
      <c r="O178" s="175"/>
      <c r="P178" s="175"/>
    </row>
    <row r="179" spans="1:16">
      <c r="A179" s="188">
        <v>152</v>
      </c>
      <c r="B179" s="184" t="s">
        <v>949</v>
      </c>
      <c r="C179" s="185" t="s">
        <v>834</v>
      </c>
      <c r="D179" s="189">
        <v>28.3</v>
      </c>
      <c r="E179" s="188">
        <v>153</v>
      </c>
      <c r="F179" s="184" t="s">
        <v>882</v>
      </c>
      <c r="G179" s="185" t="s">
        <v>402</v>
      </c>
      <c r="H179" s="189">
        <v>162</v>
      </c>
      <c r="I179" s="188">
        <v>159</v>
      </c>
      <c r="J179" s="184" t="s">
        <v>950</v>
      </c>
      <c r="K179" s="185" t="s">
        <v>403</v>
      </c>
      <c r="L179" s="190">
        <v>58</v>
      </c>
      <c r="M179" s="175"/>
      <c r="N179" s="175"/>
      <c r="O179" s="175"/>
      <c r="P179" s="175"/>
    </row>
    <row r="180" spans="1:16">
      <c r="A180" s="188">
        <v>153</v>
      </c>
      <c r="B180" s="184" t="s">
        <v>951</v>
      </c>
      <c r="C180" s="185" t="s">
        <v>834</v>
      </c>
      <c r="D180" s="189">
        <v>2.15</v>
      </c>
      <c r="E180" s="188">
        <v>154</v>
      </c>
      <c r="F180" s="184" t="s">
        <v>927</v>
      </c>
      <c r="G180" s="185" t="s">
        <v>403</v>
      </c>
      <c r="H180" s="189">
        <v>15</v>
      </c>
      <c r="I180" s="187" t="s">
        <v>823</v>
      </c>
      <c r="J180" s="175"/>
      <c r="K180" s="175"/>
      <c r="L180" s="180"/>
      <c r="M180" s="175"/>
      <c r="N180" s="175"/>
      <c r="O180" s="175"/>
      <c r="P180" s="175"/>
    </row>
    <row r="181" spans="1:16">
      <c r="A181" s="188">
        <v>154</v>
      </c>
      <c r="B181" s="184" t="s">
        <v>936</v>
      </c>
      <c r="C181" s="185" t="s">
        <v>834</v>
      </c>
      <c r="D181" s="189">
        <v>35.15</v>
      </c>
      <c r="E181" s="188">
        <v>155</v>
      </c>
      <c r="F181" s="184" t="s">
        <v>928</v>
      </c>
      <c r="G181" s="185" t="s">
        <v>403</v>
      </c>
      <c r="H181" s="189">
        <v>-9</v>
      </c>
      <c r="I181" s="177"/>
      <c r="J181" s="175"/>
      <c r="K181" s="175"/>
      <c r="L181" s="180"/>
      <c r="M181" s="175"/>
      <c r="N181" s="175"/>
      <c r="O181" s="175"/>
      <c r="P181" s="175"/>
    </row>
    <row r="182" spans="1:16">
      <c r="A182" s="188">
        <v>155</v>
      </c>
      <c r="B182" s="184" t="s">
        <v>293</v>
      </c>
      <c r="C182" s="185" t="s">
        <v>834</v>
      </c>
      <c r="D182" s="189">
        <v>24.7</v>
      </c>
      <c r="E182" s="188">
        <v>156</v>
      </c>
      <c r="F182" s="184" t="s">
        <v>929</v>
      </c>
      <c r="G182" s="185" t="s">
        <v>403</v>
      </c>
      <c r="H182" s="189">
        <v>1</v>
      </c>
      <c r="I182" s="195" t="s">
        <v>943</v>
      </c>
      <c r="J182" s="175"/>
      <c r="K182" s="175"/>
      <c r="L182" s="180"/>
      <c r="M182" s="175"/>
      <c r="N182" s="175"/>
      <c r="O182" s="175"/>
      <c r="P182" s="175"/>
    </row>
    <row r="183" spans="1:16">
      <c r="A183" s="188">
        <v>156</v>
      </c>
      <c r="B183" s="184" t="s">
        <v>939</v>
      </c>
      <c r="C183" s="185" t="s">
        <v>834</v>
      </c>
      <c r="D183" s="189">
        <v>0</v>
      </c>
      <c r="E183" s="188">
        <v>157</v>
      </c>
      <c r="F183" s="184" t="s">
        <v>930</v>
      </c>
      <c r="G183" s="185" t="s">
        <v>403</v>
      </c>
      <c r="H183" s="189">
        <v>11</v>
      </c>
      <c r="I183" s="188">
        <v>160</v>
      </c>
      <c r="J183" s="184" t="s">
        <v>944</v>
      </c>
      <c r="K183" s="185" t="s">
        <v>422</v>
      </c>
      <c r="L183" s="190">
        <v>5.5</v>
      </c>
      <c r="M183" s="175"/>
      <c r="N183" s="175"/>
      <c r="O183" s="175"/>
      <c r="P183" s="175"/>
    </row>
    <row r="184" spans="1:16">
      <c r="A184" s="188">
        <v>157</v>
      </c>
      <c r="B184" s="184" t="s">
        <v>952</v>
      </c>
      <c r="C184" s="185" t="s">
        <v>834</v>
      </c>
      <c r="D184" s="189">
        <v>0</v>
      </c>
      <c r="E184" s="188">
        <v>158</v>
      </c>
      <c r="F184" s="184" t="s">
        <v>871</v>
      </c>
      <c r="G184" s="185" t="s">
        <v>403</v>
      </c>
      <c r="H184" s="189">
        <v>36</v>
      </c>
      <c r="I184" s="188">
        <v>161</v>
      </c>
      <c r="J184" s="184" t="s">
        <v>44</v>
      </c>
      <c r="K184" s="185" t="s">
        <v>422</v>
      </c>
      <c r="L184" s="190">
        <v>5</v>
      </c>
      <c r="M184" s="175"/>
      <c r="N184" s="175"/>
      <c r="O184" s="175"/>
      <c r="P184" s="175"/>
    </row>
    <row r="185" spans="1:16">
      <c r="A185" s="188">
        <v>158</v>
      </c>
      <c r="B185" s="184" t="s">
        <v>953</v>
      </c>
      <c r="C185" s="185" t="s">
        <v>402</v>
      </c>
      <c r="D185" s="189">
        <v>1700</v>
      </c>
      <c r="E185" s="188">
        <v>159</v>
      </c>
      <c r="F185" s="184" t="s">
        <v>933</v>
      </c>
      <c r="G185" s="185" t="s">
        <v>403</v>
      </c>
      <c r="H185" s="189">
        <v>211</v>
      </c>
      <c r="I185" s="188">
        <v>162</v>
      </c>
      <c r="J185" s="184" t="s">
        <v>46</v>
      </c>
      <c r="K185" s="185" t="s">
        <v>422</v>
      </c>
      <c r="L185" s="190">
        <v>3.5</v>
      </c>
      <c r="M185" s="175"/>
      <c r="N185" s="175"/>
      <c r="O185" s="175"/>
      <c r="P185" s="175"/>
    </row>
    <row r="186" spans="1:16">
      <c r="A186" s="188">
        <v>159</v>
      </c>
      <c r="B186" s="184" t="s">
        <v>954</v>
      </c>
      <c r="C186" s="185" t="s">
        <v>402</v>
      </c>
      <c r="D186" s="189">
        <v>0</v>
      </c>
      <c r="E186" s="188">
        <v>160</v>
      </c>
      <c r="F186" s="184" t="s">
        <v>935</v>
      </c>
      <c r="G186" s="185" t="s">
        <v>403</v>
      </c>
      <c r="H186" s="189">
        <v>2</v>
      </c>
      <c r="I186" s="188">
        <v>163</v>
      </c>
      <c r="J186" s="184" t="s">
        <v>858</v>
      </c>
      <c r="K186" s="185" t="s">
        <v>403</v>
      </c>
      <c r="L186" s="190">
        <v>4</v>
      </c>
      <c r="M186" s="175"/>
      <c r="N186" s="175"/>
      <c r="O186" s="175"/>
      <c r="P186" s="175"/>
    </row>
    <row r="187" spans="1:16">
      <c r="A187" s="188">
        <v>160</v>
      </c>
      <c r="B187" s="184" t="s">
        <v>955</v>
      </c>
      <c r="C187" s="185" t="s">
        <v>843</v>
      </c>
      <c r="D187" s="189">
        <v>60</v>
      </c>
      <c r="E187" s="188">
        <v>161</v>
      </c>
      <c r="F187" s="184" t="s">
        <v>937</v>
      </c>
      <c r="G187" s="185" t="s">
        <v>403</v>
      </c>
      <c r="H187" s="189">
        <v>12</v>
      </c>
      <c r="I187" s="188">
        <v>164</v>
      </c>
      <c r="J187" s="184" t="s">
        <v>860</v>
      </c>
      <c r="K187" s="185" t="s">
        <v>403</v>
      </c>
      <c r="L187" s="190">
        <v>10</v>
      </c>
      <c r="M187" s="175"/>
      <c r="N187" s="175"/>
      <c r="O187" s="175"/>
      <c r="P187" s="175"/>
    </row>
    <row r="188" spans="1:16">
      <c r="A188" s="188">
        <v>161</v>
      </c>
      <c r="B188" s="184" t="s">
        <v>863</v>
      </c>
      <c r="C188" s="185" t="s">
        <v>795</v>
      </c>
      <c r="D188" s="189">
        <v>74</v>
      </c>
      <c r="E188" s="188">
        <v>162</v>
      </c>
      <c r="F188" s="184" t="s">
        <v>940</v>
      </c>
      <c r="G188" s="185" t="s">
        <v>403</v>
      </c>
      <c r="H188" s="189">
        <v>-2</v>
      </c>
      <c r="I188" s="188">
        <v>165</v>
      </c>
      <c r="J188" s="184" t="s">
        <v>63</v>
      </c>
      <c r="K188" s="185" t="s">
        <v>426</v>
      </c>
      <c r="L188" s="190">
        <v>930</v>
      </c>
      <c r="M188" s="191">
        <f>L188+H211+D173</f>
        <v>2285</v>
      </c>
      <c r="N188" s="175">
        <f>M188/3</f>
        <v>761.66666666666663</v>
      </c>
      <c r="O188" s="175"/>
      <c r="P188" s="175"/>
    </row>
    <row r="189" spans="1:16">
      <c r="A189" s="188">
        <v>162</v>
      </c>
      <c r="B189" s="184" t="s">
        <v>172</v>
      </c>
      <c r="C189" s="185" t="s">
        <v>403</v>
      </c>
      <c r="D189" s="189">
        <v>5</v>
      </c>
      <c r="E189" s="188">
        <v>163</v>
      </c>
      <c r="F189" s="184" t="s">
        <v>941</v>
      </c>
      <c r="G189" s="185" t="s">
        <v>403</v>
      </c>
      <c r="H189" s="189">
        <v>18</v>
      </c>
      <c r="I189" s="188">
        <v>166</v>
      </c>
      <c r="J189" s="184" t="s">
        <v>854</v>
      </c>
      <c r="K189" s="185" t="s">
        <v>855</v>
      </c>
      <c r="L189" s="190">
        <v>1970</v>
      </c>
      <c r="M189" s="191">
        <f>L189+H212+D56+L60+H61+D89+L95+H103+D174</f>
        <v>15074</v>
      </c>
      <c r="N189" s="175">
        <f>M189/3</f>
        <v>5024.666666666667</v>
      </c>
      <c r="O189" s="175"/>
      <c r="P189" s="175"/>
    </row>
    <row r="190" spans="1:16">
      <c r="A190" s="188">
        <v>163</v>
      </c>
      <c r="B190" s="184" t="s">
        <v>956</v>
      </c>
      <c r="C190" s="185" t="s">
        <v>426</v>
      </c>
      <c r="D190" s="189">
        <v>500</v>
      </c>
      <c r="E190" s="188">
        <v>164</v>
      </c>
      <c r="F190" s="184" t="s">
        <v>913</v>
      </c>
      <c r="G190" s="185" t="s">
        <v>795</v>
      </c>
      <c r="H190" s="189">
        <v>212</v>
      </c>
      <c r="I190" s="188">
        <v>167</v>
      </c>
      <c r="J190" s="184" t="s">
        <v>957</v>
      </c>
      <c r="K190" s="185" t="s">
        <v>400</v>
      </c>
      <c r="L190" s="190">
        <v>1.4</v>
      </c>
      <c r="M190" s="175"/>
      <c r="N190" s="175"/>
      <c r="O190" s="175"/>
      <c r="P190" s="175"/>
    </row>
    <row r="191" spans="1:16">
      <c r="A191" s="188">
        <v>164</v>
      </c>
      <c r="B191" s="184" t="s">
        <v>958</v>
      </c>
      <c r="C191" s="185" t="s">
        <v>401</v>
      </c>
      <c r="D191" s="189">
        <v>20</v>
      </c>
      <c r="E191" s="188">
        <v>165</v>
      </c>
      <c r="F191" s="184" t="s">
        <v>876</v>
      </c>
      <c r="G191" s="185" t="s">
        <v>402</v>
      </c>
      <c r="H191" s="189">
        <v>1188</v>
      </c>
      <c r="I191" s="188">
        <v>168</v>
      </c>
      <c r="J191" s="184" t="s">
        <v>946</v>
      </c>
      <c r="K191" s="185" t="s">
        <v>834</v>
      </c>
      <c r="L191" s="190">
        <v>7.7</v>
      </c>
      <c r="M191" s="175"/>
      <c r="N191" s="175"/>
      <c r="O191" s="175"/>
      <c r="P191" s="175"/>
    </row>
    <row r="192" spans="1:16">
      <c r="A192" s="188">
        <v>165</v>
      </c>
      <c r="B192" s="184" t="s">
        <v>879</v>
      </c>
      <c r="C192" s="185" t="s">
        <v>405</v>
      </c>
      <c r="D192" s="189">
        <v>3</v>
      </c>
      <c r="E192" s="188">
        <v>166</v>
      </c>
      <c r="F192" s="184" t="s">
        <v>892</v>
      </c>
      <c r="G192" s="185" t="s">
        <v>402</v>
      </c>
      <c r="H192" s="189">
        <v>1984</v>
      </c>
      <c r="I192" s="188">
        <v>169</v>
      </c>
      <c r="J192" s="184" t="s">
        <v>959</v>
      </c>
      <c r="K192" s="185" t="s">
        <v>403</v>
      </c>
      <c r="L192" s="190">
        <v>3</v>
      </c>
      <c r="M192" s="175"/>
      <c r="N192" s="175"/>
      <c r="O192" s="175"/>
      <c r="P192" s="175"/>
    </row>
    <row r="193" spans="1:16">
      <c r="A193" s="188">
        <v>166</v>
      </c>
      <c r="B193" s="184" t="s">
        <v>895</v>
      </c>
      <c r="C193" s="185" t="s">
        <v>834</v>
      </c>
      <c r="D193" s="189">
        <v>87</v>
      </c>
      <c r="E193" s="188">
        <v>167</v>
      </c>
      <c r="F193" s="184" t="s">
        <v>879</v>
      </c>
      <c r="G193" s="185" t="s">
        <v>405</v>
      </c>
      <c r="H193" s="189">
        <v>8</v>
      </c>
      <c r="I193" s="188">
        <v>170</v>
      </c>
      <c r="J193" s="184" t="s">
        <v>960</v>
      </c>
      <c r="K193" s="185" t="s">
        <v>834</v>
      </c>
      <c r="L193" s="190">
        <v>53</v>
      </c>
      <c r="M193" s="175"/>
      <c r="N193" s="175"/>
      <c r="O193" s="175"/>
      <c r="P193" s="175"/>
    </row>
    <row r="194" spans="1:16">
      <c r="A194" s="188">
        <v>167</v>
      </c>
      <c r="B194" s="184" t="s">
        <v>233</v>
      </c>
      <c r="C194" s="185" t="s">
        <v>795</v>
      </c>
      <c r="D194" s="189">
        <v>8</v>
      </c>
      <c r="E194" s="188">
        <v>168</v>
      </c>
      <c r="F194" s="184" t="s">
        <v>216</v>
      </c>
      <c r="G194" s="185" t="s">
        <v>405</v>
      </c>
      <c r="H194" s="189">
        <v>43</v>
      </c>
      <c r="I194" s="188">
        <v>171</v>
      </c>
      <c r="J194" s="184" t="s">
        <v>961</v>
      </c>
      <c r="K194" s="185" t="s">
        <v>834</v>
      </c>
      <c r="L194" s="190">
        <v>100</v>
      </c>
      <c r="M194" s="175"/>
      <c r="N194" s="175"/>
      <c r="O194" s="175"/>
      <c r="P194" s="175"/>
    </row>
    <row r="195" spans="1:16">
      <c r="A195" s="188">
        <v>168</v>
      </c>
      <c r="B195" s="184" t="s">
        <v>962</v>
      </c>
      <c r="C195" s="185" t="s">
        <v>963</v>
      </c>
      <c r="D195" s="189">
        <v>12.6</v>
      </c>
      <c r="E195" s="188">
        <v>169</v>
      </c>
      <c r="F195" s="184" t="s">
        <v>880</v>
      </c>
      <c r="G195" s="185" t="s">
        <v>402</v>
      </c>
      <c r="H195" s="189">
        <v>-4</v>
      </c>
      <c r="I195" s="188">
        <v>172</v>
      </c>
      <c r="J195" s="184" t="s">
        <v>947</v>
      </c>
      <c r="K195" s="185" t="s">
        <v>834</v>
      </c>
      <c r="L195" s="190">
        <v>1</v>
      </c>
      <c r="M195" s="175"/>
      <c r="N195" s="175"/>
      <c r="O195" s="175"/>
      <c r="P195" s="175"/>
    </row>
    <row r="196" spans="1:16">
      <c r="A196" s="188">
        <v>169</v>
      </c>
      <c r="B196" s="184" t="s">
        <v>893</v>
      </c>
      <c r="C196" s="185" t="s">
        <v>403</v>
      </c>
      <c r="D196" s="189">
        <v>44</v>
      </c>
      <c r="E196" s="188">
        <v>170</v>
      </c>
      <c r="F196" s="184" t="s">
        <v>223</v>
      </c>
      <c r="G196" s="185" t="s">
        <v>403</v>
      </c>
      <c r="H196" s="189">
        <v>349</v>
      </c>
      <c r="I196" s="188">
        <v>173</v>
      </c>
      <c r="J196" s="184" t="s">
        <v>964</v>
      </c>
      <c r="K196" s="185" t="s">
        <v>834</v>
      </c>
      <c r="L196" s="190">
        <v>2</v>
      </c>
      <c r="M196" s="175"/>
      <c r="N196" s="175"/>
      <c r="O196" s="175"/>
      <c r="P196" s="175"/>
    </row>
    <row r="197" spans="1:16">
      <c r="A197" s="188">
        <v>170</v>
      </c>
      <c r="B197" s="184" t="s">
        <v>965</v>
      </c>
      <c r="C197" s="185" t="s">
        <v>402</v>
      </c>
      <c r="D197" s="189">
        <v>95</v>
      </c>
      <c r="E197" s="188">
        <v>171</v>
      </c>
      <c r="F197" s="184" t="s">
        <v>921</v>
      </c>
      <c r="G197" s="185" t="s">
        <v>403</v>
      </c>
      <c r="H197" s="189">
        <v>218</v>
      </c>
      <c r="I197" s="188">
        <v>174</v>
      </c>
      <c r="J197" s="184" t="s">
        <v>966</v>
      </c>
      <c r="K197" s="185" t="s">
        <v>834</v>
      </c>
      <c r="L197" s="190">
        <v>61</v>
      </c>
      <c r="M197" s="175"/>
      <c r="N197" s="175"/>
      <c r="O197" s="175"/>
      <c r="P197" s="175"/>
    </row>
    <row r="198" spans="1:16">
      <c r="A198" s="188">
        <v>171</v>
      </c>
      <c r="B198" s="184" t="s">
        <v>898</v>
      </c>
      <c r="C198" s="185" t="s">
        <v>834</v>
      </c>
      <c r="D198" s="189">
        <v>52</v>
      </c>
      <c r="E198" s="188">
        <v>172</v>
      </c>
      <c r="F198" s="184" t="s">
        <v>942</v>
      </c>
      <c r="G198" s="185" t="s">
        <v>403</v>
      </c>
      <c r="H198" s="189">
        <v>286</v>
      </c>
      <c r="I198" s="188">
        <v>175</v>
      </c>
      <c r="J198" s="184" t="s">
        <v>967</v>
      </c>
      <c r="K198" s="185" t="s">
        <v>834</v>
      </c>
      <c r="L198" s="190">
        <v>3</v>
      </c>
      <c r="M198" s="175"/>
      <c r="N198" s="175"/>
      <c r="O198" s="175"/>
      <c r="P198" s="175"/>
    </row>
    <row r="199" spans="1:16">
      <c r="A199" s="188">
        <v>172</v>
      </c>
      <c r="B199" s="184" t="s">
        <v>886</v>
      </c>
      <c r="C199" s="185" t="s">
        <v>834</v>
      </c>
      <c r="D199" s="189">
        <v>1.3</v>
      </c>
      <c r="E199" s="188">
        <v>173</v>
      </c>
      <c r="F199" s="184" t="s">
        <v>950</v>
      </c>
      <c r="G199" s="185" t="s">
        <v>403</v>
      </c>
      <c r="H199" s="189">
        <v>-58</v>
      </c>
      <c r="I199" s="188">
        <v>176</v>
      </c>
      <c r="J199" s="184" t="s">
        <v>931</v>
      </c>
      <c r="K199" s="185" t="s">
        <v>834</v>
      </c>
      <c r="L199" s="190">
        <v>42</v>
      </c>
      <c r="M199" s="175"/>
      <c r="N199" s="175"/>
      <c r="O199" s="175"/>
      <c r="P199" s="175"/>
    </row>
    <row r="200" spans="1:16">
      <c r="A200" s="188">
        <v>173</v>
      </c>
      <c r="B200" s="184" t="s">
        <v>899</v>
      </c>
      <c r="C200" s="185" t="s">
        <v>834</v>
      </c>
      <c r="D200" s="189">
        <v>0.28000000000000003</v>
      </c>
      <c r="E200" s="188">
        <v>174</v>
      </c>
      <c r="F200" s="184" t="s">
        <v>885</v>
      </c>
      <c r="G200" s="185" t="s">
        <v>834</v>
      </c>
      <c r="H200" s="189">
        <v>1</v>
      </c>
      <c r="I200" s="188">
        <v>177</v>
      </c>
      <c r="J200" s="184" t="s">
        <v>949</v>
      </c>
      <c r="K200" s="185" t="s">
        <v>834</v>
      </c>
      <c r="L200" s="190">
        <v>104</v>
      </c>
      <c r="M200" s="175"/>
      <c r="N200" s="175"/>
      <c r="O200" s="175"/>
      <c r="P200" s="175"/>
    </row>
    <row r="201" spans="1:16">
      <c r="A201" s="188">
        <v>174</v>
      </c>
      <c r="B201" s="184" t="s">
        <v>894</v>
      </c>
      <c r="C201" s="185" t="s">
        <v>834</v>
      </c>
      <c r="D201" s="189">
        <v>0</v>
      </c>
      <c r="E201" s="188">
        <v>175</v>
      </c>
      <c r="F201" s="184" t="s">
        <v>893</v>
      </c>
      <c r="G201" s="185" t="s">
        <v>403</v>
      </c>
      <c r="H201" s="189">
        <v>250</v>
      </c>
      <c r="I201" s="188">
        <v>178</v>
      </c>
      <c r="J201" s="184" t="s">
        <v>968</v>
      </c>
      <c r="K201" s="185" t="s">
        <v>834</v>
      </c>
      <c r="L201" s="190">
        <v>4</v>
      </c>
      <c r="M201" s="175"/>
      <c r="N201" s="175"/>
      <c r="O201" s="175"/>
      <c r="P201" s="175"/>
    </row>
    <row r="202" spans="1:16">
      <c r="A202" s="188">
        <v>175</v>
      </c>
      <c r="B202" s="184" t="s">
        <v>969</v>
      </c>
      <c r="C202" s="185" t="s">
        <v>834</v>
      </c>
      <c r="D202" s="189">
        <v>40</v>
      </c>
      <c r="E202" s="188">
        <v>176</v>
      </c>
      <c r="F202" s="184" t="s">
        <v>969</v>
      </c>
      <c r="G202" s="185" t="s">
        <v>834</v>
      </c>
      <c r="H202" s="189">
        <v>22</v>
      </c>
      <c r="I202" s="188">
        <v>179</v>
      </c>
      <c r="J202" s="184" t="s">
        <v>951</v>
      </c>
      <c r="K202" s="185" t="s">
        <v>834</v>
      </c>
      <c r="L202" s="190">
        <v>38.9</v>
      </c>
      <c r="M202" s="175"/>
      <c r="N202" s="175"/>
      <c r="O202" s="175"/>
      <c r="P202" s="175"/>
    </row>
    <row r="203" spans="1:16">
      <c r="A203" s="188">
        <v>176</v>
      </c>
      <c r="B203" s="184" t="s">
        <v>970</v>
      </c>
      <c r="C203" s="185" t="s">
        <v>834</v>
      </c>
      <c r="D203" s="189">
        <v>43.6</v>
      </c>
      <c r="E203" s="188">
        <v>177</v>
      </c>
      <c r="F203" s="184" t="s">
        <v>970</v>
      </c>
      <c r="G203" s="185" t="s">
        <v>834</v>
      </c>
      <c r="H203" s="189">
        <v>31</v>
      </c>
      <c r="I203" s="188">
        <v>180</v>
      </c>
      <c r="J203" s="184" t="s">
        <v>149</v>
      </c>
      <c r="K203" s="185" t="s">
        <v>834</v>
      </c>
      <c r="L203" s="190">
        <v>3</v>
      </c>
      <c r="M203" s="175"/>
      <c r="N203" s="175"/>
      <c r="O203" s="175"/>
      <c r="P203" s="175"/>
    </row>
    <row r="204" spans="1:16">
      <c r="A204" s="187" t="s">
        <v>823</v>
      </c>
      <c r="B204" s="175"/>
      <c r="C204" s="175"/>
      <c r="D204" s="179"/>
      <c r="E204" s="187" t="s">
        <v>823</v>
      </c>
      <c r="F204" s="175"/>
      <c r="G204" s="175"/>
      <c r="H204" s="179"/>
      <c r="I204" s="188">
        <v>181</v>
      </c>
      <c r="J204" s="184" t="s">
        <v>971</v>
      </c>
      <c r="K204" s="185" t="s">
        <v>834</v>
      </c>
      <c r="L204" s="190">
        <v>5.6</v>
      </c>
      <c r="M204" s="175"/>
      <c r="N204" s="175"/>
      <c r="O204" s="175"/>
      <c r="P204" s="175"/>
    </row>
    <row r="205" spans="1:16">
      <c r="A205" s="177"/>
      <c r="B205" s="175"/>
      <c r="C205" s="175"/>
      <c r="D205" s="179"/>
      <c r="E205" s="177"/>
      <c r="F205" s="175"/>
      <c r="G205" s="175"/>
      <c r="H205" s="179"/>
      <c r="I205" s="188">
        <v>182</v>
      </c>
      <c r="J205" s="184" t="s">
        <v>934</v>
      </c>
      <c r="K205" s="185" t="s">
        <v>416</v>
      </c>
      <c r="L205" s="190">
        <v>109.5</v>
      </c>
      <c r="M205" s="175"/>
      <c r="N205" s="175"/>
      <c r="O205" s="175"/>
      <c r="P205" s="175"/>
    </row>
    <row r="206" spans="1:16">
      <c r="A206" s="195" t="s">
        <v>972</v>
      </c>
      <c r="B206" s="175"/>
      <c r="C206" s="175"/>
      <c r="D206" s="179"/>
      <c r="E206" s="195" t="s">
        <v>943</v>
      </c>
      <c r="F206" s="175"/>
      <c r="G206" s="175"/>
      <c r="H206" s="179"/>
      <c r="I206" s="188">
        <v>183</v>
      </c>
      <c r="J206" s="184" t="s">
        <v>973</v>
      </c>
      <c r="K206" s="185" t="s">
        <v>834</v>
      </c>
      <c r="L206" s="190">
        <v>2</v>
      </c>
      <c r="M206" s="175"/>
      <c r="N206" s="175"/>
      <c r="O206" s="175"/>
      <c r="P206" s="175"/>
    </row>
    <row r="207" spans="1:16">
      <c r="A207" s="188">
        <v>177</v>
      </c>
      <c r="B207" s="184" t="s">
        <v>974</v>
      </c>
      <c r="C207" s="185" t="s">
        <v>400</v>
      </c>
      <c r="D207" s="189">
        <v>1113</v>
      </c>
      <c r="E207" s="188">
        <v>178</v>
      </c>
      <c r="F207" s="184" t="s">
        <v>944</v>
      </c>
      <c r="G207" s="185" t="s">
        <v>422</v>
      </c>
      <c r="H207" s="189">
        <v>10</v>
      </c>
      <c r="I207" s="188">
        <v>184</v>
      </c>
      <c r="J207" s="184" t="s">
        <v>975</v>
      </c>
      <c r="K207" s="185" t="s">
        <v>834</v>
      </c>
      <c r="L207" s="190">
        <v>2</v>
      </c>
      <c r="M207" s="175"/>
      <c r="N207" s="175"/>
      <c r="O207" s="175"/>
      <c r="P207" s="175"/>
    </row>
    <row r="208" spans="1:16">
      <c r="A208" s="187" t="s">
        <v>823</v>
      </c>
      <c r="B208" s="175"/>
      <c r="C208" s="175"/>
      <c r="D208" s="179"/>
      <c r="E208" s="188">
        <v>179</v>
      </c>
      <c r="F208" s="184" t="s">
        <v>44</v>
      </c>
      <c r="G208" s="185" t="s">
        <v>422</v>
      </c>
      <c r="H208" s="189">
        <v>2</v>
      </c>
      <c r="I208" s="188">
        <v>185</v>
      </c>
      <c r="J208" s="184" t="s">
        <v>936</v>
      </c>
      <c r="K208" s="185" t="s">
        <v>834</v>
      </c>
      <c r="L208" s="190">
        <v>0</v>
      </c>
      <c r="M208" s="175"/>
      <c r="N208" s="175"/>
      <c r="O208" s="175"/>
      <c r="P208" s="175"/>
    </row>
    <row r="209" spans="1:16">
      <c r="A209" s="177"/>
      <c r="B209" s="175"/>
      <c r="C209" s="175"/>
      <c r="D209" s="179"/>
      <c r="E209" s="188">
        <v>180</v>
      </c>
      <c r="F209" s="184" t="s">
        <v>45</v>
      </c>
      <c r="G209" s="185" t="s">
        <v>405</v>
      </c>
      <c r="H209" s="189">
        <v>4</v>
      </c>
      <c r="I209" s="188">
        <v>186</v>
      </c>
      <c r="J209" s="184" t="s">
        <v>952</v>
      </c>
      <c r="K209" s="185" t="s">
        <v>834</v>
      </c>
      <c r="L209" s="190">
        <v>1</v>
      </c>
      <c r="M209" s="175"/>
      <c r="N209" s="175"/>
      <c r="O209" s="175"/>
      <c r="P209" s="175"/>
    </row>
    <row r="210" spans="1:16">
      <c r="A210" s="195" t="s">
        <v>976</v>
      </c>
      <c r="B210" s="175"/>
      <c r="C210" s="175"/>
      <c r="D210" s="179"/>
      <c r="E210" s="188">
        <v>181</v>
      </c>
      <c r="F210" s="184" t="s">
        <v>46</v>
      </c>
      <c r="G210" s="185" t="s">
        <v>422</v>
      </c>
      <c r="H210" s="189">
        <v>0.5</v>
      </c>
      <c r="I210" s="188">
        <v>187</v>
      </c>
      <c r="J210" s="184" t="s">
        <v>953</v>
      </c>
      <c r="K210" s="185" t="s">
        <v>402</v>
      </c>
      <c r="L210" s="190">
        <v>1690</v>
      </c>
      <c r="M210" s="175"/>
      <c r="N210" s="175"/>
      <c r="O210" s="175"/>
      <c r="P210" s="175"/>
    </row>
    <row r="211" spans="1:16">
      <c r="A211" s="188">
        <v>178</v>
      </c>
      <c r="B211" s="184" t="s">
        <v>44</v>
      </c>
      <c r="C211" s="185" t="s">
        <v>422</v>
      </c>
      <c r="D211" s="189">
        <v>202</v>
      </c>
      <c r="E211" s="188">
        <v>182</v>
      </c>
      <c r="F211" s="184" t="s">
        <v>63</v>
      </c>
      <c r="G211" s="185" t="s">
        <v>426</v>
      </c>
      <c r="H211" s="189">
        <v>570</v>
      </c>
      <c r="I211" s="188">
        <v>188</v>
      </c>
      <c r="J211" s="184" t="s">
        <v>954</v>
      </c>
      <c r="K211" s="185" t="s">
        <v>402</v>
      </c>
      <c r="L211" s="190">
        <v>373</v>
      </c>
      <c r="M211" s="175"/>
      <c r="N211" s="175"/>
      <c r="O211" s="175"/>
      <c r="P211" s="175"/>
    </row>
    <row r="212" spans="1:16">
      <c r="A212" s="188">
        <v>179</v>
      </c>
      <c r="B212" s="184" t="s">
        <v>101</v>
      </c>
      <c r="C212" s="185" t="s">
        <v>834</v>
      </c>
      <c r="D212" s="189">
        <v>81</v>
      </c>
      <c r="E212" s="188">
        <v>183</v>
      </c>
      <c r="F212" s="184" t="s">
        <v>854</v>
      </c>
      <c r="G212" s="185" t="s">
        <v>855</v>
      </c>
      <c r="H212" s="189">
        <v>2784</v>
      </c>
      <c r="I212" s="188">
        <v>189</v>
      </c>
      <c r="J212" s="184" t="s">
        <v>863</v>
      </c>
      <c r="K212" s="185" t="s">
        <v>795</v>
      </c>
      <c r="L212" s="190">
        <v>197</v>
      </c>
      <c r="M212" s="175"/>
      <c r="N212" s="175"/>
      <c r="O212" s="175"/>
      <c r="P212" s="175"/>
    </row>
    <row r="213" spans="1:16">
      <c r="A213" s="188">
        <v>180</v>
      </c>
      <c r="B213" s="184" t="s">
        <v>945</v>
      </c>
      <c r="C213" s="185" t="s">
        <v>416</v>
      </c>
      <c r="D213" s="189">
        <v>400</v>
      </c>
      <c r="E213" s="188">
        <v>184</v>
      </c>
      <c r="F213" s="184" t="s">
        <v>957</v>
      </c>
      <c r="G213" s="185" t="s">
        <v>400</v>
      </c>
      <c r="H213" s="189">
        <v>0.1</v>
      </c>
      <c r="I213" s="188">
        <v>190</v>
      </c>
      <c r="J213" s="184" t="s">
        <v>181</v>
      </c>
      <c r="K213" s="185" t="s">
        <v>422</v>
      </c>
      <c r="L213" s="190">
        <v>1</v>
      </c>
      <c r="M213" s="175"/>
      <c r="N213" s="175"/>
      <c r="O213" s="175"/>
      <c r="P213" s="175"/>
    </row>
    <row r="214" spans="1:16">
      <c r="A214" s="188">
        <v>181</v>
      </c>
      <c r="B214" s="184" t="s">
        <v>977</v>
      </c>
      <c r="C214" s="185" t="s">
        <v>834</v>
      </c>
      <c r="D214" s="189">
        <v>53</v>
      </c>
      <c r="E214" s="188">
        <v>185</v>
      </c>
      <c r="F214" s="184" t="s">
        <v>945</v>
      </c>
      <c r="G214" s="185" t="s">
        <v>416</v>
      </c>
      <c r="H214" s="189">
        <v>36</v>
      </c>
      <c r="I214" s="188">
        <v>191</v>
      </c>
      <c r="J214" s="184" t="s">
        <v>956</v>
      </c>
      <c r="K214" s="185" t="s">
        <v>426</v>
      </c>
      <c r="L214" s="190">
        <v>500</v>
      </c>
      <c r="M214" s="175"/>
      <c r="N214" s="175"/>
      <c r="O214" s="175"/>
      <c r="P214" s="175"/>
    </row>
    <row r="215" spans="1:16">
      <c r="A215" s="188">
        <v>182</v>
      </c>
      <c r="B215" s="184" t="s">
        <v>978</v>
      </c>
      <c r="C215" s="185" t="s">
        <v>834</v>
      </c>
      <c r="D215" s="189">
        <v>9</v>
      </c>
      <c r="E215" s="188">
        <v>186</v>
      </c>
      <c r="F215" s="184" t="s">
        <v>977</v>
      </c>
      <c r="G215" s="185" t="s">
        <v>834</v>
      </c>
      <c r="H215" s="189">
        <v>1</v>
      </c>
      <c r="I215" s="188">
        <v>192</v>
      </c>
      <c r="J215" s="184" t="s">
        <v>958</v>
      </c>
      <c r="K215" s="185" t="s">
        <v>401</v>
      </c>
      <c r="L215" s="190">
        <v>60</v>
      </c>
      <c r="M215" s="193">
        <f>L215+D293+H326+L326+D191</f>
        <v>140</v>
      </c>
      <c r="N215" s="175">
        <f>M215/3</f>
        <v>46.666666666666664</v>
      </c>
      <c r="O215" s="175"/>
      <c r="P215" s="175"/>
    </row>
    <row r="216" spans="1:16">
      <c r="A216" s="188">
        <v>183</v>
      </c>
      <c r="B216" s="184" t="s">
        <v>979</v>
      </c>
      <c r="C216" s="185" t="s">
        <v>834</v>
      </c>
      <c r="D216" s="189">
        <v>19</v>
      </c>
      <c r="E216" s="188">
        <v>187</v>
      </c>
      <c r="F216" s="184" t="s">
        <v>960</v>
      </c>
      <c r="G216" s="185" t="s">
        <v>834</v>
      </c>
      <c r="H216" s="189">
        <v>1</v>
      </c>
      <c r="I216" s="188">
        <v>193</v>
      </c>
      <c r="J216" s="184" t="s">
        <v>888</v>
      </c>
      <c r="K216" s="185" t="s">
        <v>875</v>
      </c>
      <c r="L216" s="190">
        <v>0.9</v>
      </c>
      <c r="M216" s="175"/>
      <c r="N216" s="175"/>
      <c r="O216" s="175"/>
      <c r="P216" s="175"/>
    </row>
    <row r="217" spans="1:16">
      <c r="A217" s="188">
        <v>184</v>
      </c>
      <c r="B217" s="184" t="s">
        <v>980</v>
      </c>
      <c r="C217" s="185" t="s">
        <v>834</v>
      </c>
      <c r="D217" s="189">
        <v>183</v>
      </c>
      <c r="E217" s="188">
        <v>188</v>
      </c>
      <c r="F217" s="184" t="s">
        <v>961</v>
      </c>
      <c r="G217" s="185" t="s">
        <v>834</v>
      </c>
      <c r="H217" s="189">
        <v>1</v>
      </c>
      <c r="I217" s="188">
        <v>194</v>
      </c>
      <c r="J217" s="184" t="s">
        <v>874</v>
      </c>
      <c r="K217" s="185" t="s">
        <v>875</v>
      </c>
      <c r="L217" s="190">
        <v>70</v>
      </c>
      <c r="M217" s="175"/>
      <c r="N217" s="175"/>
      <c r="O217" s="175"/>
      <c r="P217" s="175"/>
    </row>
    <row r="218" spans="1:16">
      <c r="A218" s="188">
        <v>185</v>
      </c>
      <c r="B218" s="184" t="s">
        <v>981</v>
      </c>
      <c r="C218" s="185" t="s">
        <v>834</v>
      </c>
      <c r="D218" s="189">
        <v>50.5</v>
      </c>
      <c r="E218" s="188">
        <v>189</v>
      </c>
      <c r="F218" s="184" t="s">
        <v>947</v>
      </c>
      <c r="G218" s="185" t="s">
        <v>834</v>
      </c>
      <c r="H218" s="189">
        <v>1</v>
      </c>
      <c r="I218" s="188">
        <v>195</v>
      </c>
      <c r="J218" s="184" t="s">
        <v>883</v>
      </c>
      <c r="K218" s="185" t="s">
        <v>875</v>
      </c>
      <c r="L218" s="190">
        <v>0.6</v>
      </c>
      <c r="M218" s="175"/>
      <c r="N218" s="175"/>
      <c r="O218" s="175"/>
      <c r="P218" s="175"/>
    </row>
    <row r="219" spans="1:16">
      <c r="A219" s="188">
        <v>186</v>
      </c>
      <c r="B219" s="184" t="s">
        <v>982</v>
      </c>
      <c r="C219" s="185" t="s">
        <v>834</v>
      </c>
      <c r="D219" s="189">
        <v>18</v>
      </c>
      <c r="E219" s="188">
        <v>190</v>
      </c>
      <c r="F219" s="184" t="s">
        <v>967</v>
      </c>
      <c r="G219" s="185" t="s">
        <v>834</v>
      </c>
      <c r="H219" s="189">
        <v>13</v>
      </c>
      <c r="I219" s="188">
        <v>196</v>
      </c>
      <c r="J219" s="184" t="s">
        <v>879</v>
      </c>
      <c r="K219" s="185" t="s">
        <v>405</v>
      </c>
      <c r="L219" s="190">
        <v>5</v>
      </c>
      <c r="M219" s="175"/>
      <c r="N219" s="175"/>
      <c r="O219" s="175"/>
      <c r="P219" s="175"/>
    </row>
    <row r="220" spans="1:16">
      <c r="A220" s="188">
        <v>187</v>
      </c>
      <c r="B220" s="184" t="s">
        <v>983</v>
      </c>
      <c r="C220" s="185" t="s">
        <v>834</v>
      </c>
      <c r="D220" s="189">
        <v>0</v>
      </c>
      <c r="E220" s="188">
        <v>191</v>
      </c>
      <c r="F220" s="184" t="s">
        <v>984</v>
      </c>
      <c r="G220" s="185" t="s">
        <v>834</v>
      </c>
      <c r="H220" s="189">
        <v>9</v>
      </c>
      <c r="I220" s="188">
        <v>197</v>
      </c>
      <c r="J220" s="184" t="s">
        <v>897</v>
      </c>
      <c r="K220" s="185" t="s">
        <v>405</v>
      </c>
      <c r="L220" s="190">
        <v>1</v>
      </c>
      <c r="M220" s="175"/>
      <c r="N220" s="175"/>
      <c r="O220" s="175"/>
      <c r="P220" s="175"/>
    </row>
    <row r="221" spans="1:16">
      <c r="A221" s="188">
        <v>188</v>
      </c>
      <c r="B221" s="184" t="s">
        <v>960</v>
      </c>
      <c r="C221" s="185" t="s">
        <v>834</v>
      </c>
      <c r="D221" s="189">
        <v>675</v>
      </c>
      <c r="E221" s="188">
        <v>192</v>
      </c>
      <c r="F221" s="184" t="s">
        <v>985</v>
      </c>
      <c r="G221" s="185" t="s">
        <v>834</v>
      </c>
      <c r="H221" s="189">
        <v>5</v>
      </c>
      <c r="I221" s="188">
        <v>198</v>
      </c>
      <c r="J221" s="184" t="s">
        <v>986</v>
      </c>
      <c r="K221" s="185" t="s">
        <v>410</v>
      </c>
      <c r="L221" s="190">
        <v>504</v>
      </c>
      <c r="M221" s="191">
        <f>L221+H233</f>
        <v>1004</v>
      </c>
      <c r="N221" s="175">
        <f>M221/2</f>
        <v>502</v>
      </c>
      <c r="O221" s="175"/>
      <c r="P221" s="175"/>
    </row>
    <row r="222" spans="1:16">
      <c r="A222" s="188">
        <v>189</v>
      </c>
      <c r="B222" s="184" t="s">
        <v>961</v>
      </c>
      <c r="C222" s="185" t="s">
        <v>834</v>
      </c>
      <c r="D222" s="189">
        <v>304.5</v>
      </c>
      <c r="E222" s="188">
        <v>193</v>
      </c>
      <c r="F222" s="184" t="s">
        <v>934</v>
      </c>
      <c r="G222" s="185" t="s">
        <v>416</v>
      </c>
      <c r="H222" s="189">
        <v>56.5</v>
      </c>
      <c r="I222" s="188">
        <v>199</v>
      </c>
      <c r="J222" s="184" t="s">
        <v>900</v>
      </c>
      <c r="K222" s="185" t="s">
        <v>402</v>
      </c>
      <c r="L222" s="190">
        <v>1500</v>
      </c>
      <c r="M222" s="191">
        <f>L222+H234+D103</f>
        <v>2550</v>
      </c>
      <c r="N222" s="175">
        <f>M222/3</f>
        <v>850</v>
      </c>
      <c r="O222" s="175"/>
      <c r="P222" s="175"/>
    </row>
    <row r="223" spans="1:16">
      <c r="A223" s="188">
        <v>190</v>
      </c>
      <c r="B223" s="184" t="s">
        <v>947</v>
      </c>
      <c r="C223" s="185" t="s">
        <v>834</v>
      </c>
      <c r="D223" s="189">
        <v>820</v>
      </c>
      <c r="E223" s="188">
        <v>194</v>
      </c>
      <c r="F223" s="184" t="s">
        <v>975</v>
      </c>
      <c r="G223" s="185" t="s">
        <v>834</v>
      </c>
      <c r="H223" s="189">
        <v>2</v>
      </c>
      <c r="I223" s="188">
        <v>200</v>
      </c>
      <c r="J223" s="184" t="s">
        <v>987</v>
      </c>
      <c r="K223" s="185" t="s">
        <v>988</v>
      </c>
      <c r="L223" s="190">
        <v>3</v>
      </c>
      <c r="M223" s="175"/>
      <c r="N223" s="175"/>
      <c r="O223" s="175"/>
      <c r="P223" s="175"/>
    </row>
    <row r="224" spans="1:16">
      <c r="A224" s="188">
        <v>191</v>
      </c>
      <c r="B224" s="184" t="s">
        <v>989</v>
      </c>
      <c r="C224" s="185" t="s">
        <v>416</v>
      </c>
      <c r="D224" s="189">
        <v>0</v>
      </c>
      <c r="E224" s="188">
        <v>195</v>
      </c>
      <c r="F224" s="184" t="s">
        <v>936</v>
      </c>
      <c r="G224" s="185" t="s">
        <v>834</v>
      </c>
      <c r="H224" s="189">
        <v>-35.15</v>
      </c>
      <c r="I224" s="188">
        <v>201</v>
      </c>
      <c r="J224" s="184" t="s">
        <v>223</v>
      </c>
      <c r="K224" s="185" t="s">
        <v>403</v>
      </c>
      <c r="L224" s="190">
        <v>84</v>
      </c>
      <c r="M224" s="175"/>
      <c r="N224" s="175"/>
      <c r="O224" s="175"/>
      <c r="P224" s="175"/>
    </row>
    <row r="225" spans="1:16">
      <c r="A225" s="188">
        <v>192</v>
      </c>
      <c r="B225" s="184" t="s">
        <v>286</v>
      </c>
      <c r="C225" s="185" t="s">
        <v>834</v>
      </c>
      <c r="D225" s="189">
        <v>0</v>
      </c>
      <c r="E225" s="188">
        <v>196</v>
      </c>
      <c r="F225" s="184" t="s">
        <v>293</v>
      </c>
      <c r="G225" s="185" t="s">
        <v>834</v>
      </c>
      <c r="H225" s="189">
        <v>25</v>
      </c>
      <c r="I225" s="188">
        <v>202</v>
      </c>
      <c r="J225" s="184" t="s">
        <v>895</v>
      </c>
      <c r="K225" s="185" t="s">
        <v>834</v>
      </c>
      <c r="L225" s="190">
        <v>42</v>
      </c>
      <c r="M225" s="175"/>
      <c r="N225" s="175"/>
      <c r="O225" s="175"/>
      <c r="P225" s="175"/>
    </row>
    <row r="226" spans="1:16">
      <c r="A226" s="188">
        <v>193</v>
      </c>
      <c r="B226" s="184" t="s">
        <v>990</v>
      </c>
      <c r="C226" s="185" t="s">
        <v>834</v>
      </c>
      <c r="D226" s="189">
        <v>0</v>
      </c>
      <c r="E226" s="188">
        <v>197</v>
      </c>
      <c r="F226" s="184" t="s">
        <v>953</v>
      </c>
      <c r="G226" s="185" t="s">
        <v>402</v>
      </c>
      <c r="H226" s="189">
        <v>1251</v>
      </c>
      <c r="I226" s="188">
        <v>203</v>
      </c>
      <c r="J226" s="184" t="s">
        <v>259</v>
      </c>
      <c r="K226" s="185" t="s">
        <v>834</v>
      </c>
      <c r="L226" s="190">
        <v>0.7</v>
      </c>
      <c r="M226" s="175"/>
      <c r="N226" s="175"/>
      <c r="O226" s="175"/>
      <c r="P226" s="175"/>
    </row>
    <row r="227" spans="1:16">
      <c r="A227" s="188">
        <v>194</v>
      </c>
      <c r="B227" s="184" t="s">
        <v>991</v>
      </c>
      <c r="C227" s="185" t="s">
        <v>834</v>
      </c>
      <c r="D227" s="189">
        <v>0</v>
      </c>
      <c r="E227" s="188">
        <v>198</v>
      </c>
      <c r="F227" s="184" t="s">
        <v>954</v>
      </c>
      <c r="G227" s="185" t="s">
        <v>402</v>
      </c>
      <c r="H227" s="189">
        <v>387</v>
      </c>
      <c r="I227" s="188">
        <v>204</v>
      </c>
      <c r="J227" s="184" t="s">
        <v>233</v>
      </c>
      <c r="K227" s="185" t="s">
        <v>795</v>
      </c>
      <c r="L227" s="190">
        <v>7</v>
      </c>
      <c r="M227" s="175"/>
      <c r="N227" s="175"/>
      <c r="O227" s="175"/>
      <c r="P227" s="175"/>
    </row>
    <row r="228" spans="1:16">
      <c r="A228" s="188">
        <v>195</v>
      </c>
      <c r="B228" s="184" t="s">
        <v>992</v>
      </c>
      <c r="C228" s="185" t="s">
        <v>834</v>
      </c>
      <c r="D228" s="189">
        <v>24</v>
      </c>
      <c r="E228" s="188">
        <v>199</v>
      </c>
      <c r="F228" s="184" t="s">
        <v>863</v>
      </c>
      <c r="G228" s="185" t="s">
        <v>795</v>
      </c>
      <c r="H228" s="189">
        <v>160</v>
      </c>
      <c r="I228" s="188">
        <v>205</v>
      </c>
      <c r="J228" s="184" t="s">
        <v>885</v>
      </c>
      <c r="K228" s="185" t="s">
        <v>834</v>
      </c>
      <c r="L228" s="190">
        <v>252</v>
      </c>
      <c r="M228" s="192">
        <f>L228+H237+D285+H307+L313+H318+D81+H97+L87+D106+H133+D166+H200</f>
        <v>5122.6000000000004</v>
      </c>
      <c r="N228" s="175">
        <f>M228/3</f>
        <v>1707.5333333333335</v>
      </c>
      <c r="O228" s="175"/>
      <c r="P228" s="175"/>
    </row>
    <row r="229" spans="1:16">
      <c r="A229" s="188">
        <v>196</v>
      </c>
      <c r="B229" s="184" t="s">
        <v>993</v>
      </c>
      <c r="C229" s="185" t="s">
        <v>834</v>
      </c>
      <c r="D229" s="189">
        <v>56</v>
      </c>
      <c r="E229" s="188">
        <v>200</v>
      </c>
      <c r="F229" s="184" t="s">
        <v>956</v>
      </c>
      <c r="G229" s="185" t="s">
        <v>426</v>
      </c>
      <c r="H229" s="189">
        <v>180</v>
      </c>
      <c r="I229" s="188">
        <v>206</v>
      </c>
      <c r="J229" s="184" t="s">
        <v>962</v>
      </c>
      <c r="K229" s="185" t="s">
        <v>963</v>
      </c>
      <c r="L229" s="190">
        <v>0</v>
      </c>
      <c r="M229" s="175"/>
      <c r="N229" s="175"/>
      <c r="O229" s="175"/>
      <c r="P229" s="175"/>
    </row>
    <row r="230" spans="1:16">
      <c r="A230" s="188">
        <v>197</v>
      </c>
      <c r="B230" s="184" t="s">
        <v>137</v>
      </c>
      <c r="C230" s="185" t="s">
        <v>834</v>
      </c>
      <c r="D230" s="189">
        <v>32</v>
      </c>
      <c r="E230" s="188">
        <v>201</v>
      </c>
      <c r="F230" s="184" t="s">
        <v>888</v>
      </c>
      <c r="G230" s="185" t="s">
        <v>875</v>
      </c>
      <c r="H230" s="189">
        <v>-0.9</v>
      </c>
      <c r="I230" s="188">
        <v>207</v>
      </c>
      <c r="J230" s="184" t="s">
        <v>893</v>
      </c>
      <c r="K230" s="185" t="s">
        <v>403</v>
      </c>
      <c r="L230" s="190">
        <v>429</v>
      </c>
      <c r="M230" s="175"/>
      <c r="N230" s="175"/>
      <c r="O230" s="175"/>
      <c r="P230" s="175"/>
    </row>
    <row r="231" spans="1:16">
      <c r="A231" s="188">
        <v>198</v>
      </c>
      <c r="B231" s="184" t="s">
        <v>994</v>
      </c>
      <c r="C231" s="185" t="s">
        <v>834</v>
      </c>
      <c r="D231" s="189">
        <v>20</v>
      </c>
      <c r="E231" s="188">
        <v>202</v>
      </c>
      <c r="F231" s="184" t="s">
        <v>883</v>
      </c>
      <c r="G231" s="185" t="s">
        <v>875</v>
      </c>
      <c r="H231" s="189">
        <v>3</v>
      </c>
      <c r="I231" s="188">
        <v>208</v>
      </c>
      <c r="J231" s="184" t="s">
        <v>965</v>
      </c>
      <c r="K231" s="185" t="s">
        <v>402</v>
      </c>
      <c r="L231" s="190">
        <v>32</v>
      </c>
      <c r="M231" s="175"/>
      <c r="N231" s="175"/>
      <c r="O231" s="175"/>
      <c r="P231" s="175"/>
    </row>
    <row r="232" spans="1:16">
      <c r="A232" s="188">
        <v>199</v>
      </c>
      <c r="B232" s="184" t="s">
        <v>995</v>
      </c>
      <c r="C232" s="185" t="s">
        <v>834</v>
      </c>
      <c r="D232" s="189">
        <v>143</v>
      </c>
      <c r="E232" s="188">
        <v>203</v>
      </c>
      <c r="F232" s="184" t="s">
        <v>879</v>
      </c>
      <c r="G232" s="185" t="s">
        <v>405</v>
      </c>
      <c r="H232" s="189">
        <v>5</v>
      </c>
      <c r="I232" s="188">
        <v>209</v>
      </c>
      <c r="J232" s="184" t="s">
        <v>898</v>
      </c>
      <c r="K232" s="185" t="s">
        <v>834</v>
      </c>
      <c r="L232" s="190">
        <v>4.5</v>
      </c>
      <c r="M232" s="175"/>
      <c r="N232" s="175"/>
      <c r="O232" s="175"/>
      <c r="P232" s="175"/>
    </row>
    <row r="233" spans="1:16">
      <c r="A233" s="188">
        <v>200</v>
      </c>
      <c r="B233" s="184" t="s">
        <v>996</v>
      </c>
      <c r="C233" s="185" t="s">
        <v>834</v>
      </c>
      <c r="D233" s="189">
        <v>238</v>
      </c>
      <c r="E233" s="188">
        <v>204</v>
      </c>
      <c r="F233" s="184" t="s">
        <v>986</v>
      </c>
      <c r="G233" s="185" t="s">
        <v>410</v>
      </c>
      <c r="H233" s="189">
        <v>500</v>
      </c>
      <c r="I233" s="188">
        <v>210</v>
      </c>
      <c r="J233" s="184" t="s">
        <v>886</v>
      </c>
      <c r="K233" s="185" t="s">
        <v>834</v>
      </c>
      <c r="L233" s="190">
        <v>3</v>
      </c>
      <c r="M233" s="175"/>
      <c r="N233" s="175"/>
      <c r="O233" s="175"/>
      <c r="P233" s="175"/>
    </row>
    <row r="234" spans="1:16">
      <c r="A234" s="188">
        <v>201</v>
      </c>
      <c r="B234" s="184" t="s">
        <v>997</v>
      </c>
      <c r="C234" s="185" t="s">
        <v>834</v>
      </c>
      <c r="D234" s="189">
        <v>236</v>
      </c>
      <c r="E234" s="188">
        <v>205</v>
      </c>
      <c r="F234" s="184" t="s">
        <v>900</v>
      </c>
      <c r="G234" s="185" t="s">
        <v>402</v>
      </c>
      <c r="H234" s="189">
        <v>600</v>
      </c>
      <c r="I234" s="188">
        <v>211</v>
      </c>
      <c r="J234" s="184" t="s">
        <v>998</v>
      </c>
      <c r="K234" s="185" t="s">
        <v>834</v>
      </c>
      <c r="L234" s="190">
        <v>2</v>
      </c>
      <c r="M234" s="175"/>
      <c r="N234" s="175"/>
      <c r="O234" s="175"/>
      <c r="P234" s="175"/>
    </row>
    <row r="235" spans="1:16">
      <c r="A235" s="188">
        <v>202</v>
      </c>
      <c r="B235" s="184" t="s">
        <v>967</v>
      </c>
      <c r="C235" s="185" t="s">
        <v>834</v>
      </c>
      <c r="D235" s="189">
        <v>68</v>
      </c>
      <c r="E235" s="188">
        <v>206</v>
      </c>
      <c r="F235" s="184" t="s">
        <v>895</v>
      </c>
      <c r="G235" s="185" t="s">
        <v>834</v>
      </c>
      <c r="H235" s="189">
        <v>-18</v>
      </c>
      <c r="I235" s="188">
        <v>212</v>
      </c>
      <c r="J235" s="184" t="s">
        <v>969</v>
      </c>
      <c r="K235" s="185" t="s">
        <v>834</v>
      </c>
      <c r="L235" s="190">
        <v>0</v>
      </c>
      <c r="M235" s="175"/>
      <c r="N235" s="175"/>
      <c r="O235" s="175"/>
      <c r="P235" s="175"/>
    </row>
    <row r="236" spans="1:16">
      <c r="A236" s="188">
        <v>203</v>
      </c>
      <c r="B236" s="184" t="s">
        <v>999</v>
      </c>
      <c r="C236" s="185" t="s">
        <v>834</v>
      </c>
      <c r="D236" s="189">
        <v>305</v>
      </c>
      <c r="E236" s="188">
        <v>207</v>
      </c>
      <c r="F236" s="184" t="s">
        <v>233</v>
      </c>
      <c r="G236" s="185" t="s">
        <v>795</v>
      </c>
      <c r="H236" s="189">
        <v>7</v>
      </c>
      <c r="I236" s="188">
        <v>213</v>
      </c>
      <c r="J236" s="184" t="s">
        <v>970</v>
      </c>
      <c r="K236" s="185" t="s">
        <v>834</v>
      </c>
      <c r="L236" s="190">
        <v>50</v>
      </c>
      <c r="M236" s="175"/>
      <c r="N236" s="175"/>
      <c r="O236" s="175"/>
      <c r="P236" s="175"/>
    </row>
    <row r="237" spans="1:16">
      <c r="A237" s="188">
        <v>204</v>
      </c>
      <c r="B237" s="184" t="s">
        <v>984</v>
      </c>
      <c r="C237" s="185" t="s">
        <v>834</v>
      </c>
      <c r="D237" s="189">
        <v>488</v>
      </c>
      <c r="E237" s="188">
        <v>208</v>
      </c>
      <c r="F237" s="184" t="s">
        <v>885</v>
      </c>
      <c r="G237" s="185" t="s">
        <v>834</v>
      </c>
      <c r="H237" s="189">
        <v>0</v>
      </c>
      <c r="I237" s="187" t="s">
        <v>823</v>
      </c>
      <c r="J237" s="175"/>
      <c r="K237" s="175"/>
      <c r="L237" s="180"/>
      <c r="M237" s="175"/>
      <c r="N237" s="175"/>
      <c r="O237" s="175"/>
      <c r="P237" s="175"/>
    </row>
    <row r="238" spans="1:16">
      <c r="A238" s="188">
        <v>205</v>
      </c>
      <c r="B238" s="184" t="s">
        <v>931</v>
      </c>
      <c r="C238" s="185" t="s">
        <v>834</v>
      </c>
      <c r="D238" s="189">
        <v>124</v>
      </c>
      <c r="E238" s="188">
        <v>209</v>
      </c>
      <c r="F238" s="184" t="s">
        <v>893</v>
      </c>
      <c r="G238" s="185" t="s">
        <v>403</v>
      </c>
      <c r="H238" s="189">
        <v>71</v>
      </c>
      <c r="I238" s="177"/>
      <c r="J238" s="175"/>
      <c r="K238" s="175"/>
      <c r="L238" s="180"/>
      <c r="M238" s="175"/>
      <c r="N238" s="175"/>
      <c r="O238" s="175"/>
      <c r="P238" s="175"/>
    </row>
    <row r="239" spans="1:16">
      <c r="A239" s="188">
        <v>206</v>
      </c>
      <c r="B239" s="184" t="s">
        <v>949</v>
      </c>
      <c r="C239" s="185" t="s">
        <v>834</v>
      </c>
      <c r="D239" s="189">
        <v>157</v>
      </c>
      <c r="E239" s="188">
        <v>210</v>
      </c>
      <c r="F239" s="184" t="s">
        <v>965</v>
      </c>
      <c r="G239" s="185" t="s">
        <v>402</v>
      </c>
      <c r="H239" s="189">
        <v>18</v>
      </c>
      <c r="I239" s="195" t="s">
        <v>972</v>
      </c>
      <c r="J239" s="175"/>
      <c r="K239" s="175"/>
      <c r="L239" s="180"/>
      <c r="M239" s="175"/>
      <c r="N239" s="175"/>
      <c r="O239" s="175"/>
      <c r="P239" s="175"/>
    </row>
    <row r="240" spans="1:16">
      <c r="A240" s="188">
        <v>207</v>
      </c>
      <c r="B240" s="184" t="s">
        <v>968</v>
      </c>
      <c r="C240" s="185" t="s">
        <v>834</v>
      </c>
      <c r="D240" s="189">
        <v>35</v>
      </c>
      <c r="E240" s="188">
        <v>211</v>
      </c>
      <c r="F240" s="184" t="s">
        <v>898</v>
      </c>
      <c r="G240" s="185" t="s">
        <v>834</v>
      </c>
      <c r="H240" s="189">
        <v>-66.5</v>
      </c>
      <c r="I240" s="188">
        <v>214</v>
      </c>
      <c r="J240" s="184" t="s">
        <v>974</v>
      </c>
      <c r="K240" s="185" t="s">
        <v>400</v>
      </c>
      <c r="L240" s="190">
        <v>1711</v>
      </c>
      <c r="M240" s="191">
        <f>L240+D207</f>
        <v>2824</v>
      </c>
      <c r="N240" s="175">
        <f>M240/2</f>
        <v>1412</v>
      </c>
      <c r="O240" s="175"/>
      <c r="P240" s="175"/>
    </row>
    <row r="241" spans="1:16">
      <c r="A241" s="188">
        <v>208</v>
      </c>
      <c r="B241" s="184" t="s">
        <v>1000</v>
      </c>
      <c r="C241" s="185" t="s">
        <v>834</v>
      </c>
      <c r="D241" s="189">
        <v>70.5</v>
      </c>
      <c r="E241" s="188">
        <v>212</v>
      </c>
      <c r="F241" s="184" t="s">
        <v>886</v>
      </c>
      <c r="G241" s="185" t="s">
        <v>834</v>
      </c>
      <c r="H241" s="189">
        <v>3</v>
      </c>
      <c r="I241" s="187" t="s">
        <v>823</v>
      </c>
      <c r="J241" s="175"/>
      <c r="K241" s="175"/>
      <c r="L241" s="180"/>
      <c r="M241" s="175"/>
      <c r="N241" s="175"/>
      <c r="O241" s="175"/>
      <c r="P241" s="175"/>
    </row>
    <row r="242" spans="1:16">
      <c r="A242" s="188">
        <v>209</v>
      </c>
      <c r="B242" s="184" t="s">
        <v>1001</v>
      </c>
      <c r="C242" s="185" t="s">
        <v>834</v>
      </c>
      <c r="D242" s="189">
        <v>97.5</v>
      </c>
      <c r="E242" s="188">
        <v>213</v>
      </c>
      <c r="F242" s="184" t="s">
        <v>899</v>
      </c>
      <c r="G242" s="185" t="s">
        <v>834</v>
      </c>
      <c r="H242" s="189">
        <v>33.85</v>
      </c>
      <c r="I242" s="195" t="s">
        <v>976</v>
      </c>
      <c r="J242" s="175"/>
      <c r="K242" s="175"/>
      <c r="L242" s="180"/>
      <c r="M242" s="175"/>
      <c r="N242" s="175"/>
      <c r="O242" s="175"/>
      <c r="P242" s="175"/>
    </row>
    <row r="243" spans="1:16">
      <c r="A243" s="188">
        <v>210</v>
      </c>
      <c r="B243" s="184" t="s">
        <v>985</v>
      </c>
      <c r="C243" s="185" t="s">
        <v>834</v>
      </c>
      <c r="D243" s="189">
        <v>53</v>
      </c>
      <c r="E243" s="188">
        <v>214</v>
      </c>
      <c r="F243" s="184" t="s">
        <v>970</v>
      </c>
      <c r="G243" s="185" t="s">
        <v>834</v>
      </c>
      <c r="H243" s="189">
        <v>75</v>
      </c>
      <c r="I243" s="188">
        <v>215</v>
      </c>
      <c r="J243" s="184" t="s">
        <v>44</v>
      </c>
      <c r="K243" s="185" t="s">
        <v>422</v>
      </c>
      <c r="L243" s="190">
        <v>364</v>
      </c>
      <c r="M243" s="175"/>
      <c r="N243" s="175"/>
      <c r="O243" s="175"/>
      <c r="P243" s="175"/>
    </row>
    <row r="244" spans="1:16">
      <c r="A244" s="188">
        <v>211</v>
      </c>
      <c r="B244" s="184" t="s">
        <v>1002</v>
      </c>
      <c r="C244" s="185" t="s">
        <v>834</v>
      </c>
      <c r="D244" s="189">
        <v>30</v>
      </c>
      <c r="E244" s="187" t="s">
        <v>823</v>
      </c>
      <c r="F244" s="175"/>
      <c r="G244" s="175"/>
      <c r="H244" s="179"/>
      <c r="I244" s="188">
        <v>216</v>
      </c>
      <c r="J244" s="184" t="s">
        <v>101</v>
      </c>
      <c r="K244" s="185" t="s">
        <v>834</v>
      </c>
      <c r="L244" s="190">
        <v>35</v>
      </c>
      <c r="M244" s="175"/>
      <c r="N244" s="175"/>
      <c r="O244" s="175"/>
      <c r="P244" s="175"/>
    </row>
    <row r="245" spans="1:16">
      <c r="A245" s="188">
        <v>212</v>
      </c>
      <c r="B245" s="184" t="s">
        <v>904</v>
      </c>
      <c r="C245" s="185" t="s">
        <v>834</v>
      </c>
      <c r="D245" s="189">
        <v>80</v>
      </c>
      <c r="E245" s="177"/>
      <c r="F245" s="175"/>
      <c r="G245" s="175"/>
      <c r="H245" s="179"/>
      <c r="I245" s="188">
        <v>217</v>
      </c>
      <c r="J245" s="184" t="s">
        <v>945</v>
      </c>
      <c r="K245" s="185" t="s">
        <v>416</v>
      </c>
      <c r="L245" s="190">
        <v>74</v>
      </c>
      <c r="M245" s="175"/>
      <c r="N245" s="175"/>
      <c r="O245" s="175"/>
      <c r="P245" s="175"/>
    </row>
    <row r="246" spans="1:16">
      <c r="A246" s="188">
        <v>213</v>
      </c>
      <c r="B246" s="184" t="s">
        <v>905</v>
      </c>
      <c r="C246" s="185" t="s">
        <v>834</v>
      </c>
      <c r="D246" s="189">
        <v>194.5</v>
      </c>
      <c r="E246" s="195" t="s">
        <v>976</v>
      </c>
      <c r="F246" s="175"/>
      <c r="G246" s="175"/>
      <c r="H246" s="179"/>
      <c r="I246" s="188">
        <v>218</v>
      </c>
      <c r="J246" s="184" t="s">
        <v>977</v>
      </c>
      <c r="K246" s="185" t="s">
        <v>834</v>
      </c>
      <c r="L246" s="190">
        <v>391</v>
      </c>
      <c r="M246" s="175"/>
      <c r="N246" s="175"/>
      <c r="O246" s="175"/>
      <c r="P246" s="175"/>
    </row>
    <row r="247" spans="1:16">
      <c r="A247" s="188">
        <v>214</v>
      </c>
      <c r="B247" s="184" t="s">
        <v>1003</v>
      </c>
      <c r="C247" s="185" t="s">
        <v>834</v>
      </c>
      <c r="D247" s="189">
        <v>30</v>
      </c>
      <c r="E247" s="188">
        <v>215</v>
      </c>
      <c r="F247" s="184" t="s">
        <v>44</v>
      </c>
      <c r="G247" s="185" t="s">
        <v>422</v>
      </c>
      <c r="H247" s="189">
        <v>140</v>
      </c>
      <c r="I247" s="188">
        <v>219</v>
      </c>
      <c r="J247" s="184" t="s">
        <v>982</v>
      </c>
      <c r="K247" s="185" t="s">
        <v>834</v>
      </c>
      <c r="L247" s="190">
        <v>278.5</v>
      </c>
      <c r="M247" s="175"/>
      <c r="N247" s="175"/>
      <c r="O247" s="175"/>
      <c r="P247" s="175"/>
    </row>
    <row r="248" spans="1:16">
      <c r="A248" s="188">
        <v>215</v>
      </c>
      <c r="B248" s="184" t="s">
        <v>149</v>
      </c>
      <c r="C248" s="185" t="s">
        <v>834</v>
      </c>
      <c r="D248" s="189">
        <v>20</v>
      </c>
      <c r="E248" s="188">
        <v>216</v>
      </c>
      <c r="F248" s="184" t="s">
        <v>101</v>
      </c>
      <c r="G248" s="185" t="s">
        <v>834</v>
      </c>
      <c r="H248" s="189">
        <v>41</v>
      </c>
      <c r="I248" s="188">
        <v>220</v>
      </c>
      <c r="J248" s="184" t="s">
        <v>983</v>
      </c>
      <c r="K248" s="185" t="s">
        <v>834</v>
      </c>
      <c r="L248" s="190">
        <v>90</v>
      </c>
      <c r="M248" s="175"/>
      <c r="N248" s="175"/>
      <c r="O248" s="175"/>
      <c r="P248" s="175"/>
    </row>
    <row r="249" spans="1:16">
      <c r="A249" s="188">
        <v>216</v>
      </c>
      <c r="B249" s="184" t="s">
        <v>1004</v>
      </c>
      <c r="C249" s="185" t="s">
        <v>834</v>
      </c>
      <c r="D249" s="189">
        <v>0</v>
      </c>
      <c r="E249" s="188">
        <v>217</v>
      </c>
      <c r="F249" s="184" t="s">
        <v>945</v>
      </c>
      <c r="G249" s="185" t="s">
        <v>416</v>
      </c>
      <c r="H249" s="189">
        <v>38</v>
      </c>
      <c r="I249" s="188">
        <v>221</v>
      </c>
      <c r="J249" s="184" t="s">
        <v>960</v>
      </c>
      <c r="K249" s="185" t="s">
        <v>834</v>
      </c>
      <c r="L249" s="190">
        <v>848.5</v>
      </c>
      <c r="M249" s="175"/>
      <c r="N249" s="175"/>
      <c r="O249" s="175"/>
      <c r="P249" s="175"/>
    </row>
    <row r="250" spans="1:16">
      <c r="A250" s="188">
        <v>217</v>
      </c>
      <c r="B250" s="184" t="s">
        <v>1005</v>
      </c>
      <c r="C250" s="185" t="s">
        <v>834</v>
      </c>
      <c r="D250" s="189">
        <v>30</v>
      </c>
      <c r="E250" s="188">
        <v>218</v>
      </c>
      <c r="F250" s="184" t="s">
        <v>977</v>
      </c>
      <c r="G250" s="185" t="s">
        <v>834</v>
      </c>
      <c r="H250" s="189">
        <v>-91</v>
      </c>
      <c r="I250" s="188">
        <v>222</v>
      </c>
      <c r="J250" s="184" t="s">
        <v>961</v>
      </c>
      <c r="K250" s="185" t="s">
        <v>834</v>
      </c>
      <c r="L250" s="190">
        <v>747.5</v>
      </c>
      <c r="M250" s="175"/>
      <c r="N250" s="175"/>
      <c r="O250" s="175"/>
      <c r="P250" s="175"/>
    </row>
    <row r="251" spans="1:16">
      <c r="A251" s="188">
        <v>218</v>
      </c>
      <c r="B251" s="184" t="s">
        <v>1006</v>
      </c>
      <c r="C251" s="185" t="s">
        <v>834</v>
      </c>
      <c r="D251" s="189">
        <v>12</v>
      </c>
      <c r="E251" s="188">
        <v>219</v>
      </c>
      <c r="F251" s="184" t="s">
        <v>960</v>
      </c>
      <c r="G251" s="185" t="s">
        <v>834</v>
      </c>
      <c r="H251" s="189">
        <v>157</v>
      </c>
      <c r="I251" s="188">
        <v>223</v>
      </c>
      <c r="J251" s="184" t="s">
        <v>947</v>
      </c>
      <c r="K251" s="185" t="s">
        <v>834</v>
      </c>
      <c r="L251" s="190">
        <v>1349.5</v>
      </c>
      <c r="M251" s="175"/>
      <c r="N251" s="175"/>
      <c r="O251" s="175"/>
      <c r="P251" s="175"/>
    </row>
    <row r="252" spans="1:16">
      <c r="A252" s="188">
        <v>219</v>
      </c>
      <c r="B252" s="184" t="s">
        <v>1007</v>
      </c>
      <c r="C252" s="185" t="s">
        <v>834</v>
      </c>
      <c r="D252" s="189">
        <v>0</v>
      </c>
      <c r="E252" s="188">
        <v>220</v>
      </c>
      <c r="F252" s="184" t="s">
        <v>961</v>
      </c>
      <c r="G252" s="185" t="s">
        <v>834</v>
      </c>
      <c r="H252" s="189">
        <v>402.5</v>
      </c>
      <c r="I252" s="188">
        <v>224</v>
      </c>
      <c r="J252" s="184" t="s">
        <v>1008</v>
      </c>
      <c r="K252" s="185" t="s">
        <v>416</v>
      </c>
      <c r="L252" s="190">
        <v>50</v>
      </c>
      <c r="M252" s="175"/>
      <c r="N252" s="175"/>
      <c r="O252" s="175"/>
      <c r="P252" s="175"/>
    </row>
    <row r="253" spans="1:16">
      <c r="A253" s="188">
        <v>220</v>
      </c>
      <c r="B253" s="184" t="s">
        <v>1009</v>
      </c>
      <c r="C253" s="185" t="s">
        <v>834</v>
      </c>
      <c r="D253" s="189">
        <v>0</v>
      </c>
      <c r="E253" s="188">
        <v>221</v>
      </c>
      <c r="F253" s="184" t="s">
        <v>947</v>
      </c>
      <c r="G253" s="185" t="s">
        <v>834</v>
      </c>
      <c r="H253" s="189">
        <v>515.5</v>
      </c>
      <c r="I253" s="188">
        <v>225</v>
      </c>
      <c r="J253" s="184" t="s">
        <v>989</v>
      </c>
      <c r="K253" s="185" t="s">
        <v>416</v>
      </c>
      <c r="L253" s="190">
        <v>28</v>
      </c>
      <c r="M253" s="175"/>
      <c r="N253" s="175"/>
      <c r="O253" s="175"/>
      <c r="P253" s="175"/>
    </row>
    <row r="254" spans="1:16">
      <c r="A254" s="188">
        <v>221</v>
      </c>
      <c r="B254" s="184" t="s">
        <v>1010</v>
      </c>
      <c r="C254" s="185" t="s">
        <v>834</v>
      </c>
      <c r="D254" s="189">
        <v>215</v>
      </c>
      <c r="E254" s="188">
        <v>222</v>
      </c>
      <c r="F254" s="184" t="s">
        <v>989</v>
      </c>
      <c r="G254" s="185" t="s">
        <v>416</v>
      </c>
      <c r="H254" s="189">
        <v>52</v>
      </c>
      <c r="I254" s="188">
        <v>226</v>
      </c>
      <c r="J254" s="184" t="s">
        <v>286</v>
      </c>
      <c r="K254" s="185" t="s">
        <v>834</v>
      </c>
      <c r="L254" s="190">
        <v>119</v>
      </c>
      <c r="M254" s="175"/>
      <c r="N254" s="175"/>
      <c r="O254" s="175"/>
      <c r="P254" s="175"/>
    </row>
    <row r="255" spans="1:16">
      <c r="A255" s="188">
        <v>222</v>
      </c>
      <c r="B255" s="184" t="s">
        <v>1011</v>
      </c>
      <c r="C255" s="185" t="s">
        <v>834</v>
      </c>
      <c r="D255" s="189">
        <v>100</v>
      </c>
      <c r="E255" s="188">
        <v>223</v>
      </c>
      <c r="F255" s="184" t="s">
        <v>286</v>
      </c>
      <c r="G255" s="185" t="s">
        <v>834</v>
      </c>
      <c r="H255" s="189">
        <v>23</v>
      </c>
      <c r="I255" s="188">
        <v>227</v>
      </c>
      <c r="J255" s="184" t="s">
        <v>991</v>
      </c>
      <c r="K255" s="185" t="s">
        <v>834</v>
      </c>
      <c r="L255" s="190">
        <v>0</v>
      </c>
      <c r="M255" s="175"/>
      <c r="N255" s="175"/>
      <c r="O255" s="175"/>
      <c r="P255" s="175"/>
    </row>
    <row r="256" spans="1:16">
      <c r="A256" s="188">
        <v>223</v>
      </c>
      <c r="B256" s="184" t="s">
        <v>973</v>
      </c>
      <c r="C256" s="185" t="s">
        <v>834</v>
      </c>
      <c r="D256" s="189">
        <v>166</v>
      </c>
      <c r="E256" s="188">
        <v>224</v>
      </c>
      <c r="F256" s="184" t="s">
        <v>990</v>
      </c>
      <c r="G256" s="185" t="s">
        <v>834</v>
      </c>
      <c r="H256" s="189">
        <v>227</v>
      </c>
      <c r="I256" s="188">
        <v>228</v>
      </c>
      <c r="J256" s="184" t="s">
        <v>992</v>
      </c>
      <c r="K256" s="185" t="s">
        <v>834</v>
      </c>
      <c r="L256" s="190">
        <v>60</v>
      </c>
      <c r="M256" s="175"/>
      <c r="N256" s="175"/>
      <c r="O256" s="175"/>
      <c r="P256" s="175"/>
    </row>
    <row r="257" spans="1:16">
      <c r="A257" s="188">
        <v>224</v>
      </c>
      <c r="B257" s="184" t="s">
        <v>975</v>
      </c>
      <c r="C257" s="185" t="s">
        <v>834</v>
      </c>
      <c r="D257" s="189">
        <v>154.5</v>
      </c>
      <c r="E257" s="188">
        <v>225</v>
      </c>
      <c r="F257" s="184" t="s">
        <v>991</v>
      </c>
      <c r="G257" s="185" t="s">
        <v>834</v>
      </c>
      <c r="H257" s="189">
        <v>22</v>
      </c>
      <c r="I257" s="188">
        <v>229</v>
      </c>
      <c r="J257" s="184" t="s">
        <v>993</v>
      </c>
      <c r="K257" s="185" t="s">
        <v>834</v>
      </c>
      <c r="L257" s="190">
        <v>213</v>
      </c>
      <c r="M257" s="175"/>
      <c r="N257" s="175"/>
      <c r="O257" s="175"/>
      <c r="P257" s="175"/>
    </row>
    <row r="258" spans="1:16">
      <c r="A258" s="188">
        <v>225</v>
      </c>
      <c r="B258" s="184" t="s">
        <v>1012</v>
      </c>
      <c r="C258" s="185" t="s">
        <v>834</v>
      </c>
      <c r="D258" s="189">
        <v>208</v>
      </c>
      <c r="E258" s="188">
        <v>226</v>
      </c>
      <c r="F258" s="184" t="s">
        <v>992</v>
      </c>
      <c r="G258" s="185" t="s">
        <v>834</v>
      </c>
      <c r="H258" s="189">
        <v>64</v>
      </c>
      <c r="I258" s="188">
        <v>230</v>
      </c>
      <c r="J258" s="184" t="s">
        <v>137</v>
      </c>
      <c r="K258" s="185" t="s">
        <v>834</v>
      </c>
      <c r="L258" s="190">
        <v>18</v>
      </c>
      <c r="M258" s="175"/>
      <c r="N258" s="175"/>
      <c r="O258" s="175"/>
      <c r="P258" s="175"/>
    </row>
    <row r="259" spans="1:16">
      <c r="A259" s="188">
        <v>226</v>
      </c>
      <c r="B259" s="184" t="s">
        <v>1013</v>
      </c>
      <c r="C259" s="185" t="s">
        <v>416</v>
      </c>
      <c r="D259" s="189">
        <v>24</v>
      </c>
      <c r="E259" s="188">
        <v>227</v>
      </c>
      <c r="F259" s="184" t="s">
        <v>993</v>
      </c>
      <c r="G259" s="185" t="s">
        <v>834</v>
      </c>
      <c r="H259" s="189">
        <v>74</v>
      </c>
      <c r="I259" s="188">
        <v>231</v>
      </c>
      <c r="J259" s="184" t="s">
        <v>139</v>
      </c>
      <c r="K259" s="185" t="s">
        <v>834</v>
      </c>
      <c r="L259" s="190">
        <v>26</v>
      </c>
      <c r="M259" s="175"/>
      <c r="N259" s="175"/>
      <c r="O259" s="175"/>
      <c r="P259" s="175"/>
    </row>
    <row r="260" spans="1:16">
      <c r="A260" s="188">
        <v>227</v>
      </c>
      <c r="B260" s="184" t="s">
        <v>1014</v>
      </c>
      <c r="C260" s="185" t="s">
        <v>834</v>
      </c>
      <c r="D260" s="189">
        <v>6000</v>
      </c>
      <c r="E260" s="188">
        <v>228</v>
      </c>
      <c r="F260" s="184" t="s">
        <v>137</v>
      </c>
      <c r="G260" s="185" t="s">
        <v>834</v>
      </c>
      <c r="H260" s="189">
        <v>11</v>
      </c>
      <c r="I260" s="188">
        <v>232</v>
      </c>
      <c r="J260" s="184" t="s">
        <v>1015</v>
      </c>
      <c r="K260" s="185" t="s">
        <v>834</v>
      </c>
      <c r="L260" s="190">
        <v>94</v>
      </c>
      <c r="M260" s="175"/>
      <c r="N260" s="175"/>
      <c r="O260" s="175"/>
      <c r="P260" s="175"/>
    </row>
    <row r="261" spans="1:16">
      <c r="A261" s="188">
        <v>228</v>
      </c>
      <c r="B261" s="184" t="s">
        <v>1016</v>
      </c>
      <c r="C261" s="185" t="s">
        <v>834</v>
      </c>
      <c r="D261" s="189">
        <v>57</v>
      </c>
      <c r="E261" s="188">
        <v>229</v>
      </c>
      <c r="F261" s="184" t="s">
        <v>994</v>
      </c>
      <c r="G261" s="185" t="s">
        <v>834</v>
      </c>
      <c r="H261" s="189">
        <v>50</v>
      </c>
      <c r="I261" s="188">
        <v>233</v>
      </c>
      <c r="J261" s="184" t="s">
        <v>995</v>
      </c>
      <c r="K261" s="185" t="s">
        <v>834</v>
      </c>
      <c r="L261" s="190">
        <v>254</v>
      </c>
      <c r="M261" s="175"/>
      <c r="N261" s="175"/>
      <c r="O261" s="175"/>
      <c r="P261" s="175"/>
    </row>
    <row r="262" spans="1:16">
      <c r="A262" s="187" t="s">
        <v>823</v>
      </c>
      <c r="B262" s="175"/>
      <c r="C262" s="175"/>
      <c r="D262" s="179"/>
      <c r="E262" s="188">
        <v>230</v>
      </c>
      <c r="F262" s="184" t="s">
        <v>139</v>
      </c>
      <c r="G262" s="185" t="s">
        <v>834</v>
      </c>
      <c r="H262" s="189">
        <v>-26</v>
      </c>
      <c r="I262" s="188">
        <v>234</v>
      </c>
      <c r="J262" s="184" t="s">
        <v>996</v>
      </c>
      <c r="K262" s="185" t="s">
        <v>834</v>
      </c>
      <c r="L262" s="190">
        <v>104</v>
      </c>
      <c r="M262" s="175"/>
      <c r="N262" s="175"/>
      <c r="O262" s="175"/>
      <c r="P262" s="175"/>
    </row>
    <row r="263" spans="1:16">
      <c r="A263" s="195" t="s">
        <v>1017</v>
      </c>
      <c r="B263" s="175"/>
      <c r="C263" s="175"/>
      <c r="D263" s="179"/>
      <c r="E263" s="188">
        <v>231</v>
      </c>
      <c r="F263" s="184" t="s">
        <v>1015</v>
      </c>
      <c r="G263" s="185" t="s">
        <v>834</v>
      </c>
      <c r="H263" s="189">
        <v>15</v>
      </c>
      <c r="I263" s="188">
        <v>235</v>
      </c>
      <c r="J263" s="184" t="s">
        <v>997</v>
      </c>
      <c r="K263" s="185" t="s">
        <v>834</v>
      </c>
      <c r="L263" s="190">
        <v>341</v>
      </c>
      <c r="M263" s="175"/>
      <c r="N263" s="175"/>
      <c r="O263" s="175"/>
      <c r="P263" s="175"/>
    </row>
    <row r="264" spans="1:16">
      <c r="A264" s="188">
        <v>229</v>
      </c>
      <c r="B264" s="184" t="s">
        <v>447</v>
      </c>
      <c r="C264" s="185" t="s">
        <v>401</v>
      </c>
      <c r="D264" s="189">
        <v>1700</v>
      </c>
      <c r="E264" s="188">
        <v>232</v>
      </c>
      <c r="F264" s="184" t="s">
        <v>995</v>
      </c>
      <c r="G264" s="185" t="s">
        <v>834</v>
      </c>
      <c r="H264" s="189">
        <v>105</v>
      </c>
      <c r="I264" s="188">
        <v>236</v>
      </c>
      <c r="J264" s="184" t="s">
        <v>967</v>
      </c>
      <c r="K264" s="185" t="s">
        <v>834</v>
      </c>
      <c r="L264" s="190">
        <v>393</v>
      </c>
      <c r="M264" s="175"/>
      <c r="N264" s="175"/>
      <c r="O264" s="175"/>
      <c r="P264" s="175"/>
    </row>
    <row r="265" spans="1:16">
      <c r="A265" s="187" t="s">
        <v>823</v>
      </c>
      <c r="B265" s="175"/>
      <c r="C265" s="175"/>
      <c r="D265" s="179"/>
      <c r="E265" s="188">
        <v>233</v>
      </c>
      <c r="F265" s="184" t="s">
        <v>997</v>
      </c>
      <c r="G265" s="185" t="s">
        <v>834</v>
      </c>
      <c r="H265" s="189">
        <v>88.8</v>
      </c>
      <c r="I265" s="188">
        <v>237</v>
      </c>
      <c r="J265" s="184" t="s">
        <v>999</v>
      </c>
      <c r="K265" s="185" t="s">
        <v>834</v>
      </c>
      <c r="L265" s="190">
        <v>154</v>
      </c>
      <c r="M265" s="175"/>
      <c r="N265" s="175"/>
      <c r="O265" s="175"/>
      <c r="P265" s="175"/>
    </row>
    <row r="266" spans="1:16">
      <c r="A266" s="177"/>
      <c r="B266" s="175"/>
      <c r="C266" s="175"/>
      <c r="D266" s="179"/>
      <c r="E266" s="188">
        <v>234</v>
      </c>
      <c r="F266" s="184" t="s">
        <v>967</v>
      </c>
      <c r="G266" s="185" t="s">
        <v>834</v>
      </c>
      <c r="H266" s="189">
        <v>704</v>
      </c>
      <c r="I266" s="188">
        <v>238</v>
      </c>
      <c r="J266" s="184" t="s">
        <v>984</v>
      </c>
      <c r="K266" s="185" t="s">
        <v>834</v>
      </c>
      <c r="L266" s="190">
        <v>121</v>
      </c>
      <c r="M266" s="175"/>
      <c r="N266" s="175"/>
      <c r="O266" s="175"/>
      <c r="P266" s="175"/>
    </row>
    <row r="267" spans="1:16">
      <c r="A267" s="195" t="s">
        <v>1018</v>
      </c>
      <c r="B267" s="175"/>
      <c r="C267" s="175"/>
      <c r="D267" s="179"/>
      <c r="E267" s="188">
        <v>235</v>
      </c>
      <c r="F267" s="184" t="s">
        <v>999</v>
      </c>
      <c r="G267" s="185" t="s">
        <v>834</v>
      </c>
      <c r="H267" s="189">
        <v>363</v>
      </c>
      <c r="I267" s="188">
        <v>239</v>
      </c>
      <c r="J267" s="184" t="s">
        <v>931</v>
      </c>
      <c r="K267" s="185" t="s">
        <v>834</v>
      </c>
      <c r="L267" s="190">
        <v>108</v>
      </c>
      <c r="M267" s="175"/>
      <c r="N267" s="175"/>
      <c r="O267" s="175"/>
      <c r="P267" s="175"/>
    </row>
    <row r="268" spans="1:16">
      <c r="A268" s="188">
        <v>230</v>
      </c>
      <c r="B268" s="184" t="s">
        <v>909</v>
      </c>
      <c r="C268" s="185" t="s">
        <v>402</v>
      </c>
      <c r="D268" s="189">
        <v>127581</v>
      </c>
      <c r="E268" s="188">
        <v>236</v>
      </c>
      <c r="F268" s="184" t="s">
        <v>984</v>
      </c>
      <c r="G268" s="185" t="s">
        <v>834</v>
      </c>
      <c r="H268" s="189">
        <v>335</v>
      </c>
      <c r="I268" s="188">
        <v>240</v>
      </c>
      <c r="J268" s="184" t="s">
        <v>968</v>
      </c>
      <c r="K268" s="185" t="s">
        <v>834</v>
      </c>
      <c r="L268" s="190">
        <v>90</v>
      </c>
      <c r="M268" s="175"/>
      <c r="N268" s="175"/>
      <c r="O268" s="175"/>
      <c r="P268" s="175"/>
    </row>
    <row r="269" spans="1:16">
      <c r="A269" s="188">
        <v>231</v>
      </c>
      <c r="B269" s="184" t="s">
        <v>915</v>
      </c>
      <c r="C269" s="185" t="s">
        <v>402</v>
      </c>
      <c r="D269" s="189">
        <v>127440</v>
      </c>
      <c r="E269" s="188">
        <v>237</v>
      </c>
      <c r="F269" s="184" t="s">
        <v>1000</v>
      </c>
      <c r="G269" s="185" t="s">
        <v>834</v>
      </c>
      <c r="H269" s="189">
        <v>225.5</v>
      </c>
      <c r="I269" s="188">
        <v>241</v>
      </c>
      <c r="J269" s="184" t="s">
        <v>1001</v>
      </c>
      <c r="K269" s="185" t="s">
        <v>834</v>
      </c>
      <c r="L269" s="190">
        <v>98</v>
      </c>
      <c r="M269" s="175"/>
      <c r="N269" s="175"/>
      <c r="O269" s="175"/>
      <c r="P269" s="175"/>
    </row>
    <row r="270" spans="1:16">
      <c r="A270" s="187" t="s">
        <v>823</v>
      </c>
      <c r="B270" s="175"/>
      <c r="C270" s="175"/>
      <c r="D270" s="179"/>
      <c r="E270" s="188">
        <v>238</v>
      </c>
      <c r="F270" s="184" t="s">
        <v>1001</v>
      </c>
      <c r="G270" s="185" t="s">
        <v>834</v>
      </c>
      <c r="H270" s="189">
        <v>108</v>
      </c>
      <c r="I270" s="188">
        <v>242</v>
      </c>
      <c r="J270" s="184" t="s">
        <v>985</v>
      </c>
      <c r="K270" s="185" t="s">
        <v>834</v>
      </c>
      <c r="L270" s="190">
        <v>209.5</v>
      </c>
      <c r="M270" s="175"/>
      <c r="N270" s="175"/>
      <c r="O270" s="175"/>
      <c r="P270" s="175"/>
    </row>
    <row r="271" spans="1:16">
      <c r="A271" s="177"/>
      <c r="B271" s="175"/>
      <c r="C271" s="175"/>
      <c r="D271" s="179"/>
      <c r="E271" s="188">
        <v>239</v>
      </c>
      <c r="F271" s="184" t="s">
        <v>985</v>
      </c>
      <c r="G271" s="185" t="s">
        <v>834</v>
      </c>
      <c r="H271" s="189">
        <v>118.5</v>
      </c>
      <c r="I271" s="188">
        <v>243</v>
      </c>
      <c r="J271" s="184" t="s">
        <v>1002</v>
      </c>
      <c r="K271" s="185" t="s">
        <v>834</v>
      </c>
      <c r="L271" s="190">
        <v>244</v>
      </c>
      <c r="M271" s="175"/>
      <c r="N271" s="175"/>
      <c r="O271" s="175"/>
      <c r="P271" s="175"/>
    </row>
    <row r="272" spans="1:16">
      <c r="A272" s="195" t="s">
        <v>1019</v>
      </c>
      <c r="B272" s="175"/>
      <c r="C272" s="175"/>
      <c r="D272" s="179"/>
      <c r="E272" s="188">
        <v>240</v>
      </c>
      <c r="F272" s="184" t="s">
        <v>1002</v>
      </c>
      <c r="G272" s="185" t="s">
        <v>834</v>
      </c>
      <c r="H272" s="189">
        <v>28</v>
      </c>
      <c r="I272" s="188">
        <v>244</v>
      </c>
      <c r="J272" s="184" t="s">
        <v>904</v>
      </c>
      <c r="K272" s="185" t="s">
        <v>834</v>
      </c>
      <c r="L272" s="190">
        <v>120</v>
      </c>
      <c r="M272" s="175"/>
      <c r="N272" s="175"/>
      <c r="O272" s="175"/>
      <c r="P272" s="175"/>
    </row>
    <row r="273" spans="1:16">
      <c r="A273" s="188">
        <v>232</v>
      </c>
      <c r="B273" s="184" t="s">
        <v>1020</v>
      </c>
      <c r="C273" s="185" t="s">
        <v>795</v>
      </c>
      <c r="D273" s="189">
        <v>63</v>
      </c>
      <c r="E273" s="188">
        <v>241</v>
      </c>
      <c r="F273" s="184" t="s">
        <v>905</v>
      </c>
      <c r="G273" s="185" t="s">
        <v>834</v>
      </c>
      <c r="H273" s="189">
        <v>205.5</v>
      </c>
      <c r="I273" s="188">
        <v>245</v>
      </c>
      <c r="J273" s="184" t="s">
        <v>905</v>
      </c>
      <c r="K273" s="185" t="s">
        <v>834</v>
      </c>
      <c r="L273" s="190">
        <v>70</v>
      </c>
      <c r="M273" s="175"/>
      <c r="N273" s="175"/>
      <c r="O273" s="175"/>
      <c r="P273" s="175"/>
    </row>
    <row r="274" spans="1:16">
      <c r="A274" s="187" t="s">
        <v>823</v>
      </c>
      <c r="B274" s="175"/>
      <c r="C274" s="175"/>
      <c r="D274" s="179"/>
      <c r="E274" s="188">
        <v>242</v>
      </c>
      <c r="F274" s="184" t="s">
        <v>1021</v>
      </c>
      <c r="G274" s="185" t="s">
        <v>834</v>
      </c>
      <c r="H274" s="189">
        <v>-50</v>
      </c>
      <c r="I274" s="188">
        <v>246</v>
      </c>
      <c r="J274" s="184" t="s">
        <v>1021</v>
      </c>
      <c r="K274" s="185" t="s">
        <v>834</v>
      </c>
      <c r="L274" s="190">
        <v>131</v>
      </c>
      <c r="M274" s="175"/>
      <c r="N274" s="175"/>
      <c r="O274" s="175"/>
      <c r="P274" s="175"/>
    </row>
    <row r="275" spans="1:16">
      <c r="A275" s="177"/>
      <c r="B275" s="175"/>
      <c r="C275" s="175"/>
      <c r="D275" s="179"/>
      <c r="E275" s="188">
        <v>243</v>
      </c>
      <c r="F275" s="184" t="s">
        <v>149</v>
      </c>
      <c r="G275" s="185" t="s">
        <v>834</v>
      </c>
      <c r="H275" s="189">
        <v>41</v>
      </c>
      <c r="I275" s="188">
        <v>247</v>
      </c>
      <c r="J275" s="184" t="s">
        <v>1022</v>
      </c>
      <c r="K275" s="185" t="s">
        <v>834</v>
      </c>
      <c r="L275" s="190">
        <v>-85</v>
      </c>
      <c r="M275" s="175"/>
      <c r="N275" s="175"/>
      <c r="O275" s="175"/>
      <c r="P275" s="175"/>
    </row>
    <row r="276" spans="1:16">
      <c r="A276" s="195" t="s">
        <v>1023</v>
      </c>
      <c r="B276" s="175"/>
      <c r="C276" s="175"/>
      <c r="D276" s="179"/>
      <c r="E276" s="188">
        <v>244</v>
      </c>
      <c r="F276" s="184" t="s">
        <v>153</v>
      </c>
      <c r="G276" s="185" t="s">
        <v>834</v>
      </c>
      <c r="H276" s="189">
        <v>12</v>
      </c>
      <c r="I276" s="188">
        <v>248</v>
      </c>
      <c r="J276" s="184" t="s">
        <v>1003</v>
      </c>
      <c r="K276" s="185" t="s">
        <v>834</v>
      </c>
      <c r="L276" s="190">
        <v>104</v>
      </c>
      <c r="M276" s="175"/>
      <c r="N276" s="175"/>
      <c r="O276" s="175"/>
      <c r="P276" s="175"/>
    </row>
    <row r="277" spans="1:16">
      <c r="A277" s="188">
        <v>233</v>
      </c>
      <c r="B277" s="184" t="s">
        <v>44</v>
      </c>
      <c r="C277" s="185" t="s">
        <v>422</v>
      </c>
      <c r="D277" s="189">
        <v>4</v>
      </c>
      <c r="E277" s="188">
        <v>245</v>
      </c>
      <c r="F277" s="184" t="s">
        <v>1024</v>
      </c>
      <c r="G277" s="185" t="s">
        <v>834</v>
      </c>
      <c r="H277" s="189">
        <v>273</v>
      </c>
      <c r="I277" s="188">
        <v>249</v>
      </c>
      <c r="J277" s="184" t="s">
        <v>149</v>
      </c>
      <c r="K277" s="185" t="s">
        <v>834</v>
      </c>
      <c r="L277" s="190">
        <v>89</v>
      </c>
      <c r="M277" s="175"/>
      <c r="N277" s="175"/>
      <c r="O277" s="175"/>
      <c r="P277" s="175"/>
    </row>
    <row r="278" spans="1:16">
      <c r="A278" s="188">
        <v>234</v>
      </c>
      <c r="B278" s="184" t="s">
        <v>949</v>
      </c>
      <c r="C278" s="185" t="s">
        <v>834</v>
      </c>
      <c r="D278" s="189">
        <v>161.6</v>
      </c>
      <c r="E278" s="188">
        <v>246</v>
      </c>
      <c r="F278" s="184" t="s">
        <v>975</v>
      </c>
      <c r="G278" s="185" t="s">
        <v>834</v>
      </c>
      <c r="H278" s="189">
        <v>191</v>
      </c>
      <c r="I278" s="188">
        <v>250</v>
      </c>
      <c r="J278" s="184" t="s">
        <v>1004</v>
      </c>
      <c r="K278" s="185" t="s">
        <v>834</v>
      </c>
      <c r="L278" s="190">
        <v>30</v>
      </c>
      <c r="M278" s="175"/>
      <c r="N278" s="175"/>
      <c r="O278" s="175"/>
      <c r="P278" s="175"/>
    </row>
    <row r="279" spans="1:16">
      <c r="A279" s="188">
        <v>235</v>
      </c>
      <c r="B279" s="184" t="s">
        <v>934</v>
      </c>
      <c r="C279" s="185" t="s">
        <v>416</v>
      </c>
      <c r="D279" s="189">
        <v>150</v>
      </c>
      <c r="E279" s="188">
        <v>247</v>
      </c>
      <c r="F279" s="184" t="s">
        <v>1012</v>
      </c>
      <c r="G279" s="185" t="s">
        <v>834</v>
      </c>
      <c r="H279" s="189">
        <v>185</v>
      </c>
      <c r="I279" s="188">
        <v>251</v>
      </c>
      <c r="J279" s="184" t="s">
        <v>971</v>
      </c>
      <c r="K279" s="185" t="s">
        <v>834</v>
      </c>
      <c r="L279" s="190">
        <v>100</v>
      </c>
      <c r="M279" s="175"/>
      <c r="N279" s="175"/>
      <c r="O279" s="175"/>
      <c r="P279" s="175"/>
    </row>
    <row r="280" spans="1:16">
      <c r="A280" s="188">
        <v>236</v>
      </c>
      <c r="B280" s="184" t="s">
        <v>156</v>
      </c>
      <c r="C280" s="185" t="s">
        <v>416</v>
      </c>
      <c r="D280" s="189">
        <v>3526</v>
      </c>
      <c r="E280" s="188">
        <v>248</v>
      </c>
      <c r="F280" s="184" t="s">
        <v>1014</v>
      </c>
      <c r="G280" s="185" t="s">
        <v>834</v>
      </c>
      <c r="H280" s="189">
        <v>3000</v>
      </c>
      <c r="I280" s="188">
        <v>252</v>
      </c>
      <c r="J280" s="184" t="s">
        <v>1005</v>
      </c>
      <c r="K280" s="185" t="s">
        <v>834</v>
      </c>
      <c r="L280" s="190">
        <v>23</v>
      </c>
      <c r="M280" s="175"/>
      <c r="N280" s="175"/>
      <c r="O280" s="175"/>
      <c r="P280" s="175"/>
    </row>
    <row r="281" spans="1:16">
      <c r="A281" s="188">
        <v>237</v>
      </c>
      <c r="B281" s="184" t="s">
        <v>293</v>
      </c>
      <c r="C281" s="185" t="s">
        <v>834</v>
      </c>
      <c r="D281" s="189">
        <v>50</v>
      </c>
      <c r="E281" s="188">
        <v>249</v>
      </c>
      <c r="F281" s="184" t="s">
        <v>1016</v>
      </c>
      <c r="G281" s="185" t="s">
        <v>834</v>
      </c>
      <c r="H281" s="189">
        <v>20</v>
      </c>
      <c r="I281" s="188">
        <v>253</v>
      </c>
      <c r="J281" s="184" t="s">
        <v>1006</v>
      </c>
      <c r="K281" s="185" t="s">
        <v>834</v>
      </c>
      <c r="L281" s="190">
        <v>20</v>
      </c>
      <c r="M281" s="175"/>
      <c r="N281" s="175"/>
      <c r="O281" s="175"/>
      <c r="P281" s="175"/>
    </row>
    <row r="282" spans="1:16">
      <c r="A282" s="188">
        <v>238</v>
      </c>
      <c r="B282" s="184" t="s">
        <v>188</v>
      </c>
      <c r="C282" s="185" t="s">
        <v>834</v>
      </c>
      <c r="D282" s="189">
        <v>150</v>
      </c>
      <c r="E282" s="187" t="s">
        <v>823</v>
      </c>
      <c r="F282" s="175"/>
      <c r="G282" s="175"/>
      <c r="H282" s="179"/>
      <c r="I282" s="188">
        <v>254</v>
      </c>
      <c r="J282" s="184" t="s">
        <v>153</v>
      </c>
      <c r="K282" s="185" t="s">
        <v>834</v>
      </c>
      <c r="L282" s="190">
        <v>194</v>
      </c>
      <c r="M282" s="175"/>
      <c r="N282" s="175"/>
      <c r="O282" s="175"/>
      <c r="P282" s="175"/>
    </row>
    <row r="283" spans="1:16">
      <c r="A283" s="188">
        <v>239</v>
      </c>
      <c r="B283" s="184" t="s">
        <v>1025</v>
      </c>
      <c r="C283" s="185" t="s">
        <v>795</v>
      </c>
      <c r="D283" s="189">
        <v>18</v>
      </c>
      <c r="E283" s="177"/>
      <c r="F283" s="175"/>
      <c r="G283" s="175"/>
      <c r="H283" s="179"/>
      <c r="I283" s="188">
        <v>255</v>
      </c>
      <c r="J283" s="184" t="s">
        <v>1007</v>
      </c>
      <c r="K283" s="185" t="s">
        <v>834</v>
      </c>
      <c r="L283" s="190">
        <v>-58</v>
      </c>
      <c r="M283" s="175"/>
      <c r="N283" s="175"/>
      <c r="O283" s="175"/>
      <c r="P283" s="175"/>
    </row>
    <row r="284" spans="1:16">
      <c r="A284" s="188">
        <v>240</v>
      </c>
      <c r="B284" s="184" t="s">
        <v>913</v>
      </c>
      <c r="C284" s="185" t="s">
        <v>795</v>
      </c>
      <c r="D284" s="189">
        <v>30</v>
      </c>
      <c r="E284" s="195" t="s">
        <v>1017</v>
      </c>
      <c r="F284" s="175"/>
      <c r="G284" s="175"/>
      <c r="H284" s="179"/>
      <c r="I284" s="188">
        <v>256</v>
      </c>
      <c r="J284" s="184" t="s">
        <v>1024</v>
      </c>
      <c r="K284" s="185" t="s">
        <v>834</v>
      </c>
      <c r="L284" s="190">
        <v>262.8</v>
      </c>
      <c r="M284" s="175"/>
      <c r="N284" s="175"/>
      <c r="O284" s="175"/>
      <c r="P284" s="175"/>
    </row>
    <row r="285" spans="1:16">
      <c r="A285" s="188">
        <v>241</v>
      </c>
      <c r="B285" s="184" t="s">
        <v>885</v>
      </c>
      <c r="C285" s="185" t="s">
        <v>834</v>
      </c>
      <c r="D285" s="189">
        <v>486</v>
      </c>
      <c r="E285" s="188">
        <v>250</v>
      </c>
      <c r="F285" s="184" t="s">
        <v>447</v>
      </c>
      <c r="G285" s="185" t="s">
        <v>401</v>
      </c>
      <c r="H285" s="189">
        <v>1975</v>
      </c>
      <c r="I285" s="188">
        <v>257</v>
      </c>
      <c r="J285" s="184" t="s">
        <v>973</v>
      </c>
      <c r="K285" s="185" t="s">
        <v>834</v>
      </c>
      <c r="L285" s="190">
        <v>155</v>
      </c>
      <c r="M285" s="175"/>
      <c r="N285" s="175"/>
      <c r="O285" s="175"/>
      <c r="P285" s="175"/>
    </row>
    <row r="286" spans="1:16">
      <c r="A286" s="188">
        <v>242</v>
      </c>
      <c r="B286" s="184" t="s">
        <v>1026</v>
      </c>
      <c r="C286" s="185" t="s">
        <v>834</v>
      </c>
      <c r="D286" s="189">
        <v>414.4</v>
      </c>
      <c r="E286" s="187" t="s">
        <v>823</v>
      </c>
      <c r="F286" s="175"/>
      <c r="G286" s="175"/>
      <c r="H286" s="179"/>
      <c r="I286" s="188">
        <v>258</v>
      </c>
      <c r="J286" s="184" t="s">
        <v>975</v>
      </c>
      <c r="K286" s="185" t="s">
        <v>834</v>
      </c>
      <c r="L286" s="190">
        <v>181</v>
      </c>
      <c r="M286" s="175"/>
      <c r="N286" s="175"/>
      <c r="O286" s="175"/>
      <c r="P286" s="175"/>
    </row>
    <row r="287" spans="1:16">
      <c r="A287" s="188">
        <v>243</v>
      </c>
      <c r="B287" s="184" t="s">
        <v>970</v>
      </c>
      <c r="C287" s="185" t="s">
        <v>834</v>
      </c>
      <c r="D287" s="189">
        <v>350</v>
      </c>
      <c r="E287" s="195" t="s">
        <v>1018</v>
      </c>
      <c r="F287" s="175"/>
      <c r="G287" s="175"/>
      <c r="H287" s="179"/>
      <c r="I287" s="188">
        <v>259</v>
      </c>
      <c r="J287" s="184" t="s">
        <v>1012</v>
      </c>
      <c r="K287" s="185" t="s">
        <v>834</v>
      </c>
      <c r="L287" s="190">
        <v>262.5</v>
      </c>
      <c r="M287" s="175"/>
      <c r="N287" s="175"/>
      <c r="O287" s="175"/>
      <c r="P287" s="175"/>
    </row>
    <row r="288" spans="1:16">
      <c r="A288" s="187" t="s">
        <v>823</v>
      </c>
      <c r="B288" s="175"/>
      <c r="C288" s="175"/>
      <c r="D288" s="179"/>
      <c r="E288" s="188">
        <v>251</v>
      </c>
      <c r="F288" s="184" t="s">
        <v>909</v>
      </c>
      <c r="G288" s="185" t="s">
        <v>402</v>
      </c>
      <c r="H288" s="189">
        <v>141930</v>
      </c>
      <c r="I288" s="188">
        <v>260</v>
      </c>
      <c r="J288" s="184" t="s">
        <v>1014</v>
      </c>
      <c r="K288" s="185" t="s">
        <v>834</v>
      </c>
      <c r="L288" s="190">
        <v>10000</v>
      </c>
      <c r="M288" s="193">
        <f>L288+D260+H280</f>
        <v>19000</v>
      </c>
      <c r="N288" s="175">
        <f>M288/3</f>
        <v>6333.333333333333</v>
      </c>
      <c r="O288" s="175"/>
      <c r="P288" s="175"/>
    </row>
    <row r="289" spans="1:16">
      <c r="A289" s="177"/>
      <c r="B289" s="175"/>
      <c r="C289" s="175"/>
      <c r="D289" s="179"/>
      <c r="E289" s="188">
        <v>252</v>
      </c>
      <c r="F289" s="184" t="s">
        <v>915</v>
      </c>
      <c r="G289" s="185" t="s">
        <v>402</v>
      </c>
      <c r="H289" s="189">
        <v>105440</v>
      </c>
      <c r="I289" s="188">
        <v>261</v>
      </c>
      <c r="J289" s="184" t="s">
        <v>1016</v>
      </c>
      <c r="K289" s="185" t="s">
        <v>834</v>
      </c>
      <c r="L289" s="190">
        <v>31</v>
      </c>
      <c r="M289" s="175"/>
      <c r="N289" s="175"/>
      <c r="O289" s="175"/>
      <c r="P289" s="175"/>
    </row>
    <row r="290" spans="1:16">
      <c r="A290" s="195" t="s">
        <v>1027</v>
      </c>
      <c r="B290" s="175"/>
      <c r="C290" s="175"/>
      <c r="D290" s="179"/>
      <c r="E290" s="187" t="s">
        <v>823</v>
      </c>
      <c r="F290" s="175"/>
      <c r="G290" s="175"/>
      <c r="H290" s="179"/>
      <c r="I290" s="187" t="s">
        <v>823</v>
      </c>
      <c r="J290" s="175"/>
      <c r="K290" s="175"/>
      <c r="L290" s="180"/>
      <c r="M290" s="175"/>
      <c r="N290" s="175"/>
      <c r="O290" s="175"/>
      <c r="P290" s="175"/>
    </row>
    <row r="291" spans="1:16">
      <c r="A291" s="187" t="s">
        <v>823</v>
      </c>
      <c r="B291" s="175"/>
      <c r="C291" s="175"/>
      <c r="D291" s="179"/>
      <c r="E291" s="195" t="s">
        <v>1019</v>
      </c>
      <c r="F291" s="175"/>
      <c r="G291" s="175"/>
      <c r="H291" s="179"/>
      <c r="I291" s="195" t="s">
        <v>1017</v>
      </c>
      <c r="J291" s="175"/>
      <c r="K291" s="175"/>
      <c r="L291" s="180"/>
      <c r="M291" s="175"/>
      <c r="N291" s="175"/>
      <c r="O291" s="175"/>
      <c r="P291" s="175"/>
    </row>
    <row r="292" spans="1:16">
      <c r="A292" s="195" t="s">
        <v>1027</v>
      </c>
      <c r="B292" s="175"/>
      <c r="C292" s="175"/>
      <c r="D292" s="179"/>
      <c r="E292" s="188">
        <v>253</v>
      </c>
      <c r="F292" s="184" t="s">
        <v>1020</v>
      </c>
      <c r="G292" s="185" t="s">
        <v>795</v>
      </c>
      <c r="H292" s="189">
        <v>64</v>
      </c>
      <c r="I292" s="188">
        <v>262</v>
      </c>
      <c r="J292" s="184" t="s">
        <v>447</v>
      </c>
      <c r="K292" s="185" t="s">
        <v>401</v>
      </c>
      <c r="L292" s="190">
        <v>4225</v>
      </c>
      <c r="M292" s="191">
        <f>L292+D264+H285</f>
        <v>7900</v>
      </c>
      <c r="N292" s="175">
        <f>M292/3</f>
        <v>2633.3333333333335</v>
      </c>
      <c r="O292" s="175"/>
      <c r="P292" s="175"/>
    </row>
    <row r="293" spans="1:16">
      <c r="A293" s="188">
        <v>287</v>
      </c>
      <c r="B293" s="184" t="s">
        <v>958</v>
      </c>
      <c r="C293" s="185" t="s">
        <v>401</v>
      </c>
      <c r="D293" s="189">
        <v>20</v>
      </c>
      <c r="E293" s="188">
        <v>254</v>
      </c>
      <c r="F293" s="184" t="s">
        <v>233</v>
      </c>
      <c r="G293" s="185" t="s">
        <v>795</v>
      </c>
      <c r="H293" s="189">
        <v>1</v>
      </c>
      <c r="I293" s="187" t="s">
        <v>823</v>
      </c>
      <c r="J293" s="175"/>
      <c r="K293" s="175"/>
      <c r="L293" s="180"/>
      <c r="M293" s="175"/>
      <c r="N293" s="175"/>
      <c r="O293" s="175"/>
      <c r="P293" s="175"/>
    </row>
    <row r="294" spans="1:16">
      <c r="A294" s="187" t="s">
        <v>823</v>
      </c>
      <c r="B294" s="175"/>
      <c r="C294" s="175"/>
      <c r="D294" s="179"/>
      <c r="E294" s="187" t="s">
        <v>823</v>
      </c>
      <c r="F294" s="175"/>
      <c r="G294" s="175"/>
      <c r="H294" s="179"/>
      <c r="I294" s="177"/>
      <c r="J294" s="175"/>
      <c r="K294" s="175"/>
      <c r="L294" s="180"/>
      <c r="M294" s="175"/>
      <c r="N294" s="175"/>
      <c r="O294" s="175"/>
      <c r="P294" s="175"/>
    </row>
    <row r="295" spans="1:16">
      <c r="A295" s="195" t="s">
        <v>825</v>
      </c>
      <c r="B295" s="175"/>
      <c r="C295" s="175"/>
      <c r="D295" s="179"/>
      <c r="E295" s="177"/>
      <c r="F295" s="175"/>
      <c r="G295" s="175"/>
      <c r="H295" s="179"/>
      <c r="I295" s="195" t="s">
        <v>1018</v>
      </c>
      <c r="J295" s="175"/>
      <c r="K295" s="175"/>
      <c r="L295" s="180"/>
      <c r="M295" s="175"/>
      <c r="N295" s="175"/>
      <c r="O295" s="175"/>
      <c r="P295" s="175"/>
    </row>
    <row r="296" spans="1:16">
      <c r="A296" s="187" t="s">
        <v>823</v>
      </c>
      <c r="B296" s="175"/>
      <c r="C296" s="175"/>
      <c r="D296" s="179"/>
      <c r="E296" s="195" t="s">
        <v>1023</v>
      </c>
      <c r="F296" s="175"/>
      <c r="G296" s="175"/>
      <c r="H296" s="179"/>
      <c r="I296" s="188">
        <v>263</v>
      </c>
      <c r="J296" s="184" t="s">
        <v>909</v>
      </c>
      <c r="K296" s="185" t="s">
        <v>402</v>
      </c>
      <c r="L296" s="190">
        <v>232965</v>
      </c>
      <c r="M296" s="175"/>
      <c r="N296" s="175"/>
      <c r="O296" s="175"/>
      <c r="P296" s="175"/>
    </row>
    <row r="297" spans="1:16">
      <c r="A297" s="177"/>
      <c r="B297" s="175"/>
      <c r="C297" s="175"/>
      <c r="D297" s="179"/>
      <c r="E297" s="188">
        <v>255</v>
      </c>
      <c r="F297" s="184" t="s">
        <v>44</v>
      </c>
      <c r="G297" s="185" t="s">
        <v>422</v>
      </c>
      <c r="H297" s="189">
        <v>7.5</v>
      </c>
      <c r="I297" s="188">
        <v>264</v>
      </c>
      <c r="J297" s="184" t="s">
        <v>915</v>
      </c>
      <c r="K297" s="185" t="s">
        <v>402</v>
      </c>
      <c r="L297" s="190">
        <v>169740</v>
      </c>
      <c r="M297" s="175"/>
      <c r="N297" s="175"/>
      <c r="O297" s="175"/>
      <c r="P297" s="175"/>
    </row>
    <row r="298" spans="1:16">
      <c r="A298" s="195" t="s">
        <v>825</v>
      </c>
      <c r="B298" s="175"/>
      <c r="C298" s="175"/>
      <c r="D298" s="179"/>
      <c r="E298" s="188">
        <v>256</v>
      </c>
      <c r="F298" s="184" t="s">
        <v>946</v>
      </c>
      <c r="G298" s="185" t="s">
        <v>834</v>
      </c>
      <c r="H298" s="189">
        <v>47.55</v>
      </c>
      <c r="I298" s="188">
        <v>265</v>
      </c>
      <c r="J298" s="184" t="s">
        <v>902</v>
      </c>
      <c r="K298" s="185" t="s">
        <v>402</v>
      </c>
      <c r="L298" s="190">
        <v>768</v>
      </c>
      <c r="M298" s="193">
        <f>L298+L104+L171</f>
        <v>2304</v>
      </c>
      <c r="N298" s="175">
        <f>M298/3</f>
        <v>768</v>
      </c>
      <c r="O298" s="175"/>
      <c r="P298" s="175"/>
    </row>
    <row r="299" spans="1:16">
      <c r="A299" s="188">
        <v>335</v>
      </c>
      <c r="B299" s="184" t="s">
        <v>44</v>
      </c>
      <c r="C299" s="185" t="s">
        <v>422</v>
      </c>
      <c r="D299" s="189">
        <v>4</v>
      </c>
      <c r="E299" s="188">
        <v>257</v>
      </c>
      <c r="F299" s="184" t="s">
        <v>156</v>
      </c>
      <c r="G299" s="185" t="s">
        <v>416</v>
      </c>
      <c r="H299" s="189">
        <v>6654</v>
      </c>
      <c r="I299" s="188">
        <v>266</v>
      </c>
      <c r="J299" s="184" t="s">
        <v>892</v>
      </c>
      <c r="K299" s="185" t="s">
        <v>402</v>
      </c>
      <c r="L299" s="190">
        <v>3584</v>
      </c>
      <c r="M299" s="175"/>
      <c r="N299" s="175"/>
      <c r="O299" s="175"/>
      <c r="P299" s="175"/>
    </row>
    <row r="300" spans="1:16">
      <c r="A300" s="177"/>
      <c r="B300" s="175"/>
      <c r="C300" s="175"/>
      <c r="D300" s="179"/>
      <c r="E300" s="188">
        <v>258</v>
      </c>
      <c r="F300" s="184" t="s">
        <v>910</v>
      </c>
      <c r="G300" s="185" t="s">
        <v>834</v>
      </c>
      <c r="H300" s="189">
        <v>50</v>
      </c>
      <c r="I300" s="187" t="s">
        <v>823</v>
      </c>
      <c r="J300" s="175"/>
      <c r="K300" s="175"/>
      <c r="L300" s="180"/>
      <c r="M300" s="175"/>
      <c r="N300" s="175"/>
      <c r="O300" s="175"/>
      <c r="P300" s="175"/>
    </row>
    <row r="301" spans="1:16">
      <c r="A301" s="188">
        <v>336</v>
      </c>
      <c r="B301" s="184" t="s">
        <v>879</v>
      </c>
      <c r="C301" s="185" t="s">
        <v>405</v>
      </c>
      <c r="D301" s="189">
        <v>14</v>
      </c>
      <c r="E301" s="188">
        <v>259</v>
      </c>
      <c r="F301" s="184" t="s">
        <v>188</v>
      </c>
      <c r="G301" s="185" t="s">
        <v>834</v>
      </c>
      <c r="H301" s="189">
        <v>50</v>
      </c>
      <c r="I301" s="195" t="s">
        <v>1019</v>
      </c>
      <c r="J301" s="175"/>
      <c r="K301" s="175"/>
      <c r="L301" s="180"/>
      <c r="M301" s="175"/>
      <c r="N301" s="175"/>
      <c r="O301" s="175"/>
      <c r="P301" s="175"/>
    </row>
    <row r="302" spans="1:16">
      <c r="A302" s="177"/>
      <c r="B302" s="175"/>
      <c r="C302" s="175"/>
      <c r="D302" s="179"/>
      <c r="E302" s="188">
        <v>260</v>
      </c>
      <c r="F302" s="184" t="s">
        <v>877</v>
      </c>
      <c r="G302" s="185" t="s">
        <v>834</v>
      </c>
      <c r="H302" s="189">
        <v>1050</v>
      </c>
      <c r="I302" s="188">
        <v>267</v>
      </c>
      <c r="J302" s="184" t="s">
        <v>1020</v>
      </c>
      <c r="K302" s="185" t="s">
        <v>795</v>
      </c>
      <c r="L302" s="190">
        <v>38</v>
      </c>
      <c r="M302" s="175"/>
      <c r="N302" s="175"/>
      <c r="O302" s="175"/>
      <c r="P302" s="175"/>
    </row>
    <row r="303" spans="1:16">
      <c r="A303" s="177"/>
      <c r="B303" s="175"/>
      <c r="C303" s="175"/>
      <c r="D303" s="179"/>
      <c r="E303" s="188">
        <v>261</v>
      </c>
      <c r="F303" s="184" t="s">
        <v>937</v>
      </c>
      <c r="G303" s="185" t="s">
        <v>403</v>
      </c>
      <c r="H303" s="189">
        <v>10</v>
      </c>
      <c r="I303" s="187" t="s">
        <v>823</v>
      </c>
      <c r="J303" s="175"/>
      <c r="K303" s="175"/>
      <c r="L303" s="180"/>
      <c r="M303" s="175"/>
      <c r="N303" s="175"/>
      <c r="O303" s="175"/>
      <c r="P303" s="175"/>
    </row>
    <row r="304" spans="1:16">
      <c r="A304" s="187" t="s">
        <v>823</v>
      </c>
      <c r="B304" s="175"/>
      <c r="C304" s="175"/>
      <c r="D304" s="179"/>
      <c r="E304" s="188">
        <v>262</v>
      </c>
      <c r="F304" s="184" t="s">
        <v>1025</v>
      </c>
      <c r="G304" s="185" t="s">
        <v>795</v>
      </c>
      <c r="H304" s="189">
        <v>74</v>
      </c>
      <c r="I304" s="177"/>
      <c r="J304" s="175"/>
      <c r="K304" s="175"/>
      <c r="L304" s="180"/>
      <c r="M304" s="175"/>
      <c r="N304" s="175"/>
      <c r="O304" s="175"/>
      <c r="P304" s="175"/>
    </row>
    <row r="305" spans="1:16">
      <c r="A305" s="187" t="s">
        <v>823</v>
      </c>
      <c r="B305" s="175"/>
      <c r="C305" s="175"/>
      <c r="D305" s="179"/>
      <c r="E305" s="188">
        <v>263</v>
      </c>
      <c r="F305" s="184" t="s">
        <v>913</v>
      </c>
      <c r="G305" s="185" t="s">
        <v>795</v>
      </c>
      <c r="H305" s="189">
        <v>27</v>
      </c>
      <c r="I305" s="195" t="s">
        <v>1023</v>
      </c>
      <c r="J305" s="175"/>
      <c r="K305" s="175"/>
      <c r="L305" s="180"/>
      <c r="M305" s="175"/>
      <c r="N305" s="175"/>
      <c r="O305" s="175"/>
      <c r="P305" s="175"/>
    </row>
    <row r="306" spans="1:16">
      <c r="A306" s="177"/>
      <c r="B306" s="175"/>
      <c r="C306" s="175"/>
      <c r="D306" s="179"/>
      <c r="E306" s="188">
        <v>264</v>
      </c>
      <c r="F306" s="184" t="s">
        <v>876</v>
      </c>
      <c r="G306" s="185" t="s">
        <v>402</v>
      </c>
      <c r="H306" s="189">
        <v>165</v>
      </c>
      <c r="I306" s="188">
        <v>268</v>
      </c>
      <c r="J306" s="184" t="s">
        <v>44</v>
      </c>
      <c r="K306" s="185" t="s">
        <v>422</v>
      </c>
      <c r="L306" s="190">
        <v>5</v>
      </c>
      <c r="M306" s="175"/>
      <c r="N306" s="175"/>
      <c r="O306" s="175"/>
      <c r="P306" s="175"/>
    </row>
    <row r="307" spans="1:16">
      <c r="A307" s="195" t="s">
        <v>906</v>
      </c>
      <c r="B307" s="175"/>
      <c r="C307" s="175"/>
      <c r="D307" s="179"/>
      <c r="E307" s="188">
        <v>265</v>
      </c>
      <c r="F307" s="184" t="s">
        <v>885</v>
      </c>
      <c r="G307" s="185" t="s">
        <v>834</v>
      </c>
      <c r="H307" s="189">
        <v>125</v>
      </c>
      <c r="I307" s="188">
        <v>269</v>
      </c>
      <c r="J307" s="184" t="s">
        <v>959</v>
      </c>
      <c r="K307" s="185" t="s">
        <v>403</v>
      </c>
      <c r="L307" s="190">
        <v>3</v>
      </c>
      <c r="M307" s="175"/>
      <c r="N307" s="175"/>
      <c r="O307" s="175"/>
      <c r="P307" s="175"/>
    </row>
    <row r="308" spans="1:16">
      <c r="A308" s="188">
        <v>339</v>
      </c>
      <c r="B308" s="184" t="s">
        <v>1028</v>
      </c>
      <c r="C308" s="185" t="s">
        <v>834</v>
      </c>
      <c r="D308" s="189">
        <v>750</v>
      </c>
      <c r="E308" s="188">
        <v>266</v>
      </c>
      <c r="F308" s="184" t="s">
        <v>1029</v>
      </c>
      <c r="G308" s="185" t="s">
        <v>834</v>
      </c>
      <c r="H308" s="189">
        <v>250</v>
      </c>
      <c r="I308" s="188">
        <v>270</v>
      </c>
      <c r="J308" s="184" t="s">
        <v>932</v>
      </c>
      <c r="K308" s="185" t="s">
        <v>834</v>
      </c>
      <c r="L308" s="190">
        <v>60</v>
      </c>
      <c r="M308" s="175"/>
      <c r="N308" s="175"/>
      <c r="O308" s="175"/>
      <c r="P308" s="175"/>
    </row>
    <row r="309" spans="1:16">
      <c r="A309" s="188">
        <v>340</v>
      </c>
      <c r="B309" s="184" t="s">
        <v>907</v>
      </c>
      <c r="C309" s="185" t="s">
        <v>834</v>
      </c>
      <c r="D309" s="189">
        <v>50</v>
      </c>
      <c r="E309" s="188">
        <v>267</v>
      </c>
      <c r="F309" s="184" t="s">
        <v>1026</v>
      </c>
      <c r="G309" s="185" t="s">
        <v>834</v>
      </c>
      <c r="H309" s="189">
        <v>750</v>
      </c>
      <c r="I309" s="188">
        <v>271</v>
      </c>
      <c r="J309" s="184" t="s">
        <v>156</v>
      </c>
      <c r="K309" s="185" t="s">
        <v>416</v>
      </c>
      <c r="L309" s="190">
        <v>12840</v>
      </c>
      <c r="M309" s="175"/>
      <c r="N309" s="175"/>
      <c r="O309" s="175"/>
      <c r="P309" s="175"/>
    </row>
    <row r="310" spans="1:16">
      <c r="A310" s="188">
        <v>341</v>
      </c>
      <c r="B310" s="184" t="s">
        <v>218</v>
      </c>
      <c r="C310" s="185" t="s">
        <v>401</v>
      </c>
      <c r="D310" s="189">
        <v>34.799999999999997</v>
      </c>
      <c r="E310" s="187" t="s">
        <v>823</v>
      </c>
      <c r="F310" s="175"/>
      <c r="G310" s="175"/>
      <c r="H310" s="179"/>
      <c r="I310" s="188">
        <v>272</v>
      </c>
      <c r="J310" s="184" t="s">
        <v>871</v>
      </c>
      <c r="K310" s="185" t="s">
        <v>403</v>
      </c>
      <c r="L310" s="190">
        <v>40</v>
      </c>
      <c r="M310" s="175"/>
      <c r="N310" s="175"/>
      <c r="O310" s="175"/>
      <c r="P310" s="175"/>
    </row>
    <row r="311" spans="1:16">
      <c r="A311" s="188">
        <v>342</v>
      </c>
      <c r="B311" s="184" t="s">
        <v>219</v>
      </c>
      <c r="C311" s="185" t="s">
        <v>401</v>
      </c>
      <c r="D311" s="189">
        <v>212.15</v>
      </c>
      <c r="E311" s="177"/>
      <c r="F311" s="175"/>
      <c r="G311" s="175"/>
      <c r="H311" s="179"/>
      <c r="I311" s="188">
        <v>273</v>
      </c>
      <c r="J311" s="184" t="s">
        <v>1025</v>
      </c>
      <c r="K311" s="185" t="s">
        <v>795</v>
      </c>
      <c r="L311" s="190">
        <v>55</v>
      </c>
      <c r="M311" s="191">
        <f>L311+D283+H304</f>
        <v>147</v>
      </c>
      <c r="N311" s="175">
        <f>M311/3</f>
        <v>49</v>
      </c>
      <c r="O311" s="175"/>
      <c r="P311" s="175"/>
    </row>
    <row r="312" spans="1:16">
      <c r="A312" s="188">
        <v>343</v>
      </c>
      <c r="B312" s="184" t="s">
        <v>841</v>
      </c>
      <c r="C312" s="185" t="s">
        <v>401</v>
      </c>
      <c r="D312" s="189">
        <v>56</v>
      </c>
      <c r="E312" s="195" t="s">
        <v>1030</v>
      </c>
      <c r="F312" s="175"/>
      <c r="G312" s="175"/>
      <c r="H312" s="179"/>
      <c r="I312" s="188">
        <v>274</v>
      </c>
      <c r="J312" s="184" t="s">
        <v>913</v>
      </c>
      <c r="K312" s="185" t="s">
        <v>795</v>
      </c>
      <c r="L312" s="190">
        <v>61</v>
      </c>
      <c r="M312" s="191">
        <f>L312+H119+D159+L170+H190+D284+H305</f>
        <v>720</v>
      </c>
      <c r="N312" s="175">
        <f>M312/3</f>
        <v>240</v>
      </c>
      <c r="O312" s="175"/>
      <c r="P312" s="175"/>
    </row>
    <row r="313" spans="1:16">
      <c r="A313" s="187" t="s">
        <v>823</v>
      </c>
      <c r="B313" s="175"/>
      <c r="C313" s="175"/>
      <c r="D313" s="179"/>
      <c r="E313" s="188">
        <v>268</v>
      </c>
      <c r="F313" s="184" t="s">
        <v>931</v>
      </c>
      <c r="G313" s="185" t="s">
        <v>834</v>
      </c>
      <c r="H313" s="189">
        <v>156</v>
      </c>
      <c r="I313" s="188">
        <v>275</v>
      </c>
      <c r="J313" s="184" t="s">
        <v>885</v>
      </c>
      <c r="K313" s="185" t="s">
        <v>834</v>
      </c>
      <c r="L313" s="190">
        <v>250</v>
      </c>
      <c r="M313" s="175"/>
      <c r="N313" s="175"/>
      <c r="O313" s="175"/>
      <c r="P313" s="175"/>
    </row>
    <row r="314" spans="1:16">
      <c r="A314" s="177"/>
      <c r="B314" s="175"/>
      <c r="C314" s="175"/>
      <c r="D314" s="179"/>
      <c r="E314" s="188">
        <v>269</v>
      </c>
      <c r="F314" s="184" t="s">
        <v>949</v>
      </c>
      <c r="G314" s="185" t="s">
        <v>834</v>
      </c>
      <c r="H314" s="189">
        <v>258</v>
      </c>
      <c r="I314" s="188">
        <v>276</v>
      </c>
      <c r="J314" s="184" t="s">
        <v>1026</v>
      </c>
      <c r="K314" s="185" t="s">
        <v>834</v>
      </c>
      <c r="L314" s="190">
        <v>1585.6</v>
      </c>
      <c r="M314" s="193">
        <f>L314+D286+H309</f>
        <v>2750</v>
      </c>
      <c r="N314" s="175">
        <f>M314/3</f>
        <v>916.66666666666663</v>
      </c>
      <c r="O314" s="175"/>
      <c r="P314" s="175"/>
    </row>
    <row r="315" spans="1:16">
      <c r="A315" s="195" t="s">
        <v>943</v>
      </c>
      <c r="B315" s="175"/>
      <c r="C315" s="175"/>
      <c r="D315" s="179"/>
      <c r="E315" s="188">
        <v>270</v>
      </c>
      <c r="F315" s="184" t="s">
        <v>932</v>
      </c>
      <c r="G315" s="185" t="s">
        <v>834</v>
      </c>
      <c r="H315" s="189">
        <v>-60</v>
      </c>
      <c r="I315" s="187" t="s">
        <v>823</v>
      </c>
      <c r="J315" s="175"/>
      <c r="K315" s="175"/>
      <c r="L315" s="180"/>
      <c r="M315" s="175"/>
      <c r="N315" s="175"/>
      <c r="O315" s="175"/>
      <c r="P315" s="175"/>
    </row>
    <row r="316" spans="1:16">
      <c r="A316" s="188">
        <v>375</v>
      </c>
      <c r="B316" s="184" t="s">
        <v>35</v>
      </c>
      <c r="C316" s="185" t="s">
        <v>402</v>
      </c>
      <c r="D316" s="189">
        <v>100</v>
      </c>
      <c r="E316" s="188">
        <v>271</v>
      </c>
      <c r="F316" s="184" t="s">
        <v>293</v>
      </c>
      <c r="G316" s="185" t="s">
        <v>834</v>
      </c>
      <c r="H316" s="189">
        <v>240</v>
      </c>
      <c r="I316" s="177"/>
      <c r="J316" s="175"/>
      <c r="K316" s="175"/>
      <c r="L316" s="180"/>
      <c r="M316" s="175"/>
      <c r="N316" s="175"/>
      <c r="O316" s="175"/>
      <c r="P316" s="175"/>
    </row>
    <row r="317" spans="1:16">
      <c r="A317" s="188">
        <v>376</v>
      </c>
      <c r="B317" s="184" t="s">
        <v>842</v>
      </c>
      <c r="C317" s="185" t="s">
        <v>843</v>
      </c>
      <c r="D317" s="189">
        <v>1</v>
      </c>
      <c r="E317" s="188">
        <v>272</v>
      </c>
      <c r="F317" s="184" t="s">
        <v>939</v>
      </c>
      <c r="G317" s="185" t="s">
        <v>834</v>
      </c>
      <c r="H317" s="189">
        <v>25</v>
      </c>
      <c r="I317" s="195" t="s">
        <v>1030</v>
      </c>
      <c r="J317" s="175"/>
      <c r="K317" s="175"/>
      <c r="L317" s="180"/>
      <c r="M317" s="175"/>
      <c r="N317" s="175"/>
      <c r="O317" s="175"/>
      <c r="P317" s="175"/>
    </row>
    <row r="318" spans="1:16">
      <c r="A318" s="188">
        <v>377</v>
      </c>
      <c r="B318" s="184" t="s">
        <v>847</v>
      </c>
      <c r="C318" s="185" t="s">
        <v>402</v>
      </c>
      <c r="D318" s="189">
        <v>1</v>
      </c>
      <c r="E318" s="188">
        <v>273</v>
      </c>
      <c r="F318" s="184" t="s">
        <v>885</v>
      </c>
      <c r="G318" s="185" t="s">
        <v>834</v>
      </c>
      <c r="H318" s="189">
        <v>375</v>
      </c>
      <c r="I318" s="188">
        <v>277</v>
      </c>
      <c r="J318" s="184" t="s">
        <v>931</v>
      </c>
      <c r="K318" s="185" t="s">
        <v>834</v>
      </c>
      <c r="L318" s="190">
        <v>57</v>
      </c>
      <c r="M318" s="175"/>
      <c r="N318" s="175"/>
      <c r="O318" s="175"/>
      <c r="P318" s="175"/>
    </row>
    <row r="319" spans="1:16">
      <c r="A319" s="188">
        <v>378</v>
      </c>
      <c r="B319" s="184" t="s">
        <v>36</v>
      </c>
      <c r="C319" s="185" t="s">
        <v>402</v>
      </c>
      <c r="D319" s="189">
        <v>252</v>
      </c>
      <c r="E319" s="188">
        <v>274</v>
      </c>
      <c r="F319" s="184" t="s">
        <v>970</v>
      </c>
      <c r="G319" s="185" t="s">
        <v>834</v>
      </c>
      <c r="H319" s="189">
        <v>170</v>
      </c>
      <c r="I319" s="188">
        <v>278</v>
      </c>
      <c r="J319" s="184" t="s">
        <v>293</v>
      </c>
      <c r="K319" s="185" t="s">
        <v>834</v>
      </c>
      <c r="L319" s="190">
        <v>55</v>
      </c>
      <c r="M319" s="175"/>
      <c r="N319" s="175"/>
      <c r="O319" s="175"/>
      <c r="P319" s="175"/>
    </row>
    <row r="320" spans="1:16">
      <c r="A320" s="187" t="s">
        <v>823</v>
      </c>
      <c r="B320" s="175"/>
      <c r="C320" s="175"/>
      <c r="D320" s="179"/>
      <c r="E320" s="187" t="s">
        <v>823</v>
      </c>
      <c r="F320" s="175"/>
      <c r="G320" s="175"/>
      <c r="H320" s="179"/>
      <c r="I320" s="188">
        <v>279</v>
      </c>
      <c r="J320" s="184" t="s">
        <v>939</v>
      </c>
      <c r="K320" s="185" t="s">
        <v>834</v>
      </c>
      <c r="L320" s="190">
        <v>25</v>
      </c>
      <c r="M320" s="175"/>
      <c r="N320" s="175"/>
      <c r="O320" s="175"/>
      <c r="P320" s="175"/>
    </row>
    <row r="321" spans="1:16">
      <c r="A321" s="177"/>
      <c r="B321" s="175"/>
      <c r="C321" s="175"/>
      <c r="D321" s="179"/>
      <c r="E321" s="177"/>
      <c r="F321" s="175"/>
      <c r="G321" s="175"/>
      <c r="H321" s="179"/>
      <c r="I321" s="188">
        <v>280</v>
      </c>
      <c r="J321" s="184" t="s">
        <v>970</v>
      </c>
      <c r="K321" s="185" t="s">
        <v>834</v>
      </c>
      <c r="L321" s="190">
        <v>355</v>
      </c>
      <c r="M321" s="175"/>
      <c r="N321" s="175"/>
      <c r="O321" s="175"/>
      <c r="P321" s="175"/>
    </row>
    <row r="322" spans="1:16">
      <c r="A322" s="195" t="s">
        <v>1018</v>
      </c>
      <c r="B322" s="175"/>
      <c r="C322" s="175"/>
      <c r="D322" s="179"/>
      <c r="E322" s="195" t="s">
        <v>1027</v>
      </c>
      <c r="F322" s="175"/>
      <c r="G322" s="175"/>
      <c r="H322" s="179"/>
      <c r="I322" s="187" t="s">
        <v>823</v>
      </c>
      <c r="J322" s="175"/>
      <c r="K322" s="175"/>
      <c r="L322" s="180"/>
      <c r="M322" s="175"/>
      <c r="N322" s="175"/>
      <c r="O322" s="175"/>
      <c r="P322" s="175"/>
    </row>
    <row r="323" spans="1:16">
      <c r="A323" s="188">
        <v>400</v>
      </c>
      <c r="B323" s="184" t="s">
        <v>1031</v>
      </c>
      <c r="C323" s="185" t="s">
        <v>426</v>
      </c>
      <c r="D323" s="189">
        <v>24</v>
      </c>
      <c r="E323" s="187" t="s">
        <v>823</v>
      </c>
      <c r="F323" s="175"/>
      <c r="G323" s="175"/>
      <c r="H323" s="179"/>
      <c r="I323" s="195" t="s">
        <v>1027</v>
      </c>
      <c r="J323" s="175"/>
      <c r="K323" s="175"/>
      <c r="L323" s="180"/>
      <c r="M323" s="175"/>
      <c r="N323" s="175"/>
      <c r="O323" s="175"/>
      <c r="P323" s="175"/>
    </row>
    <row r="324" spans="1:16">
      <c r="A324" s="188">
        <v>401</v>
      </c>
      <c r="B324" s="184" t="s">
        <v>1032</v>
      </c>
      <c r="C324" s="185" t="s">
        <v>426</v>
      </c>
      <c r="D324" s="189">
        <v>57</v>
      </c>
      <c r="E324" s="177"/>
      <c r="F324" s="175"/>
      <c r="G324" s="175"/>
      <c r="H324" s="179"/>
      <c r="I324" s="187" t="s">
        <v>823</v>
      </c>
      <c r="J324" s="175"/>
      <c r="K324" s="175"/>
      <c r="L324" s="180"/>
      <c r="M324" s="175"/>
      <c r="N324" s="175"/>
      <c r="O324" s="175"/>
      <c r="P324" s="175"/>
    </row>
    <row r="325" spans="1:16">
      <c r="A325" s="188">
        <v>402</v>
      </c>
      <c r="B325" s="184" t="s">
        <v>1033</v>
      </c>
      <c r="C325" s="185" t="s">
        <v>426</v>
      </c>
      <c r="D325" s="189">
        <v>50</v>
      </c>
      <c r="E325" s="195" t="s">
        <v>1027</v>
      </c>
      <c r="F325" s="175"/>
      <c r="G325" s="175"/>
      <c r="H325" s="179"/>
      <c r="I325" s="195" t="s">
        <v>1027</v>
      </c>
      <c r="J325" s="175"/>
      <c r="K325" s="175"/>
      <c r="L325" s="180"/>
      <c r="M325" s="175"/>
      <c r="N325" s="175"/>
      <c r="O325" s="175"/>
      <c r="P325" s="175"/>
    </row>
    <row r="326" spans="1:16">
      <c r="A326" s="188">
        <v>403</v>
      </c>
      <c r="B326" s="184" t="s">
        <v>1034</v>
      </c>
      <c r="C326" s="185" t="s">
        <v>426</v>
      </c>
      <c r="D326" s="189">
        <v>616</v>
      </c>
      <c r="E326" s="188">
        <v>322</v>
      </c>
      <c r="F326" s="184" t="s">
        <v>958</v>
      </c>
      <c r="G326" s="185" t="s">
        <v>401</v>
      </c>
      <c r="H326" s="189">
        <v>20</v>
      </c>
      <c r="I326" s="188">
        <v>350</v>
      </c>
      <c r="J326" s="184" t="s">
        <v>958</v>
      </c>
      <c r="K326" s="185" t="s">
        <v>401</v>
      </c>
      <c r="L326" s="190">
        <v>20</v>
      </c>
      <c r="M326" s="175"/>
      <c r="N326" s="175"/>
      <c r="O326" s="175"/>
      <c r="P326" s="175"/>
    </row>
    <row r="327" spans="1:16">
      <c r="A327" s="188">
        <v>404</v>
      </c>
      <c r="B327" s="184" t="s">
        <v>1035</v>
      </c>
      <c r="C327" s="185" t="s">
        <v>426</v>
      </c>
      <c r="D327" s="189">
        <v>842</v>
      </c>
      <c r="E327" s="187" t="s">
        <v>823</v>
      </c>
      <c r="F327" s="175"/>
      <c r="G327" s="175"/>
      <c r="H327" s="179"/>
      <c r="I327" s="187" t="s">
        <v>823</v>
      </c>
      <c r="J327" s="175"/>
      <c r="K327" s="175"/>
      <c r="L327" s="180"/>
      <c r="M327" s="175"/>
      <c r="N327" s="175"/>
      <c r="O327" s="175"/>
      <c r="P327" s="175"/>
    </row>
    <row r="328" spans="1:16">
      <c r="A328" s="188">
        <v>405</v>
      </c>
      <c r="B328" s="184" t="s">
        <v>1036</v>
      </c>
      <c r="C328" s="185" t="s">
        <v>855</v>
      </c>
      <c r="D328" s="189">
        <v>50</v>
      </c>
      <c r="E328" s="177"/>
      <c r="F328" s="175"/>
      <c r="G328" s="175"/>
      <c r="H328" s="179"/>
      <c r="I328" s="177"/>
      <c r="J328" s="175"/>
      <c r="K328" s="175"/>
      <c r="L328" s="180"/>
      <c r="M328" s="175"/>
      <c r="N328" s="175"/>
      <c r="O328" s="175"/>
      <c r="P328" s="175"/>
    </row>
    <row r="329" spans="1:16">
      <c r="A329" s="187" t="s">
        <v>823</v>
      </c>
      <c r="B329" s="175"/>
      <c r="C329" s="175"/>
      <c r="D329" s="179"/>
      <c r="E329" s="195" t="s">
        <v>825</v>
      </c>
      <c r="F329" s="175"/>
      <c r="G329" s="175"/>
      <c r="H329" s="179"/>
      <c r="I329" s="195" t="s">
        <v>825</v>
      </c>
      <c r="J329" s="175"/>
      <c r="K329" s="175"/>
      <c r="L329" s="180"/>
      <c r="M329" s="175"/>
      <c r="N329" s="175"/>
      <c r="O329" s="175"/>
      <c r="P329" s="175"/>
    </row>
    <row r="330" spans="1:16">
      <c r="A330" s="195" t="s">
        <v>1017</v>
      </c>
      <c r="B330" s="175"/>
      <c r="C330" s="175"/>
      <c r="D330" s="179"/>
      <c r="E330" s="187" t="s">
        <v>823</v>
      </c>
      <c r="F330" s="175"/>
      <c r="G330" s="175"/>
      <c r="H330" s="179"/>
      <c r="I330" s="187" t="s">
        <v>823</v>
      </c>
      <c r="J330" s="175"/>
      <c r="K330" s="175"/>
      <c r="L330" s="180"/>
      <c r="M330" s="175"/>
      <c r="N330" s="175"/>
      <c r="O330" s="175"/>
      <c r="P330" s="175"/>
    </row>
    <row r="331" spans="1:16">
      <c r="A331" s="188">
        <v>406</v>
      </c>
      <c r="B331" s="184" t="s">
        <v>1037</v>
      </c>
      <c r="C331" s="185" t="s">
        <v>426</v>
      </c>
      <c r="D331" s="189">
        <v>29564</v>
      </c>
      <c r="E331" s="177"/>
      <c r="F331" s="175"/>
      <c r="G331" s="175"/>
      <c r="H331" s="179"/>
      <c r="I331" s="177"/>
      <c r="J331" s="175"/>
      <c r="K331" s="175"/>
      <c r="L331" s="180"/>
      <c r="M331" s="175"/>
      <c r="N331" s="175"/>
      <c r="O331" s="175"/>
      <c r="P331" s="175"/>
    </row>
    <row r="332" spans="1:16">
      <c r="A332" s="188">
        <v>407</v>
      </c>
      <c r="B332" s="184" t="s">
        <v>1038</v>
      </c>
      <c r="C332" s="185" t="s">
        <v>402</v>
      </c>
      <c r="D332" s="189">
        <v>189597</v>
      </c>
      <c r="E332" s="195" t="s">
        <v>891</v>
      </c>
      <c r="F332" s="175"/>
      <c r="G332" s="175"/>
      <c r="H332" s="179"/>
      <c r="I332" s="195" t="s">
        <v>851</v>
      </c>
      <c r="J332" s="175"/>
      <c r="K332" s="175"/>
      <c r="L332" s="180"/>
      <c r="M332" s="175"/>
      <c r="N332" s="175"/>
      <c r="O332" s="175"/>
      <c r="P332" s="175"/>
    </row>
    <row r="333" spans="1:16">
      <c r="A333" s="187" t="s">
        <v>823</v>
      </c>
      <c r="B333" s="175"/>
      <c r="C333" s="175"/>
      <c r="D333" s="179"/>
      <c r="E333" s="188">
        <v>389</v>
      </c>
      <c r="F333" s="184" t="s">
        <v>218</v>
      </c>
      <c r="G333" s="185" t="s">
        <v>401</v>
      </c>
      <c r="H333" s="189">
        <v>50</v>
      </c>
      <c r="I333" s="187" t="s">
        <v>823</v>
      </c>
      <c r="J333" s="175"/>
      <c r="K333" s="175"/>
      <c r="L333" s="180"/>
      <c r="M333" s="175"/>
      <c r="N333" s="175"/>
      <c r="O333" s="175"/>
      <c r="P333" s="175"/>
    </row>
    <row r="334" spans="1:16">
      <c r="A334" s="177"/>
      <c r="B334" s="175"/>
      <c r="C334" s="175"/>
      <c r="D334" s="179"/>
      <c r="E334" s="187" t="s">
        <v>823</v>
      </c>
      <c r="F334" s="175"/>
      <c r="G334" s="175"/>
      <c r="H334" s="179"/>
      <c r="I334" s="177"/>
      <c r="J334" s="175"/>
      <c r="K334" s="175"/>
      <c r="L334" s="180"/>
      <c r="M334" s="175"/>
      <c r="N334" s="175"/>
      <c r="O334" s="175"/>
      <c r="P334" s="175"/>
    </row>
    <row r="335" spans="1:16">
      <c r="A335" s="195" t="s">
        <v>1018</v>
      </c>
      <c r="B335" s="175"/>
      <c r="C335" s="175"/>
      <c r="D335" s="179"/>
      <c r="E335" s="195" t="s">
        <v>906</v>
      </c>
      <c r="F335" s="175"/>
      <c r="G335" s="175"/>
      <c r="H335" s="179"/>
      <c r="I335" s="195" t="s">
        <v>825</v>
      </c>
      <c r="J335" s="175"/>
      <c r="K335" s="175"/>
      <c r="L335" s="180"/>
      <c r="M335" s="175"/>
      <c r="N335" s="175"/>
      <c r="O335" s="175"/>
      <c r="P335" s="175"/>
    </row>
    <row r="336" spans="1:16">
      <c r="A336" s="188">
        <v>408</v>
      </c>
      <c r="B336" s="184" t="s">
        <v>1039</v>
      </c>
      <c r="C336" s="185" t="s">
        <v>402</v>
      </c>
      <c r="D336" s="189">
        <v>29884</v>
      </c>
      <c r="E336" s="188">
        <v>394</v>
      </c>
      <c r="F336" s="184" t="s">
        <v>833</v>
      </c>
      <c r="G336" s="185" t="s">
        <v>834</v>
      </c>
      <c r="H336" s="189">
        <v>1500</v>
      </c>
      <c r="I336" s="188">
        <v>432</v>
      </c>
      <c r="J336" s="184" t="s">
        <v>926</v>
      </c>
      <c r="K336" s="185" t="s">
        <v>405</v>
      </c>
      <c r="L336" s="190">
        <v>4</v>
      </c>
      <c r="M336" s="175"/>
      <c r="N336" s="175"/>
      <c r="O336" s="175"/>
      <c r="P336" s="175"/>
    </row>
    <row r="337" spans="1:16">
      <c r="A337" s="188">
        <v>409</v>
      </c>
      <c r="B337" s="184" t="s">
        <v>1040</v>
      </c>
      <c r="C337" s="185" t="s">
        <v>402</v>
      </c>
      <c r="D337" s="189">
        <v>2480</v>
      </c>
      <c r="E337" s="188">
        <v>395</v>
      </c>
      <c r="F337" s="184" t="s">
        <v>1028</v>
      </c>
      <c r="G337" s="185" t="s">
        <v>834</v>
      </c>
      <c r="H337" s="189">
        <v>2600</v>
      </c>
      <c r="I337" s="188">
        <v>433</v>
      </c>
      <c r="J337" s="184" t="s">
        <v>1041</v>
      </c>
      <c r="K337" s="185" t="s">
        <v>403</v>
      </c>
      <c r="L337" s="190">
        <v>50</v>
      </c>
      <c r="M337" s="175"/>
      <c r="N337" s="175"/>
      <c r="O337" s="175"/>
      <c r="P337" s="175"/>
    </row>
    <row r="338" spans="1:16">
      <c r="A338" s="187" t="s">
        <v>823</v>
      </c>
      <c r="B338" s="175"/>
      <c r="C338" s="175"/>
      <c r="D338" s="179"/>
      <c r="E338" s="188">
        <v>396</v>
      </c>
      <c r="F338" s="184" t="s">
        <v>907</v>
      </c>
      <c r="G338" s="185" t="s">
        <v>834</v>
      </c>
      <c r="H338" s="189">
        <v>3400</v>
      </c>
      <c r="I338" s="188">
        <v>434</v>
      </c>
      <c r="J338" s="184" t="s">
        <v>879</v>
      </c>
      <c r="K338" s="185" t="s">
        <v>405</v>
      </c>
      <c r="L338" s="190">
        <v>31</v>
      </c>
      <c r="M338" s="175"/>
      <c r="N338" s="175"/>
      <c r="O338" s="175"/>
      <c r="P338" s="175"/>
    </row>
    <row r="339" spans="1:16">
      <c r="A339" s="195" t="s">
        <v>845</v>
      </c>
      <c r="B339" s="175"/>
      <c r="C339" s="175"/>
      <c r="D339" s="179"/>
      <c r="E339" s="188">
        <v>397</v>
      </c>
      <c r="F339" s="184" t="s">
        <v>841</v>
      </c>
      <c r="G339" s="185" t="s">
        <v>401</v>
      </c>
      <c r="H339" s="189">
        <v>57</v>
      </c>
      <c r="I339" s="188">
        <v>435</v>
      </c>
      <c r="J339" s="184" t="s">
        <v>897</v>
      </c>
      <c r="K339" s="185" t="s">
        <v>405</v>
      </c>
      <c r="L339" s="190">
        <v>1</v>
      </c>
      <c r="M339" s="175"/>
      <c r="N339" s="175"/>
      <c r="O339" s="175"/>
      <c r="P339" s="175"/>
    </row>
    <row r="340" spans="1:16">
      <c r="A340" s="188">
        <v>569</v>
      </c>
      <c r="B340" s="184" t="s">
        <v>44</v>
      </c>
      <c r="C340" s="185" t="s">
        <v>422</v>
      </c>
      <c r="D340" s="189">
        <v>2</v>
      </c>
      <c r="E340" s="188">
        <v>398</v>
      </c>
      <c r="F340" s="184" t="s">
        <v>844</v>
      </c>
      <c r="G340" s="185" t="s">
        <v>834</v>
      </c>
      <c r="H340" s="189">
        <v>500</v>
      </c>
      <c r="I340" s="195" t="s">
        <v>891</v>
      </c>
      <c r="J340" s="175"/>
      <c r="K340" s="175"/>
      <c r="L340" s="180"/>
      <c r="M340" s="175"/>
      <c r="N340" s="175"/>
      <c r="O340" s="175"/>
      <c r="P340" s="175"/>
    </row>
    <row r="341" spans="1:16">
      <c r="A341" s="188">
        <v>570</v>
      </c>
      <c r="B341" s="184" t="s">
        <v>1042</v>
      </c>
      <c r="C341" s="185" t="s">
        <v>834</v>
      </c>
      <c r="D341" s="189">
        <v>30.58</v>
      </c>
      <c r="E341" s="187" t="s">
        <v>823</v>
      </c>
      <c r="F341" s="175"/>
      <c r="G341" s="175"/>
      <c r="H341" s="179"/>
      <c r="I341" s="187" t="s">
        <v>823</v>
      </c>
      <c r="J341" s="175"/>
      <c r="K341" s="175"/>
      <c r="L341" s="180"/>
      <c r="M341" s="175"/>
      <c r="N341" s="175"/>
      <c r="O341" s="175"/>
      <c r="P341" s="175"/>
    </row>
    <row r="342" spans="1:16">
      <c r="A342" s="188">
        <v>571</v>
      </c>
      <c r="B342" s="184" t="s">
        <v>1043</v>
      </c>
      <c r="C342" s="185" t="s">
        <v>834</v>
      </c>
      <c r="D342" s="189">
        <v>27.22</v>
      </c>
      <c r="E342" s="177"/>
      <c r="F342" s="175"/>
      <c r="G342" s="175"/>
      <c r="H342" s="179"/>
      <c r="I342" s="177"/>
      <c r="J342" s="175"/>
      <c r="K342" s="175"/>
      <c r="L342" s="180"/>
      <c r="M342" s="175"/>
      <c r="N342" s="175"/>
      <c r="O342" s="175"/>
      <c r="P342" s="175"/>
    </row>
    <row r="343" spans="1:16">
      <c r="A343" s="188">
        <v>572</v>
      </c>
      <c r="B343" s="184" t="s">
        <v>1044</v>
      </c>
      <c r="C343" s="185" t="s">
        <v>834</v>
      </c>
      <c r="D343" s="189">
        <v>0</v>
      </c>
      <c r="E343" s="195" t="s">
        <v>943</v>
      </c>
      <c r="F343" s="175"/>
      <c r="G343" s="175"/>
      <c r="H343" s="179"/>
      <c r="I343" s="195" t="s">
        <v>906</v>
      </c>
      <c r="J343" s="175"/>
      <c r="K343" s="175"/>
      <c r="L343" s="180"/>
      <c r="M343" s="175"/>
      <c r="N343" s="175"/>
      <c r="O343" s="175"/>
      <c r="P343" s="175"/>
    </row>
    <row r="344" spans="1:16">
      <c r="A344" s="188">
        <v>573</v>
      </c>
      <c r="B344" s="184" t="s">
        <v>1045</v>
      </c>
      <c r="C344" s="185" t="s">
        <v>834</v>
      </c>
      <c r="D344" s="189">
        <v>0</v>
      </c>
      <c r="E344" s="188">
        <v>450</v>
      </c>
      <c r="F344" s="184" t="s">
        <v>842</v>
      </c>
      <c r="G344" s="185" t="s">
        <v>843</v>
      </c>
      <c r="H344" s="189">
        <v>1</v>
      </c>
      <c r="I344" s="188">
        <v>437</v>
      </c>
      <c r="J344" s="184" t="s">
        <v>47</v>
      </c>
      <c r="K344" s="185" t="s">
        <v>422</v>
      </c>
      <c r="L344" s="190">
        <v>6</v>
      </c>
      <c r="M344" s="175"/>
      <c r="N344" s="175"/>
      <c r="O344" s="175"/>
      <c r="P344" s="175"/>
    </row>
    <row r="345" spans="1:16">
      <c r="A345" s="188">
        <v>574</v>
      </c>
      <c r="B345" s="184" t="s">
        <v>1007</v>
      </c>
      <c r="C345" s="185" t="s">
        <v>834</v>
      </c>
      <c r="D345" s="189">
        <v>0</v>
      </c>
      <c r="E345" s="188">
        <v>451</v>
      </c>
      <c r="F345" s="184" t="s">
        <v>36</v>
      </c>
      <c r="G345" s="185" t="s">
        <v>402</v>
      </c>
      <c r="H345" s="189">
        <v>300</v>
      </c>
      <c r="I345" s="188">
        <v>438</v>
      </c>
      <c r="J345" s="184" t="s">
        <v>1028</v>
      </c>
      <c r="K345" s="185" t="s">
        <v>834</v>
      </c>
      <c r="L345" s="190">
        <v>4000</v>
      </c>
      <c r="M345" s="191">
        <f>L345+H375+D308+H337</f>
        <v>7400</v>
      </c>
      <c r="N345" s="175">
        <f>M345/3</f>
        <v>2466.6666666666665</v>
      </c>
      <c r="O345" s="175"/>
      <c r="P345" s="175"/>
    </row>
    <row r="346" spans="1:16">
      <c r="A346" s="188">
        <v>575</v>
      </c>
      <c r="B346" s="184" t="s">
        <v>1009</v>
      </c>
      <c r="C346" s="185" t="s">
        <v>834</v>
      </c>
      <c r="D346" s="189">
        <v>108.62</v>
      </c>
      <c r="E346" s="187" t="s">
        <v>823</v>
      </c>
      <c r="F346" s="175"/>
      <c r="G346" s="175"/>
      <c r="H346" s="179"/>
      <c r="I346" s="188">
        <v>439</v>
      </c>
      <c r="J346" s="184" t="s">
        <v>907</v>
      </c>
      <c r="K346" s="185" t="s">
        <v>834</v>
      </c>
      <c r="L346" s="190">
        <v>4450</v>
      </c>
      <c r="M346" s="191">
        <f>L346+D110+L116+D309+H338</f>
        <v>10900</v>
      </c>
      <c r="N346" s="175">
        <f>M346/3</f>
        <v>3633.3333333333335</v>
      </c>
      <c r="O346" s="175"/>
      <c r="P346" s="175"/>
    </row>
    <row r="347" spans="1:16">
      <c r="A347" s="188">
        <v>576</v>
      </c>
      <c r="B347" s="184" t="s">
        <v>1046</v>
      </c>
      <c r="C347" s="185" t="s">
        <v>416</v>
      </c>
      <c r="D347" s="189">
        <v>0</v>
      </c>
      <c r="E347" s="187" t="s">
        <v>823</v>
      </c>
      <c r="F347" s="175"/>
      <c r="G347" s="175"/>
      <c r="H347" s="179"/>
      <c r="I347" s="188">
        <v>440</v>
      </c>
      <c r="J347" s="184" t="s">
        <v>219</v>
      </c>
      <c r="K347" s="185" t="s">
        <v>401</v>
      </c>
      <c r="L347" s="190">
        <v>244.25</v>
      </c>
      <c r="M347" s="192">
        <f>L347+D311</f>
        <v>456.4</v>
      </c>
      <c r="N347" s="175">
        <f>M347/3</f>
        <v>152.13333333333333</v>
      </c>
      <c r="O347" s="175"/>
      <c r="P347" s="175"/>
    </row>
    <row r="348" spans="1:16">
      <c r="A348" s="188">
        <v>577</v>
      </c>
      <c r="B348" s="184" t="s">
        <v>1041</v>
      </c>
      <c r="C348" s="185" t="s">
        <v>403</v>
      </c>
      <c r="D348" s="189">
        <v>0</v>
      </c>
      <c r="E348" s="188">
        <v>499</v>
      </c>
      <c r="F348" s="184" t="s">
        <v>1037</v>
      </c>
      <c r="G348" s="185" t="s">
        <v>426</v>
      </c>
      <c r="H348" s="189">
        <v>39454</v>
      </c>
      <c r="I348" s="188">
        <v>441</v>
      </c>
      <c r="J348" s="184" t="s">
        <v>841</v>
      </c>
      <c r="K348" s="185" t="s">
        <v>401</v>
      </c>
      <c r="L348" s="190">
        <v>97</v>
      </c>
      <c r="M348" s="175"/>
      <c r="N348" s="175"/>
      <c r="O348" s="175"/>
      <c r="P348" s="175"/>
    </row>
    <row r="349" spans="1:16">
      <c r="A349" s="188">
        <v>578</v>
      </c>
      <c r="B349" s="184" t="s">
        <v>1047</v>
      </c>
      <c r="C349" s="185" t="s">
        <v>834</v>
      </c>
      <c r="D349" s="189">
        <v>0</v>
      </c>
      <c r="E349" s="188">
        <v>500</v>
      </c>
      <c r="F349" s="184" t="s">
        <v>1048</v>
      </c>
      <c r="G349" s="185" t="s">
        <v>402</v>
      </c>
      <c r="H349" s="189">
        <v>916</v>
      </c>
      <c r="I349" s="187" t="s">
        <v>823</v>
      </c>
      <c r="J349" s="175"/>
      <c r="K349" s="175"/>
      <c r="L349" s="180"/>
      <c r="M349" s="175"/>
      <c r="N349" s="175"/>
      <c r="O349" s="175"/>
      <c r="P349" s="175"/>
    </row>
    <row r="350" spans="1:16">
      <c r="A350" s="188">
        <v>579</v>
      </c>
      <c r="B350" s="184" t="s">
        <v>1049</v>
      </c>
      <c r="C350" s="185" t="s">
        <v>834</v>
      </c>
      <c r="D350" s="189">
        <v>504.93</v>
      </c>
      <c r="E350" s="188">
        <v>501</v>
      </c>
      <c r="F350" s="184" t="s">
        <v>1038</v>
      </c>
      <c r="G350" s="185" t="s">
        <v>402</v>
      </c>
      <c r="H350" s="189">
        <v>315623</v>
      </c>
      <c r="I350" s="177"/>
      <c r="J350" s="175"/>
      <c r="K350" s="175"/>
      <c r="L350" s="180"/>
      <c r="M350" s="175"/>
      <c r="N350" s="175"/>
      <c r="O350" s="175"/>
      <c r="P350" s="175"/>
    </row>
    <row r="351" spans="1:16">
      <c r="A351" s="188">
        <v>580</v>
      </c>
      <c r="B351" s="184" t="s">
        <v>1050</v>
      </c>
      <c r="C351" s="185" t="s">
        <v>834</v>
      </c>
      <c r="D351" s="189">
        <v>416.98</v>
      </c>
      <c r="E351" s="195" t="s">
        <v>1017</v>
      </c>
      <c r="F351" s="175"/>
      <c r="G351" s="175"/>
      <c r="H351" s="179"/>
      <c r="I351" s="195" t="s">
        <v>943</v>
      </c>
      <c r="J351" s="175"/>
      <c r="K351" s="175"/>
      <c r="L351" s="180"/>
      <c r="M351" s="175"/>
      <c r="N351" s="175"/>
      <c r="O351" s="175"/>
      <c r="P351" s="175"/>
    </row>
    <row r="352" spans="1:16">
      <c r="A352" s="188">
        <v>581</v>
      </c>
      <c r="B352" s="184" t="s">
        <v>1051</v>
      </c>
      <c r="C352" s="185" t="s">
        <v>834</v>
      </c>
      <c r="D352" s="189">
        <v>517.88</v>
      </c>
      <c r="E352" s="187" t="s">
        <v>823</v>
      </c>
      <c r="F352" s="175"/>
      <c r="G352" s="175"/>
      <c r="H352" s="179"/>
      <c r="I352" s="188">
        <v>482</v>
      </c>
      <c r="J352" s="184" t="s">
        <v>842</v>
      </c>
      <c r="K352" s="185" t="s">
        <v>843</v>
      </c>
      <c r="L352" s="190">
        <v>2</v>
      </c>
      <c r="M352" s="191">
        <f>L352+L39+H48+D49+L51+D317+H344</f>
        <v>16.5</v>
      </c>
      <c r="N352" s="175">
        <f>M352/3</f>
        <v>5.5</v>
      </c>
      <c r="O352" s="175"/>
      <c r="P352" s="175"/>
    </row>
    <row r="353" spans="1:16">
      <c r="A353" s="188">
        <v>582</v>
      </c>
      <c r="B353" s="184" t="s">
        <v>1052</v>
      </c>
      <c r="C353" s="185" t="s">
        <v>834</v>
      </c>
      <c r="D353" s="189">
        <v>24.92</v>
      </c>
      <c r="E353" s="195" t="s">
        <v>1018</v>
      </c>
      <c r="F353" s="175"/>
      <c r="G353" s="175"/>
      <c r="H353" s="179"/>
      <c r="I353" s="188">
        <v>483</v>
      </c>
      <c r="J353" s="184" t="s">
        <v>944</v>
      </c>
      <c r="K353" s="185" t="s">
        <v>422</v>
      </c>
      <c r="L353" s="190">
        <v>1</v>
      </c>
      <c r="M353" s="175"/>
      <c r="N353" s="175"/>
      <c r="O353" s="175"/>
      <c r="P353" s="175"/>
    </row>
    <row r="354" spans="1:16">
      <c r="A354" s="177"/>
      <c r="B354" s="175"/>
      <c r="C354" s="175"/>
      <c r="D354" s="179"/>
      <c r="E354" s="188">
        <v>502</v>
      </c>
      <c r="F354" s="184" t="s">
        <v>1039</v>
      </c>
      <c r="G354" s="185" t="s">
        <v>402</v>
      </c>
      <c r="H354" s="189">
        <v>33174</v>
      </c>
      <c r="I354" s="188">
        <v>484</v>
      </c>
      <c r="J354" s="184" t="s">
        <v>36</v>
      </c>
      <c r="K354" s="185" t="s">
        <v>402</v>
      </c>
      <c r="L354" s="190">
        <v>365</v>
      </c>
      <c r="M354" s="175"/>
      <c r="N354" s="175"/>
      <c r="O354" s="175"/>
      <c r="P354" s="175"/>
    </row>
    <row r="355" spans="1:16">
      <c r="A355" s="177"/>
      <c r="B355" s="175"/>
      <c r="C355" s="175"/>
      <c r="D355" s="179"/>
      <c r="E355" s="188">
        <v>503</v>
      </c>
      <c r="F355" s="184" t="s">
        <v>1040</v>
      </c>
      <c r="G355" s="185" t="s">
        <v>402</v>
      </c>
      <c r="H355" s="189">
        <v>5144</v>
      </c>
      <c r="I355" s="187" t="s">
        <v>823</v>
      </c>
      <c r="J355" s="175"/>
      <c r="K355" s="175"/>
      <c r="L355" s="180"/>
      <c r="M355" s="175"/>
      <c r="N355" s="175"/>
      <c r="O355" s="175"/>
      <c r="P355" s="175"/>
    </row>
    <row r="356" spans="1:16">
      <c r="A356" s="177"/>
      <c r="B356" s="175"/>
      <c r="C356" s="175"/>
      <c r="D356" s="179"/>
      <c r="E356" s="187" t="s">
        <v>823</v>
      </c>
      <c r="F356" s="175"/>
      <c r="G356" s="175"/>
      <c r="H356" s="179"/>
      <c r="I356" s="177"/>
      <c r="J356" s="175"/>
      <c r="K356" s="175"/>
      <c r="L356" s="180"/>
      <c r="M356" s="175"/>
      <c r="N356" s="175"/>
      <c r="O356" s="175"/>
      <c r="P356" s="175"/>
    </row>
    <row r="357" spans="1:16">
      <c r="A357" s="177"/>
      <c r="B357" s="175"/>
      <c r="C357" s="175"/>
      <c r="D357" s="179"/>
      <c r="E357" s="195" t="s">
        <v>845</v>
      </c>
      <c r="F357" s="175"/>
      <c r="G357" s="175"/>
      <c r="H357" s="179"/>
      <c r="I357" s="195" t="s">
        <v>1018</v>
      </c>
      <c r="J357" s="175"/>
      <c r="K357" s="175"/>
      <c r="L357" s="180"/>
      <c r="M357" s="175"/>
      <c r="N357" s="175"/>
      <c r="O357" s="175"/>
      <c r="P357" s="175"/>
    </row>
    <row r="358" spans="1:16">
      <c r="A358" s="177"/>
      <c r="B358" s="175"/>
      <c r="C358" s="175"/>
      <c r="D358" s="179"/>
      <c r="E358" s="188">
        <v>705</v>
      </c>
      <c r="F358" s="184" t="s">
        <v>1053</v>
      </c>
      <c r="G358" s="185" t="s">
        <v>834</v>
      </c>
      <c r="H358" s="189">
        <v>100</v>
      </c>
      <c r="I358" s="188">
        <v>517</v>
      </c>
      <c r="J358" s="184" t="s">
        <v>1031</v>
      </c>
      <c r="K358" s="185" t="s">
        <v>426</v>
      </c>
      <c r="L358" s="190">
        <v>23</v>
      </c>
      <c r="M358" s="175"/>
      <c r="N358" s="175"/>
      <c r="O358" s="175"/>
      <c r="P358" s="175"/>
    </row>
    <row r="359" spans="1:16">
      <c r="A359" s="177"/>
      <c r="B359" s="175"/>
      <c r="C359" s="175"/>
      <c r="D359" s="179"/>
      <c r="E359" s="188">
        <v>706</v>
      </c>
      <c r="F359" s="184" t="s">
        <v>983</v>
      </c>
      <c r="G359" s="185" t="s">
        <v>834</v>
      </c>
      <c r="H359" s="189">
        <v>286.56</v>
      </c>
      <c r="I359" s="188">
        <v>518</v>
      </c>
      <c r="J359" s="184" t="s">
        <v>1032</v>
      </c>
      <c r="K359" s="185" t="s">
        <v>426</v>
      </c>
      <c r="L359" s="190">
        <v>113</v>
      </c>
      <c r="M359" s="175"/>
      <c r="N359" s="175"/>
      <c r="O359" s="175"/>
      <c r="P359" s="175"/>
    </row>
    <row r="360" spans="1:16">
      <c r="A360" s="177"/>
      <c r="B360" s="175"/>
      <c r="C360" s="175"/>
      <c r="D360" s="179"/>
      <c r="E360" s="188">
        <v>707</v>
      </c>
      <c r="F360" s="184" t="s">
        <v>1054</v>
      </c>
      <c r="G360" s="185" t="s">
        <v>416</v>
      </c>
      <c r="H360" s="189">
        <v>100</v>
      </c>
      <c r="I360" s="188">
        <v>519</v>
      </c>
      <c r="J360" s="184" t="s">
        <v>1033</v>
      </c>
      <c r="K360" s="185" t="s">
        <v>426</v>
      </c>
      <c r="L360" s="190">
        <v>135</v>
      </c>
      <c r="M360" s="175"/>
      <c r="N360" s="175"/>
      <c r="O360" s="175"/>
      <c r="P360" s="175"/>
    </row>
    <row r="361" spans="1:16">
      <c r="A361" s="177"/>
      <c r="B361" s="175"/>
      <c r="C361" s="175"/>
      <c r="D361" s="179"/>
      <c r="E361" s="188">
        <v>708</v>
      </c>
      <c r="F361" s="184" t="s">
        <v>1055</v>
      </c>
      <c r="G361" s="185" t="s">
        <v>834</v>
      </c>
      <c r="H361" s="189">
        <v>93.38</v>
      </c>
      <c r="I361" s="188">
        <v>520</v>
      </c>
      <c r="J361" s="184" t="s">
        <v>1034</v>
      </c>
      <c r="K361" s="185" t="s">
        <v>426</v>
      </c>
      <c r="L361" s="190">
        <v>892</v>
      </c>
      <c r="M361" s="175"/>
      <c r="N361" s="175"/>
      <c r="O361" s="175"/>
      <c r="P361" s="175"/>
    </row>
    <row r="362" spans="1:16">
      <c r="A362" s="177"/>
      <c r="B362" s="175"/>
      <c r="C362" s="175"/>
      <c r="D362" s="179"/>
      <c r="E362" s="188">
        <v>709</v>
      </c>
      <c r="F362" s="184" t="s">
        <v>1003</v>
      </c>
      <c r="G362" s="185" t="s">
        <v>834</v>
      </c>
      <c r="H362" s="189">
        <v>-87.4</v>
      </c>
      <c r="I362" s="188">
        <v>521</v>
      </c>
      <c r="J362" s="184" t="s">
        <v>1035</v>
      </c>
      <c r="K362" s="185" t="s">
        <v>426</v>
      </c>
      <c r="L362" s="190">
        <v>1382</v>
      </c>
      <c r="M362" s="175"/>
      <c r="N362" s="175"/>
      <c r="O362" s="175"/>
      <c r="P362" s="175"/>
    </row>
    <row r="363" spans="1:16">
      <c r="A363" s="177"/>
      <c r="B363" s="175"/>
      <c r="C363" s="175"/>
      <c r="D363" s="179"/>
      <c r="E363" s="188">
        <v>710</v>
      </c>
      <c r="F363" s="184" t="s">
        <v>1044</v>
      </c>
      <c r="G363" s="185" t="s">
        <v>834</v>
      </c>
      <c r="H363" s="189">
        <v>-22.7</v>
      </c>
      <c r="I363" s="187" t="s">
        <v>823</v>
      </c>
      <c r="J363" s="175"/>
      <c r="K363" s="175"/>
      <c r="L363" s="180"/>
      <c r="M363" s="175"/>
      <c r="N363" s="175"/>
      <c r="O363" s="175"/>
      <c r="P363" s="175"/>
    </row>
    <row r="364" spans="1:16">
      <c r="A364" s="177"/>
      <c r="B364" s="175"/>
      <c r="C364" s="175"/>
      <c r="D364" s="179"/>
      <c r="E364" s="188">
        <v>711</v>
      </c>
      <c r="F364" s="184" t="s">
        <v>1045</v>
      </c>
      <c r="G364" s="185" t="s">
        <v>834</v>
      </c>
      <c r="H364" s="189">
        <v>127.72</v>
      </c>
      <c r="I364" s="177"/>
      <c r="J364" s="175"/>
      <c r="K364" s="175"/>
      <c r="L364" s="180"/>
      <c r="M364" s="175"/>
      <c r="N364" s="175"/>
      <c r="O364" s="175"/>
      <c r="P364" s="175"/>
    </row>
    <row r="365" spans="1:16">
      <c r="A365" s="177"/>
      <c r="B365" s="175"/>
      <c r="C365" s="175"/>
      <c r="D365" s="179"/>
      <c r="E365" s="188">
        <v>712</v>
      </c>
      <c r="F365" s="184" t="s">
        <v>1056</v>
      </c>
      <c r="G365" s="185" t="s">
        <v>834</v>
      </c>
      <c r="H365" s="189">
        <v>105</v>
      </c>
      <c r="I365" s="195" t="s">
        <v>1017</v>
      </c>
      <c r="J365" s="175"/>
      <c r="K365" s="175"/>
      <c r="L365" s="180"/>
      <c r="M365" s="175"/>
      <c r="N365" s="175"/>
      <c r="O365" s="175"/>
      <c r="P365" s="175"/>
    </row>
    <row r="366" spans="1:16">
      <c r="A366" s="177"/>
      <c r="B366" s="175"/>
      <c r="C366" s="175"/>
      <c r="D366" s="179"/>
      <c r="E366" s="188">
        <v>713</v>
      </c>
      <c r="F366" s="184" t="s">
        <v>1057</v>
      </c>
      <c r="G366" s="185" t="s">
        <v>834</v>
      </c>
      <c r="H366" s="189">
        <v>5.9</v>
      </c>
      <c r="I366" s="188">
        <v>522</v>
      </c>
      <c r="J366" s="184" t="s">
        <v>1037</v>
      </c>
      <c r="K366" s="185" t="s">
        <v>426</v>
      </c>
      <c r="L366" s="190">
        <v>94164</v>
      </c>
      <c r="M366" s="193">
        <f>L366+D331+H348</f>
        <v>163182</v>
      </c>
      <c r="N366" s="175">
        <f>M366/3</f>
        <v>54394</v>
      </c>
      <c r="O366" s="175"/>
      <c r="P366" s="175"/>
    </row>
    <row r="367" spans="1:16">
      <c r="A367" s="177"/>
      <c r="B367" s="175"/>
      <c r="C367" s="175"/>
      <c r="D367" s="179"/>
      <c r="E367" s="188">
        <v>714</v>
      </c>
      <c r="F367" s="184" t="s">
        <v>153</v>
      </c>
      <c r="G367" s="185" t="s">
        <v>834</v>
      </c>
      <c r="H367" s="189">
        <v>100</v>
      </c>
      <c r="I367" s="188">
        <v>523</v>
      </c>
      <c r="J367" s="184" t="s">
        <v>1048</v>
      </c>
      <c r="K367" s="185" t="s">
        <v>402</v>
      </c>
      <c r="L367" s="190">
        <v>26584</v>
      </c>
      <c r="M367" s="193">
        <f>L367+H349</f>
        <v>27500</v>
      </c>
      <c r="N367" s="175">
        <f>M367/3</f>
        <v>9166.6666666666661</v>
      </c>
      <c r="O367" s="175"/>
      <c r="P367" s="175"/>
    </row>
    <row r="368" spans="1:16">
      <c r="A368" s="177"/>
      <c r="B368" s="175"/>
      <c r="C368" s="175"/>
      <c r="D368" s="179"/>
      <c r="E368" s="188">
        <v>715</v>
      </c>
      <c r="F368" s="184" t="s">
        <v>1058</v>
      </c>
      <c r="G368" s="185" t="s">
        <v>834</v>
      </c>
      <c r="H368" s="189">
        <v>22.28</v>
      </c>
      <c r="I368" s="188">
        <v>524</v>
      </c>
      <c r="J368" s="184" t="s">
        <v>1038</v>
      </c>
      <c r="K368" s="185" t="s">
        <v>402</v>
      </c>
      <c r="L368" s="190">
        <v>532380</v>
      </c>
      <c r="M368" s="193">
        <f>L368+D332+H350</f>
        <v>1037600</v>
      </c>
      <c r="N368" s="175">
        <f>M368/3</f>
        <v>345866.66666666669</v>
      </c>
      <c r="O368" s="175"/>
      <c r="P368" s="175"/>
    </row>
    <row r="369" spans="1:16">
      <c r="A369" s="177"/>
      <c r="B369" s="175"/>
      <c r="C369" s="175"/>
      <c r="D369" s="179"/>
      <c r="E369" s="188">
        <v>716</v>
      </c>
      <c r="F369" s="184" t="s">
        <v>1007</v>
      </c>
      <c r="G369" s="185" t="s">
        <v>834</v>
      </c>
      <c r="H369" s="189">
        <v>76.62</v>
      </c>
      <c r="I369" s="187" t="s">
        <v>823</v>
      </c>
      <c r="J369" s="175"/>
      <c r="K369" s="175"/>
      <c r="L369" s="180"/>
      <c r="M369" s="175"/>
      <c r="N369" s="175"/>
      <c r="O369" s="175"/>
      <c r="P369" s="175"/>
    </row>
    <row r="370" spans="1:16">
      <c r="A370" s="177"/>
      <c r="B370" s="175"/>
      <c r="C370" s="175"/>
      <c r="D370" s="179"/>
      <c r="E370" s="188">
        <v>717</v>
      </c>
      <c r="F370" s="184" t="s">
        <v>1041</v>
      </c>
      <c r="G370" s="185" t="s">
        <v>403</v>
      </c>
      <c r="H370" s="189">
        <v>89</v>
      </c>
      <c r="I370" s="177"/>
      <c r="J370" s="175"/>
      <c r="K370" s="175"/>
      <c r="L370" s="180"/>
      <c r="M370" s="175"/>
      <c r="N370" s="175"/>
      <c r="O370" s="175"/>
      <c r="P370" s="175"/>
    </row>
    <row r="371" spans="1:16">
      <c r="A371" s="177"/>
      <c r="B371" s="175"/>
      <c r="C371" s="175"/>
      <c r="D371" s="179"/>
      <c r="E371" s="187" t="s">
        <v>823</v>
      </c>
      <c r="F371" s="175"/>
      <c r="G371" s="175"/>
      <c r="H371" s="179"/>
      <c r="I371" s="195" t="s">
        <v>1017</v>
      </c>
      <c r="J371" s="175"/>
      <c r="K371" s="175"/>
      <c r="L371" s="180"/>
      <c r="M371" s="175"/>
      <c r="N371" s="175"/>
      <c r="O371" s="175"/>
      <c r="P371" s="175"/>
    </row>
    <row r="372" spans="1:16">
      <c r="A372" s="177"/>
      <c r="B372" s="175"/>
      <c r="C372" s="175"/>
      <c r="D372" s="179"/>
      <c r="E372" s="195" t="s">
        <v>851</v>
      </c>
      <c r="F372" s="175"/>
      <c r="G372" s="175"/>
      <c r="H372" s="179"/>
      <c r="I372" s="188">
        <v>525</v>
      </c>
      <c r="J372" s="184" t="s">
        <v>1039</v>
      </c>
      <c r="K372" s="185" t="s">
        <v>402</v>
      </c>
      <c r="L372" s="190">
        <v>1500</v>
      </c>
      <c r="M372" s="191">
        <f>L372+L376+D336+H354</f>
        <v>97217</v>
      </c>
      <c r="N372" s="175">
        <f>M372/3</f>
        <v>32405.666666666668</v>
      </c>
      <c r="O372" s="175"/>
      <c r="P372" s="175"/>
    </row>
    <row r="373" spans="1:16">
      <c r="A373" s="177"/>
      <c r="B373" s="175"/>
      <c r="C373" s="175"/>
      <c r="D373" s="179"/>
      <c r="E373" s="195" t="s">
        <v>1023</v>
      </c>
      <c r="F373" s="175"/>
      <c r="G373" s="175"/>
      <c r="H373" s="179"/>
      <c r="I373" s="188">
        <v>526</v>
      </c>
      <c r="J373" s="184" t="s">
        <v>1040</v>
      </c>
      <c r="K373" s="185" t="s">
        <v>402</v>
      </c>
      <c r="L373" s="190">
        <v>1500</v>
      </c>
      <c r="M373" s="191">
        <f>L373+L377+D337+H355</f>
        <v>17981</v>
      </c>
      <c r="N373" s="175">
        <f>M373/3</f>
        <v>5993.666666666667</v>
      </c>
      <c r="O373" s="175"/>
      <c r="P373" s="175"/>
    </row>
    <row r="374" spans="1:16">
      <c r="A374" s="177"/>
      <c r="B374" s="175"/>
      <c r="C374" s="175"/>
      <c r="D374" s="179"/>
      <c r="E374" s="188">
        <v>907</v>
      </c>
      <c r="F374" s="184" t="s">
        <v>47</v>
      </c>
      <c r="G374" s="185" t="s">
        <v>422</v>
      </c>
      <c r="H374" s="189">
        <v>8.5</v>
      </c>
      <c r="I374" s="187" t="s">
        <v>823</v>
      </c>
      <c r="J374" s="175"/>
      <c r="K374" s="175"/>
      <c r="L374" s="180"/>
      <c r="M374" s="175"/>
      <c r="N374" s="175"/>
      <c r="O374" s="175"/>
      <c r="P374" s="175"/>
    </row>
    <row r="375" spans="1:16">
      <c r="A375" s="177"/>
      <c r="B375" s="175"/>
      <c r="C375" s="175"/>
      <c r="D375" s="179"/>
      <c r="E375" s="188">
        <v>908</v>
      </c>
      <c r="F375" s="184" t="s">
        <v>1028</v>
      </c>
      <c r="G375" s="185" t="s">
        <v>834</v>
      </c>
      <c r="H375" s="189">
        <v>50</v>
      </c>
      <c r="I375" s="195" t="s">
        <v>1018</v>
      </c>
      <c r="J375" s="175"/>
      <c r="K375" s="175"/>
      <c r="L375" s="180"/>
      <c r="M375" s="175"/>
      <c r="N375" s="175"/>
      <c r="O375" s="175"/>
      <c r="P375" s="175"/>
    </row>
    <row r="376" spans="1:16">
      <c r="A376" s="177"/>
      <c r="B376" s="175"/>
      <c r="C376" s="175"/>
      <c r="D376" s="179"/>
      <c r="E376" s="187" t="s">
        <v>823</v>
      </c>
      <c r="F376" s="175"/>
      <c r="G376" s="175"/>
      <c r="H376" s="179"/>
      <c r="I376" s="188">
        <v>527</v>
      </c>
      <c r="J376" s="184" t="s">
        <v>1039</v>
      </c>
      <c r="K376" s="185" t="s">
        <v>402</v>
      </c>
      <c r="L376" s="190">
        <v>32659</v>
      </c>
      <c r="M376" s="175"/>
      <c r="N376" s="175"/>
      <c r="O376" s="175"/>
      <c r="P376" s="175"/>
    </row>
    <row r="377" spans="1:16">
      <c r="A377" s="177"/>
      <c r="B377" s="175"/>
      <c r="C377" s="175"/>
      <c r="D377" s="179"/>
      <c r="E377" s="177"/>
      <c r="F377" s="175"/>
      <c r="G377" s="175"/>
      <c r="H377" s="179"/>
      <c r="I377" s="188">
        <v>528</v>
      </c>
      <c r="J377" s="184" t="s">
        <v>1040</v>
      </c>
      <c r="K377" s="185" t="s">
        <v>402</v>
      </c>
      <c r="L377" s="190">
        <v>8857</v>
      </c>
      <c r="M377" s="175"/>
      <c r="N377" s="175"/>
      <c r="O377" s="175"/>
      <c r="P377" s="175"/>
    </row>
    <row r="378" spans="1:16">
      <c r="A378" s="177"/>
      <c r="B378" s="175"/>
      <c r="C378" s="175"/>
      <c r="D378" s="179"/>
      <c r="E378" s="177"/>
      <c r="F378" s="175"/>
      <c r="G378" s="175"/>
      <c r="H378" s="179"/>
      <c r="I378" s="187" t="s">
        <v>823</v>
      </c>
      <c r="J378" s="175"/>
      <c r="K378" s="175"/>
      <c r="L378" s="180"/>
      <c r="M378" s="175"/>
      <c r="N378" s="175"/>
      <c r="O378" s="175"/>
      <c r="P378" s="175"/>
    </row>
    <row r="379" spans="1:16">
      <c r="A379" s="177"/>
      <c r="B379" s="175"/>
      <c r="C379" s="175"/>
      <c r="D379" s="179"/>
      <c r="E379" s="177"/>
      <c r="F379" s="175"/>
      <c r="G379" s="175"/>
      <c r="H379" s="179"/>
      <c r="I379" s="195" t="s">
        <v>976</v>
      </c>
      <c r="J379" s="175"/>
      <c r="K379" s="175"/>
      <c r="L379" s="180"/>
      <c r="M379" s="175"/>
      <c r="N379" s="175"/>
      <c r="O379" s="175"/>
      <c r="P379" s="175"/>
    </row>
    <row r="380" spans="1:16">
      <c r="A380" s="177"/>
      <c r="B380" s="175"/>
      <c r="C380" s="175"/>
      <c r="D380" s="179"/>
      <c r="E380" s="177"/>
      <c r="F380" s="175"/>
      <c r="G380" s="175"/>
      <c r="H380" s="179"/>
      <c r="I380" s="177"/>
      <c r="J380" s="175"/>
      <c r="K380" s="175"/>
      <c r="L380" s="180"/>
      <c r="M380" s="175"/>
      <c r="N380" s="175"/>
      <c r="O380" s="175"/>
      <c r="P380" s="175"/>
    </row>
    <row r="381" spans="1:16">
      <c r="A381" s="177"/>
      <c r="B381" s="175"/>
      <c r="C381" s="175"/>
      <c r="D381" s="179"/>
      <c r="E381" s="177"/>
      <c r="F381" s="175"/>
      <c r="G381" s="175"/>
      <c r="H381" s="179"/>
      <c r="I381" s="177"/>
      <c r="J381" s="175"/>
      <c r="K381" s="175"/>
      <c r="L381" s="180"/>
      <c r="M381" s="175"/>
      <c r="N381" s="175"/>
      <c r="O381" s="175"/>
      <c r="P381" s="175"/>
    </row>
    <row r="382" spans="1:16">
      <c r="A382" s="177"/>
      <c r="B382" s="175"/>
      <c r="C382" s="175"/>
      <c r="D382" s="179"/>
      <c r="E382" s="177"/>
      <c r="F382" s="175"/>
      <c r="G382" s="175"/>
      <c r="H382" s="179"/>
      <c r="I382" s="177"/>
      <c r="J382" s="175"/>
      <c r="K382" s="175"/>
      <c r="L382" s="180"/>
      <c r="M382" s="175"/>
      <c r="N382" s="175"/>
      <c r="O382" s="175"/>
      <c r="P382" s="175"/>
    </row>
    <row r="383" spans="1:16">
      <c r="A383" s="177"/>
      <c r="B383" s="175"/>
      <c r="C383" s="175"/>
      <c r="D383" s="179"/>
      <c r="E383" s="177"/>
      <c r="F383" s="175"/>
      <c r="G383" s="175"/>
      <c r="H383" s="179"/>
      <c r="I383" s="177"/>
      <c r="J383" s="175"/>
      <c r="K383" s="175"/>
      <c r="L383" s="180"/>
      <c r="M383" s="175"/>
      <c r="N383" s="175"/>
      <c r="O383" s="175"/>
      <c r="P383" s="175"/>
    </row>
    <row r="384" spans="1:16">
      <c r="A384" s="177"/>
      <c r="B384" s="175"/>
      <c r="C384" s="175"/>
      <c r="D384" s="179"/>
      <c r="E384" s="177"/>
      <c r="F384" s="175"/>
      <c r="G384" s="175"/>
      <c r="H384" s="179"/>
      <c r="I384" s="177"/>
      <c r="J384" s="175"/>
      <c r="K384" s="175"/>
      <c r="L384" s="180"/>
      <c r="M384" s="175"/>
      <c r="N384" s="175"/>
      <c r="O384" s="175"/>
      <c r="P384" s="175"/>
    </row>
    <row r="385" spans="1:16">
      <c r="A385" s="177"/>
      <c r="B385" s="175"/>
      <c r="C385" s="175"/>
      <c r="D385" s="179"/>
      <c r="E385" s="177"/>
      <c r="F385" s="175"/>
      <c r="G385" s="175"/>
      <c r="H385" s="179"/>
      <c r="I385" s="177"/>
      <c r="J385" s="175"/>
      <c r="K385" s="175"/>
      <c r="L385" s="180"/>
      <c r="M385" s="175"/>
      <c r="N385" s="175"/>
      <c r="O385" s="175"/>
      <c r="P385" s="175"/>
    </row>
    <row r="386" spans="1:16">
      <c r="A386" s="177"/>
      <c r="B386" s="175"/>
      <c r="C386" s="175"/>
      <c r="D386" s="179"/>
      <c r="E386" s="177"/>
      <c r="F386" s="175"/>
      <c r="G386" s="175"/>
      <c r="H386" s="179"/>
      <c r="I386" s="177"/>
      <c r="J386" s="175"/>
      <c r="K386" s="175"/>
      <c r="L386" s="180"/>
      <c r="M386" s="175"/>
      <c r="N386" s="175"/>
      <c r="O386" s="175"/>
      <c r="P386" s="175"/>
    </row>
    <row r="387" spans="1:16">
      <c r="A387" s="177"/>
      <c r="B387" s="175"/>
      <c r="C387" s="175"/>
      <c r="D387" s="179"/>
      <c r="E387" s="177"/>
      <c r="F387" s="175"/>
      <c r="G387" s="175"/>
      <c r="H387" s="179"/>
      <c r="I387" s="177"/>
      <c r="J387" s="175"/>
      <c r="K387" s="175"/>
      <c r="L387" s="180"/>
      <c r="M387" s="175"/>
      <c r="N387" s="175"/>
      <c r="O387" s="175"/>
      <c r="P387" s="175"/>
    </row>
    <row r="388" spans="1:16">
      <c r="A388" s="177"/>
      <c r="B388" s="175"/>
      <c r="C388" s="175"/>
      <c r="D388" s="179"/>
      <c r="E388" s="177"/>
      <c r="F388" s="175"/>
      <c r="G388" s="175"/>
      <c r="H388" s="179"/>
      <c r="I388" s="177"/>
      <c r="J388" s="175"/>
      <c r="K388" s="175"/>
      <c r="L388" s="180"/>
      <c r="M388" s="175"/>
      <c r="N388" s="175"/>
      <c r="O388" s="175"/>
      <c r="P388" s="175"/>
    </row>
    <row r="389" spans="1:16">
      <c r="A389" s="177"/>
      <c r="B389" s="175"/>
      <c r="C389" s="175"/>
      <c r="D389" s="179"/>
      <c r="E389" s="177"/>
      <c r="F389" s="175"/>
      <c r="G389" s="175"/>
      <c r="H389" s="179"/>
      <c r="I389" s="177"/>
      <c r="J389" s="175"/>
      <c r="K389" s="175"/>
      <c r="L389" s="180"/>
      <c r="M389" s="175"/>
      <c r="N389" s="175"/>
      <c r="O389" s="175"/>
      <c r="P389" s="175"/>
    </row>
    <row r="390" spans="1:16">
      <c r="A390" s="177"/>
      <c r="B390" s="175"/>
      <c r="C390" s="175"/>
      <c r="D390" s="179"/>
      <c r="E390" s="177"/>
      <c r="F390" s="175"/>
      <c r="G390" s="175"/>
      <c r="H390" s="179"/>
      <c r="I390" s="177"/>
      <c r="J390" s="175"/>
      <c r="K390" s="175"/>
      <c r="L390" s="180"/>
      <c r="M390" s="175"/>
      <c r="N390" s="175"/>
      <c r="O390" s="175"/>
      <c r="P390" s="175"/>
    </row>
    <row r="391" spans="1:16">
      <c r="A391" s="177"/>
      <c r="B391" s="175"/>
      <c r="C391" s="175"/>
      <c r="D391" s="179"/>
      <c r="E391" s="177"/>
      <c r="F391" s="175"/>
      <c r="G391" s="175"/>
      <c r="H391" s="179"/>
      <c r="I391" s="177"/>
      <c r="J391" s="175"/>
      <c r="K391" s="175"/>
      <c r="L391" s="180"/>
      <c r="M391" s="175"/>
      <c r="N391" s="175"/>
      <c r="O391" s="175"/>
      <c r="P391" s="175"/>
    </row>
    <row r="392" spans="1:16">
      <c r="A392" s="177"/>
      <c r="B392" s="175"/>
      <c r="C392" s="175"/>
      <c r="D392" s="179"/>
      <c r="E392" s="177"/>
      <c r="F392" s="175"/>
      <c r="G392" s="175"/>
      <c r="H392" s="179"/>
      <c r="I392" s="177"/>
      <c r="J392" s="175"/>
      <c r="K392" s="175"/>
      <c r="L392" s="180"/>
      <c r="M392" s="175"/>
      <c r="N392" s="175"/>
      <c r="O392" s="175"/>
      <c r="P392" s="175"/>
    </row>
    <row r="393" spans="1:16">
      <c r="A393" s="177"/>
      <c r="B393" s="175"/>
      <c r="C393" s="175"/>
      <c r="D393" s="179"/>
      <c r="E393" s="177"/>
      <c r="F393" s="175"/>
      <c r="G393" s="175"/>
      <c r="H393" s="179"/>
      <c r="I393" s="177"/>
      <c r="J393" s="175"/>
      <c r="K393" s="175"/>
      <c r="L393" s="180"/>
      <c r="M393" s="175"/>
      <c r="N393" s="175"/>
      <c r="O393" s="175"/>
      <c r="P393" s="175"/>
    </row>
    <row r="394" spans="1:16">
      <c r="A394" s="177"/>
      <c r="B394" s="175"/>
      <c r="C394" s="175"/>
      <c r="D394" s="179"/>
      <c r="E394" s="177"/>
      <c r="F394" s="175"/>
      <c r="G394" s="175"/>
      <c r="H394" s="179"/>
      <c r="I394" s="177"/>
      <c r="J394" s="175"/>
      <c r="K394" s="175"/>
      <c r="L394" s="180"/>
      <c r="M394" s="175"/>
      <c r="N394" s="175"/>
      <c r="O394" s="175"/>
      <c r="P394" s="175"/>
    </row>
    <row r="395" spans="1:16">
      <c r="A395" s="177"/>
      <c r="B395" s="175"/>
      <c r="C395" s="175"/>
      <c r="D395" s="179"/>
      <c r="E395" s="177"/>
      <c r="F395" s="175"/>
      <c r="G395" s="175"/>
      <c r="H395" s="179"/>
      <c r="I395" s="177"/>
      <c r="J395" s="175"/>
      <c r="K395" s="175"/>
      <c r="L395" s="180"/>
      <c r="M395" s="175"/>
      <c r="N395" s="175"/>
      <c r="O395" s="175"/>
      <c r="P395" s="175"/>
    </row>
    <row r="396" spans="1:16">
      <c r="A396" s="177"/>
      <c r="B396" s="175"/>
      <c r="C396" s="175"/>
      <c r="D396" s="179"/>
      <c r="E396" s="177"/>
      <c r="F396" s="175"/>
      <c r="G396" s="175"/>
      <c r="H396" s="179"/>
      <c r="I396" s="177"/>
      <c r="J396" s="175"/>
      <c r="K396" s="175"/>
      <c r="L396" s="180"/>
      <c r="M396" s="175"/>
      <c r="N396" s="175"/>
      <c r="O396" s="175"/>
      <c r="P396" s="175"/>
    </row>
    <row r="397" spans="1:16">
      <c r="A397" s="177"/>
      <c r="B397" s="175"/>
      <c r="C397" s="175"/>
      <c r="D397" s="179"/>
      <c r="E397" s="177"/>
      <c r="F397" s="175"/>
      <c r="G397" s="175"/>
      <c r="H397" s="179"/>
      <c r="I397" s="177"/>
      <c r="J397" s="175"/>
      <c r="K397" s="175"/>
      <c r="L397" s="180"/>
      <c r="M397" s="175"/>
      <c r="N397" s="175"/>
      <c r="O397" s="175"/>
      <c r="P397" s="175"/>
    </row>
    <row r="398" spans="1:16">
      <c r="A398" s="177"/>
      <c r="B398" s="175"/>
      <c r="C398" s="175"/>
      <c r="D398" s="179"/>
      <c r="E398" s="177"/>
      <c r="F398" s="175"/>
      <c r="G398" s="175"/>
      <c r="H398" s="179"/>
      <c r="I398" s="177"/>
      <c r="J398" s="175"/>
      <c r="K398" s="175"/>
      <c r="L398" s="180"/>
      <c r="M398" s="175"/>
      <c r="N398" s="175"/>
      <c r="O398" s="175"/>
      <c r="P398" s="175"/>
    </row>
    <row r="399" spans="1:16">
      <c r="A399" s="177"/>
      <c r="B399" s="175"/>
      <c r="C399" s="175"/>
      <c r="D399" s="179"/>
      <c r="E399" s="177"/>
      <c r="F399" s="175"/>
      <c r="G399" s="175"/>
      <c r="H399" s="179"/>
      <c r="I399" s="177"/>
      <c r="J399" s="175"/>
      <c r="K399" s="175"/>
      <c r="L399" s="180"/>
      <c r="M399" s="175"/>
      <c r="N399" s="175"/>
      <c r="O399" s="175"/>
      <c r="P399" s="175"/>
    </row>
    <row r="400" spans="1:16">
      <c r="A400" s="177"/>
      <c r="B400" s="175"/>
      <c r="C400" s="175"/>
      <c r="D400" s="179"/>
      <c r="E400" s="177"/>
      <c r="F400" s="175"/>
      <c r="G400" s="175"/>
      <c r="H400" s="179"/>
      <c r="I400" s="177"/>
      <c r="J400" s="175"/>
      <c r="K400" s="175"/>
      <c r="L400" s="180"/>
      <c r="M400" s="175"/>
      <c r="N400" s="175"/>
      <c r="O400" s="175"/>
      <c r="P400" s="175"/>
    </row>
    <row r="401" spans="1:16">
      <c r="A401" s="177"/>
      <c r="B401" s="175"/>
      <c r="C401" s="175"/>
      <c r="D401" s="179"/>
      <c r="E401" s="177"/>
      <c r="F401" s="175"/>
      <c r="G401" s="175"/>
      <c r="H401" s="179"/>
      <c r="I401" s="177"/>
      <c r="J401" s="175"/>
      <c r="K401" s="175"/>
      <c r="L401" s="180"/>
      <c r="M401" s="175"/>
      <c r="N401" s="175"/>
      <c r="O401" s="175"/>
      <c r="P401" s="175"/>
    </row>
    <row r="402" spans="1:16">
      <c r="A402" s="177"/>
      <c r="B402" s="175"/>
      <c r="C402" s="175"/>
      <c r="D402" s="179"/>
      <c r="E402" s="177"/>
      <c r="F402" s="175"/>
      <c r="G402" s="175"/>
      <c r="H402" s="179"/>
      <c r="I402" s="177"/>
      <c r="J402" s="175"/>
      <c r="K402" s="175"/>
      <c r="L402" s="180"/>
      <c r="M402" s="175"/>
      <c r="N402" s="175"/>
      <c r="O402" s="175"/>
      <c r="P402" s="175"/>
    </row>
    <row r="403" spans="1:16">
      <c r="A403" s="177"/>
      <c r="B403" s="175"/>
      <c r="C403" s="175"/>
      <c r="D403" s="179"/>
      <c r="E403" s="177"/>
      <c r="F403" s="175"/>
      <c r="G403" s="175"/>
      <c r="H403" s="179"/>
      <c r="I403" s="177"/>
      <c r="J403" s="175"/>
      <c r="K403" s="175"/>
      <c r="L403" s="180"/>
      <c r="M403" s="175"/>
      <c r="N403" s="175"/>
      <c r="O403" s="175"/>
      <c r="P403" s="175"/>
    </row>
    <row r="404" spans="1:16">
      <c r="A404" s="177"/>
      <c r="B404" s="175"/>
      <c r="C404" s="175"/>
      <c r="D404" s="179"/>
      <c r="E404" s="177"/>
      <c r="F404" s="175"/>
      <c r="G404" s="175"/>
      <c r="H404" s="179"/>
      <c r="I404" s="177"/>
      <c r="J404" s="175"/>
      <c r="K404" s="175"/>
      <c r="L404" s="180"/>
      <c r="M404" s="175"/>
      <c r="N404" s="175"/>
      <c r="O404" s="175"/>
      <c r="P404" s="175"/>
    </row>
    <row r="405" spans="1:16">
      <c r="A405" s="177"/>
      <c r="B405" s="175"/>
      <c r="C405" s="175"/>
      <c r="D405" s="179"/>
      <c r="E405" s="177"/>
      <c r="F405" s="175"/>
      <c r="G405" s="175"/>
      <c r="H405" s="179"/>
      <c r="I405" s="177"/>
      <c r="J405" s="175"/>
      <c r="K405" s="175"/>
      <c r="L405" s="180"/>
      <c r="M405" s="175"/>
      <c r="N405" s="175"/>
      <c r="O405" s="175"/>
      <c r="P405" s="175"/>
    </row>
    <row r="406" spans="1:16">
      <c r="A406" s="177"/>
      <c r="B406" s="175"/>
      <c r="C406" s="175"/>
      <c r="D406" s="179"/>
      <c r="E406" s="177"/>
      <c r="F406" s="175"/>
      <c r="G406" s="175"/>
      <c r="H406" s="179"/>
      <c r="I406" s="177"/>
      <c r="J406" s="175"/>
      <c r="K406" s="175"/>
      <c r="L406" s="180"/>
      <c r="M406" s="175"/>
      <c r="N406" s="175"/>
      <c r="O406" s="175"/>
      <c r="P406" s="175"/>
    </row>
    <row r="407" spans="1:16">
      <c r="A407" s="177"/>
      <c r="B407" s="175"/>
      <c r="C407" s="175"/>
      <c r="D407" s="179"/>
      <c r="E407" s="177"/>
      <c r="F407" s="175"/>
      <c r="G407" s="175"/>
      <c r="H407" s="179"/>
      <c r="I407" s="177"/>
      <c r="J407" s="175"/>
      <c r="K407" s="175"/>
      <c r="L407" s="180"/>
      <c r="M407" s="175"/>
      <c r="N407" s="175"/>
      <c r="O407" s="175"/>
      <c r="P407" s="175"/>
    </row>
    <row r="408" spans="1:16">
      <c r="A408" s="177"/>
      <c r="B408" s="175"/>
      <c r="C408" s="175"/>
      <c r="D408" s="179"/>
      <c r="E408" s="177"/>
      <c r="F408" s="175"/>
      <c r="G408" s="175"/>
      <c r="H408" s="179"/>
      <c r="I408" s="177"/>
      <c r="J408" s="175"/>
      <c r="K408" s="175"/>
      <c r="L408" s="180"/>
      <c r="M408" s="175"/>
      <c r="N408" s="175"/>
      <c r="O408" s="175"/>
      <c r="P408" s="175"/>
    </row>
    <row r="409" spans="1:16">
      <c r="A409" s="177"/>
      <c r="B409" s="175"/>
      <c r="C409" s="175"/>
      <c r="D409" s="179"/>
      <c r="E409" s="177"/>
      <c r="F409" s="175"/>
      <c r="G409" s="175"/>
      <c r="H409" s="179"/>
      <c r="I409" s="177"/>
      <c r="J409" s="175"/>
      <c r="K409" s="175"/>
      <c r="L409" s="180"/>
      <c r="M409" s="175"/>
      <c r="N409" s="175"/>
      <c r="O409" s="175"/>
      <c r="P409" s="175"/>
    </row>
    <row r="410" spans="1:16">
      <c r="A410" s="177"/>
      <c r="B410" s="175"/>
      <c r="C410" s="175"/>
      <c r="D410" s="179"/>
      <c r="E410" s="177"/>
      <c r="F410" s="175"/>
      <c r="G410" s="175"/>
      <c r="H410" s="179"/>
      <c r="I410" s="177"/>
      <c r="J410" s="175"/>
      <c r="K410" s="175"/>
      <c r="L410" s="180"/>
      <c r="M410" s="175"/>
      <c r="N410" s="175"/>
      <c r="O410" s="175"/>
      <c r="P410" s="175"/>
    </row>
    <row r="411" spans="1:16">
      <c r="A411" s="177"/>
      <c r="B411" s="175"/>
      <c r="C411" s="175"/>
      <c r="D411" s="179"/>
      <c r="E411" s="177"/>
      <c r="F411" s="175"/>
      <c r="G411" s="175"/>
      <c r="H411" s="179"/>
      <c r="I411" s="177"/>
      <c r="J411" s="175"/>
      <c r="K411" s="175"/>
      <c r="L411" s="180"/>
      <c r="M411" s="175"/>
      <c r="N411" s="175"/>
      <c r="O411" s="175"/>
      <c r="P411" s="175"/>
    </row>
    <row r="412" spans="1:16">
      <c r="A412" s="177"/>
      <c r="B412" s="175"/>
      <c r="C412" s="175"/>
      <c r="D412" s="179"/>
      <c r="E412" s="177"/>
      <c r="F412" s="175"/>
      <c r="G412" s="175"/>
      <c r="H412" s="179"/>
      <c r="I412" s="177"/>
      <c r="J412" s="175"/>
      <c r="K412" s="175"/>
      <c r="L412" s="180"/>
      <c r="M412" s="175"/>
      <c r="N412" s="175"/>
      <c r="O412" s="175"/>
      <c r="P412" s="175"/>
    </row>
    <row r="413" spans="1:16">
      <c r="A413" s="177"/>
      <c r="B413" s="175"/>
      <c r="C413" s="175"/>
      <c r="D413" s="179"/>
      <c r="E413" s="177"/>
      <c r="F413" s="175"/>
      <c r="G413" s="175"/>
      <c r="H413" s="179"/>
      <c r="I413" s="177"/>
      <c r="J413" s="175"/>
      <c r="K413" s="175"/>
      <c r="L413" s="180"/>
      <c r="M413" s="175"/>
      <c r="N413" s="175"/>
      <c r="O413" s="175"/>
      <c r="P413" s="175"/>
    </row>
    <row r="414" spans="1:16">
      <c r="A414" s="177"/>
      <c r="B414" s="175"/>
      <c r="C414" s="175"/>
      <c r="D414" s="179"/>
      <c r="E414" s="177"/>
      <c r="F414" s="175"/>
      <c r="G414" s="175"/>
      <c r="H414" s="179"/>
      <c r="I414" s="177"/>
      <c r="J414" s="175"/>
      <c r="K414" s="175"/>
      <c r="L414" s="180"/>
      <c r="M414" s="175"/>
      <c r="N414" s="175"/>
      <c r="O414" s="175"/>
      <c r="P414" s="175"/>
    </row>
    <row r="415" spans="1:16">
      <c r="A415" s="177"/>
      <c r="B415" s="175"/>
      <c r="C415" s="175"/>
      <c r="D415" s="179"/>
      <c r="E415" s="177"/>
      <c r="F415" s="175"/>
      <c r="G415" s="175"/>
      <c r="H415" s="179"/>
      <c r="I415" s="177"/>
      <c r="J415" s="175"/>
      <c r="K415" s="175"/>
      <c r="L415" s="180"/>
      <c r="M415" s="175"/>
      <c r="N415" s="175"/>
      <c r="O415" s="175"/>
      <c r="P415" s="175"/>
    </row>
    <row r="416" spans="1:16">
      <c r="A416" s="177"/>
      <c r="B416" s="175"/>
      <c r="C416" s="175"/>
      <c r="D416" s="179"/>
      <c r="E416" s="177"/>
      <c r="F416" s="175"/>
      <c r="G416" s="175"/>
      <c r="H416" s="179"/>
      <c r="I416" s="177"/>
      <c r="J416" s="175"/>
      <c r="K416" s="175"/>
      <c r="L416" s="180"/>
      <c r="M416" s="175"/>
      <c r="N416" s="175"/>
      <c r="O416" s="175"/>
      <c r="P416" s="175"/>
    </row>
    <row r="417" spans="1:16">
      <c r="A417" s="177"/>
      <c r="B417" s="175"/>
      <c r="C417" s="175"/>
      <c r="D417" s="179"/>
      <c r="E417" s="177"/>
      <c r="F417" s="175"/>
      <c r="G417" s="175"/>
      <c r="H417" s="179"/>
      <c r="I417" s="177"/>
      <c r="J417" s="175"/>
      <c r="K417" s="175"/>
      <c r="L417" s="180"/>
      <c r="M417" s="175"/>
      <c r="N417" s="175"/>
      <c r="O417" s="175"/>
      <c r="P417" s="175"/>
    </row>
    <row r="418" spans="1:16">
      <c r="A418" s="177"/>
      <c r="B418" s="175"/>
      <c r="C418" s="175"/>
      <c r="D418" s="179"/>
      <c r="E418" s="177"/>
      <c r="F418" s="175"/>
      <c r="G418" s="175"/>
      <c r="H418" s="179"/>
      <c r="I418" s="177"/>
      <c r="J418" s="175"/>
      <c r="K418" s="175"/>
      <c r="L418" s="180"/>
      <c r="M418" s="175"/>
      <c r="N418" s="175"/>
      <c r="O418" s="175"/>
      <c r="P418" s="175"/>
    </row>
    <row r="419" spans="1:16">
      <c r="A419" s="177"/>
      <c r="B419" s="175"/>
      <c r="C419" s="175"/>
      <c r="D419" s="179"/>
      <c r="E419" s="177"/>
      <c r="F419" s="175"/>
      <c r="G419" s="175"/>
      <c r="H419" s="179"/>
      <c r="I419" s="177"/>
      <c r="J419" s="175"/>
      <c r="K419" s="175"/>
      <c r="L419" s="180"/>
      <c r="M419" s="175"/>
      <c r="N419" s="175"/>
      <c r="O419" s="175"/>
      <c r="P419" s="175"/>
    </row>
    <row r="420" spans="1:16">
      <c r="A420" s="177"/>
      <c r="B420" s="175"/>
      <c r="C420" s="175"/>
      <c r="D420" s="179"/>
      <c r="E420" s="177"/>
      <c r="F420" s="175"/>
      <c r="G420" s="175"/>
      <c r="H420" s="179"/>
      <c r="I420" s="177"/>
      <c r="J420" s="175"/>
      <c r="K420" s="175"/>
      <c r="L420" s="180"/>
      <c r="M420" s="175"/>
      <c r="N420" s="175"/>
      <c r="O420" s="175"/>
      <c r="P420" s="175"/>
    </row>
    <row r="421" spans="1:16">
      <c r="A421" s="177"/>
      <c r="B421" s="175"/>
      <c r="C421" s="175"/>
      <c r="D421" s="179"/>
      <c r="E421" s="177"/>
      <c r="F421" s="175"/>
      <c r="G421" s="175"/>
      <c r="H421" s="179"/>
      <c r="I421" s="177"/>
      <c r="J421" s="175"/>
      <c r="K421" s="175"/>
      <c r="L421" s="180"/>
      <c r="M421" s="175"/>
      <c r="N421" s="175"/>
      <c r="O421" s="175"/>
      <c r="P421" s="175"/>
    </row>
    <row r="422" spans="1:16">
      <c r="A422" s="177"/>
      <c r="B422" s="175"/>
      <c r="C422" s="175"/>
      <c r="D422" s="179"/>
      <c r="E422" s="177"/>
      <c r="F422" s="175"/>
      <c r="G422" s="175"/>
      <c r="H422" s="179"/>
      <c r="I422" s="177"/>
      <c r="J422" s="175"/>
      <c r="K422" s="175"/>
      <c r="L422" s="180"/>
      <c r="M422" s="175"/>
      <c r="N422" s="175"/>
      <c r="O422" s="175"/>
      <c r="P422" s="175"/>
    </row>
    <row r="423" spans="1:16">
      <c r="A423" s="177"/>
      <c r="B423" s="175"/>
      <c r="C423" s="175"/>
      <c r="D423" s="179"/>
      <c r="E423" s="177"/>
      <c r="F423" s="175"/>
      <c r="G423" s="175"/>
      <c r="H423" s="179"/>
      <c r="I423" s="177"/>
      <c r="J423" s="175"/>
      <c r="K423" s="175"/>
      <c r="L423" s="180"/>
      <c r="M423" s="175"/>
      <c r="N423" s="175"/>
      <c r="O423" s="175"/>
      <c r="P423" s="175"/>
    </row>
    <row r="424" spans="1:16">
      <c r="A424" s="177"/>
      <c r="B424" s="175"/>
      <c r="C424" s="175"/>
      <c r="D424" s="179"/>
      <c r="E424" s="177"/>
      <c r="F424" s="175"/>
      <c r="G424" s="175"/>
      <c r="H424" s="179"/>
      <c r="I424" s="177"/>
      <c r="J424" s="175"/>
      <c r="K424" s="175"/>
      <c r="L424" s="180"/>
      <c r="M424" s="175"/>
      <c r="N424" s="175"/>
      <c r="O424" s="175"/>
      <c r="P424" s="175"/>
    </row>
    <row r="425" spans="1:16">
      <c r="A425" s="177"/>
      <c r="B425" s="175"/>
      <c r="C425" s="175"/>
      <c r="D425" s="179"/>
      <c r="E425" s="177"/>
      <c r="F425" s="175"/>
      <c r="G425" s="175"/>
      <c r="H425" s="179"/>
      <c r="I425" s="177"/>
      <c r="J425" s="175"/>
      <c r="K425" s="175"/>
      <c r="L425" s="180"/>
      <c r="M425" s="175"/>
      <c r="N425" s="175"/>
      <c r="O425" s="175"/>
      <c r="P425" s="175"/>
    </row>
    <row r="426" spans="1:16">
      <c r="A426" s="177"/>
      <c r="B426" s="175"/>
      <c r="C426" s="175"/>
      <c r="D426" s="179"/>
      <c r="E426" s="177"/>
      <c r="F426" s="175"/>
      <c r="G426" s="175"/>
      <c r="H426" s="179"/>
      <c r="I426" s="177"/>
      <c r="J426" s="175"/>
      <c r="K426" s="175"/>
      <c r="L426" s="180"/>
      <c r="M426" s="175"/>
      <c r="N426" s="175"/>
      <c r="O426" s="175"/>
      <c r="P426" s="175"/>
    </row>
    <row r="427" spans="1:16">
      <c r="A427" s="177"/>
      <c r="B427" s="175"/>
      <c r="C427" s="175"/>
      <c r="D427" s="179"/>
      <c r="E427" s="177"/>
      <c r="F427" s="175"/>
      <c r="G427" s="175"/>
      <c r="H427" s="179"/>
      <c r="I427" s="177"/>
      <c r="J427" s="175"/>
      <c r="K427" s="175"/>
      <c r="L427" s="180"/>
      <c r="M427" s="175"/>
      <c r="N427" s="175"/>
      <c r="O427" s="175"/>
      <c r="P427" s="175"/>
    </row>
    <row r="428" spans="1:16">
      <c r="A428" s="177"/>
      <c r="B428" s="175"/>
      <c r="C428" s="175"/>
      <c r="D428" s="179"/>
      <c r="E428" s="177"/>
      <c r="F428" s="175"/>
      <c r="G428" s="175"/>
      <c r="H428" s="179"/>
      <c r="I428" s="177"/>
      <c r="J428" s="175"/>
      <c r="K428" s="175"/>
      <c r="L428" s="180"/>
      <c r="M428" s="175"/>
      <c r="N428" s="175"/>
      <c r="O428" s="175"/>
      <c r="P428" s="175"/>
    </row>
    <row r="429" spans="1:16">
      <c r="A429" s="177"/>
      <c r="B429" s="175"/>
      <c r="C429" s="175"/>
      <c r="D429" s="179"/>
      <c r="E429" s="177"/>
      <c r="F429" s="175"/>
      <c r="G429" s="175"/>
      <c r="H429" s="179"/>
      <c r="I429" s="177"/>
      <c r="J429" s="175"/>
      <c r="K429" s="175"/>
      <c r="L429" s="180"/>
      <c r="M429" s="175"/>
      <c r="N429" s="175"/>
      <c r="O429" s="175"/>
      <c r="P429" s="175"/>
    </row>
    <row r="430" spans="1:16">
      <c r="A430" s="177"/>
      <c r="B430" s="175"/>
      <c r="C430" s="175"/>
      <c r="D430" s="179"/>
      <c r="E430" s="177"/>
      <c r="F430" s="175"/>
      <c r="G430" s="175"/>
      <c r="H430" s="179"/>
      <c r="I430" s="177"/>
      <c r="J430" s="175"/>
      <c r="K430" s="175"/>
      <c r="L430" s="180"/>
      <c r="M430" s="175"/>
      <c r="N430" s="175"/>
      <c r="O430" s="175"/>
      <c r="P430" s="175"/>
    </row>
    <row r="431" spans="1:16">
      <c r="A431" s="177"/>
      <c r="B431" s="175"/>
      <c r="C431" s="175"/>
      <c r="D431" s="179"/>
      <c r="E431" s="177"/>
      <c r="F431" s="175"/>
      <c r="G431" s="175"/>
      <c r="H431" s="179"/>
      <c r="I431" s="177"/>
      <c r="J431" s="175"/>
      <c r="K431" s="175"/>
      <c r="L431" s="180"/>
      <c r="M431" s="175"/>
      <c r="N431" s="175"/>
      <c r="O431" s="175"/>
      <c r="P431" s="175"/>
    </row>
    <row r="432" spans="1:16">
      <c r="A432" s="177"/>
      <c r="B432" s="175"/>
      <c r="C432" s="175"/>
      <c r="D432" s="179"/>
      <c r="E432" s="177"/>
      <c r="F432" s="175"/>
      <c r="G432" s="175"/>
      <c r="H432" s="179"/>
      <c r="I432" s="177"/>
      <c r="J432" s="175"/>
      <c r="K432" s="175"/>
      <c r="L432" s="180"/>
      <c r="M432" s="175"/>
      <c r="N432" s="175"/>
      <c r="O432" s="175"/>
      <c r="P432" s="175"/>
    </row>
    <row r="433" spans="1:16">
      <c r="A433" s="177"/>
      <c r="B433" s="175"/>
      <c r="C433" s="175"/>
      <c r="D433" s="179"/>
      <c r="E433" s="177"/>
      <c r="F433" s="175"/>
      <c r="G433" s="175"/>
      <c r="H433" s="179"/>
      <c r="I433" s="177"/>
      <c r="J433" s="175"/>
      <c r="K433" s="175"/>
      <c r="L433" s="180"/>
      <c r="M433" s="175"/>
      <c r="N433" s="175"/>
      <c r="O433" s="175"/>
      <c r="P433" s="175"/>
    </row>
    <row r="434" spans="1:16">
      <c r="A434" s="177"/>
      <c r="B434" s="175"/>
      <c r="C434" s="175"/>
      <c r="D434" s="179"/>
      <c r="E434" s="177"/>
      <c r="F434" s="175"/>
      <c r="G434" s="175"/>
      <c r="H434" s="179"/>
      <c r="I434" s="177"/>
      <c r="J434" s="175"/>
      <c r="K434" s="175"/>
      <c r="L434" s="180"/>
      <c r="M434" s="175"/>
      <c r="N434" s="175"/>
      <c r="O434" s="175"/>
      <c r="P434" s="175"/>
    </row>
    <row r="435" spans="1:16">
      <c r="A435" s="177"/>
      <c r="B435" s="175"/>
      <c r="C435" s="175"/>
      <c r="D435" s="179"/>
      <c r="E435" s="177"/>
      <c r="F435" s="175"/>
      <c r="G435" s="175"/>
      <c r="H435" s="179"/>
      <c r="I435" s="177"/>
      <c r="J435" s="175"/>
      <c r="K435" s="175"/>
      <c r="L435" s="180"/>
      <c r="M435" s="175"/>
      <c r="N435" s="175"/>
      <c r="O435" s="175"/>
      <c r="P435" s="175"/>
    </row>
    <row r="436" spans="1:16">
      <c r="A436" s="177"/>
      <c r="B436" s="175"/>
      <c r="C436" s="175"/>
      <c r="D436" s="179"/>
      <c r="E436" s="177"/>
      <c r="F436" s="175"/>
      <c r="G436" s="175"/>
      <c r="H436" s="179"/>
      <c r="I436" s="177"/>
      <c r="J436" s="175"/>
      <c r="K436" s="175"/>
      <c r="L436" s="180"/>
      <c r="M436" s="175"/>
      <c r="N436" s="175"/>
      <c r="O436" s="175"/>
      <c r="P436" s="175"/>
    </row>
    <row r="437" spans="1:16">
      <c r="A437" s="177"/>
      <c r="B437" s="175"/>
      <c r="C437" s="175"/>
      <c r="D437" s="179"/>
      <c r="E437" s="177"/>
      <c r="F437" s="175"/>
      <c r="G437" s="175"/>
      <c r="H437" s="179"/>
      <c r="I437" s="177"/>
      <c r="J437" s="175"/>
      <c r="K437" s="175"/>
      <c r="L437" s="180"/>
      <c r="M437" s="175"/>
      <c r="N437" s="175"/>
      <c r="O437" s="175"/>
      <c r="P437" s="175"/>
    </row>
    <row r="438" spans="1:16">
      <c r="A438" s="177"/>
      <c r="B438" s="175"/>
      <c r="C438" s="175"/>
      <c r="D438" s="179"/>
      <c r="E438" s="177"/>
      <c r="F438" s="175"/>
      <c r="G438" s="175"/>
      <c r="H438" s="179"/>
      <c r="I438" s="177"/>
      <c r="J438" s="175"/>
      <c r="K438" s="175"/>
      <c r="L438" s="180"/>
      <c r="M438" s="175"/>
      <c r="N438" s="175"/>
      <c r="O438" s="175"/>
      <c r="P438" s="175"/>
    </row>
    <row r="439" spans="1:16">
      <c r="A439" s="177"/>
      <c r="B439" s="175"/>
      <c r="C439" s="175"/>
      <c r="D439" s="179"/>
      <c r="E439" s="177"/>
      <c r="F439" s="175"/>
      <c r="G439" s="175"/>
      <c r="H439" s="179"/>
      <c r="I439" s="177"/>
      <c r="J439" s="175"/>
      <c r="K439" s="175"/>
      <c r="L439" s="180"/>
      <c r="M439" s="175"/>
      <c r="N439" s="175"/>
      <c r="O439" s="175"/>
      <c r="P439" s="175"/>
    </row>
    <row r="440" spans="1:16">
      <c r="A440" s="177"/>
      <c r="B440" s="175"/>
      <c r="C440" s="175"/>
      <c r="D440" s="179"/>
      <c r="E440" s="177"/>
      <c r="F440" s="175"/>
      <c r="G440" s="175"/>
      <c r="H440" s="179"/>
      <c r="I440" s="177"/>
      <c r="J440" s="175"/>
      <c r="K440" s="175"/>
      <c r="L440" s="180"/>
      <c r="M440" s="175"/>
      <c r="N440" s="175"/>
      <c r="O440" s="175"/>
      <c r="P440" s="175"/>
    </row>
    <row r="441" spans="1:16">
      <c r="A441" s="177"/>
      <c r="B441" s="175"/>
      <c r="C441" s="175"/>
      <c r="D441" s="179"/>
      <c r="E441" s="177"/>
      <c r="F441" s="175"/>
      <c r="G441" s="175"/>
      <c r="H441" s="179"/>
      <c r="I441" s="177"/>
      <c r="J441" s="175"/>
      <c r="K441" s="175"/>
      <c r="L441" s="180"/>
      <c r="M441" s="175"/>
      <c r="N441" s="175"/>
      <c r="O441" s="175"/>
      <c r="P441" s="175"/>
    </row>
    <row r="442" spans="1:16">
      <c r="A442" s="177"/>
      <c r="B442" s="175"/>
      <c r="C442" s="175"/>
      <c r="D442" s="179"/>
      <c r="E442" s="177"/>
      <c r="F442" s="175"/>
      <c r="G442" s="175"/>
      <c r="H442" s="179"/>
      <c r="I442" s="177"/>
      <c r="J442" s="175"/>
      <c r="K442" s="175"/>
      <c r="L442" s="180"/>
      <c r="M442" s="175"/>
      <c r="N442" s="175"/>
      <c r="O442" s="175"/>
      <c r="P442" s="175"/>
    </row>
    <row r="443" spans="1:16">
      <c r="A443" s="177"/>
      <c r="B443" s="175"/>
      <c r="C443" s="175"/>
      <c r="D443" s="179"/>
      <c r="E443" s="177"/>
      <c r="F443" s="175"/>
      <c r="G443" s="175"/>
      <c r="H443" s="179"/>
      <c r="I443" s="177"/>
      <c r="J443" s="175"/>
      <c r="K443" s="175"/>
      <c r="L443" s="180"/>
      <c r="M443" s="175"/>
      <c r="N443" s="175"/>
      <c r="O443" s="175"/>
      <c r="P443" s="175"/>
    </row>
    <row r="444" spans="1:16">
      <c r="A444" s="177"/>
      <c r="B444" s="175"/>
      <c r="C444" s="175"/>
      <c r="D444" s="179"/>
      <c r="E444" s="177"/>
      <c r="F444" s="175"/>
      <c r="G444" s="175"/>
      <c r="H444" s="179"/>
      <c r="I444" s="177"/>
      <c r="J444" s="175"/>
      <c r="K444" s="175"/>
      <c r="L444" s="180"/>
      <c r="M444" s="175"/>
      <c r="N444" s="175"/>
      <c r="O444" s="175"/>
      <c r="P444" s="175"/>
    </row>
    <row r="445" spans="1:16">
      <c r="A445" s="177"/>
      <c r="B445" s="175"/>
      <c r="C445" s="175"/>
      <c r="D445" s="179"/>
      <c r="E445" s="177"/>
      <c r="F445" s="175"/>
      <c r="G445" s="175"/>
      <c r="H445" s="179"/>
      <c r="I445" s="177"/>
      <c r="J445" s="175"/>
      <c r="K445" s="175"/>
      <c r="L445" s="180"/>
      <c r="M445" s="175"/>
      <c r="N445" s="175"/>
      <c r="O445" s="175"/>
      <c r="P445" s="175"/>
    </row>
    <row r="446" spans="1:16">
      <c r="A446" s="177"/>
      <c r="B446" s="175"/>
      <c r="C446" s="175"/>
      <c r="D446" s="179"/>
      <c r="E446" s="177"/>
      <c r="F446" s="175"/>
      <c r="G446" s="175"/>
      <c r="H446" s="179"/>
      <c r="I446" s="177"/>
      <c r="J446" s="175"/>
      <c r="K446" s="175"/>
      <c r="L446" s="180"/>
      <c r="M446" s="175"/>
      <c r="N446" s="175"/>
      <c r="O446" s="175"/>
      <c r="P446" s="175"/>
    </row>
    <row r="447" spans="1:16">
      <c r="A447" s="177"/>
      <c r="B447" s="175"/>
      <c r="C447" s="175"/>
      <c r="D447" s="179"/>
      <c r="E447" s="177"/>
      <c r="F447" s="175"/>
      <c r="G447" s="175"/>
      <c r="H447" s="179"/>
      <c r="I447" s="177"/>
      <c r="J447" s="175"/>
      <c r="K447" s="175"/>
      <c r="L447" s="180"/>
      <c r="M447" s="175"/>
      <c r="N447" s="175"/>
      <c r="O447" s="175"/>
      <c r="P447" s="175"/>
    </row>
    <row r="448" spans="1:16">
      <c r="A448" s="177"/>
      <c r="B448" s="175"/>
      <c r="C448" s="175"/>
      <c r="D448" s="179"/>
      <c r="E448" s="177"/>
      <c r="F448" s="175"/>
      <c r="G448" s="175"/>
      <c r="H448" s="179"/>
      <c r="I448" s="177"/>
      <c r="J448" s="175"/>
      <c r="K448" s="175"/>
      <c r="L448" s="180"/>
      <c r="M448" s="175"/>
      <c r="N448" s="175"/>
      <c r="O448" s="175"/>
      <c r="P448" s="175"/>
    </row>
    <row r="449" spans="1:16">
      <c r="A449" s="177"/>
      <c r="B449" s="175"/>
      <c r="C449" s="175"/>
      <c r="D449" s="179"/>
      <c r="E449" s="177"/>
      <c r="F449" s="175"/>
      <c r="G449" s="175"/>
      <c r="H449" s="179"/>
      <c r="I449" s="177"/>
      <c r="J449" s="175"/>
      <c r="K449" s="175"/>
      <c r="L449" s="180"/>
      <c r="M449" s="175"/>
      <c r="N449" s="175"/>
      <c r="O449" s="175"/>
      <c r="P449" s="175"/>
    </row>
    <row r="450" spans="1:16">
      <c r="A450" s="177"/>
      <c r="B450" s="175"/>
      <c r="C450" s="175"/>
      <c r="D450" s="179"/>
      <c r="E450" s="177"/>
      <c r="F450" s="175"/>
      <c r="G450" s="175"/>
      <c r="H450" s="179"/>
      <c r="I450" s="177"/>
      <c r="J450" s="175"/>
      <c r="K450" s="175"/>
      <c r="L450" s="180"/>
      <c r="M450" s="175"/>
      <c r="N450" s="175"/>
      <c r="O450" s="175"/>
      <c r="P450" s="175"/>
    </row>
    <row r="451" spans="1:16">
      <c r="A451" s="177"/>
      <c r="B451" s="175"/>
      <c r="C451" s="175"/>
      <c r="D451" s="179"/>
      <c r="E451" s="177"/>
      <c r="F451" s="175"/>
      <c r="G451" s="175"/>
      <c r="H451" s="179"/>
      <c r="I451" s="177"/>
      <c r="J451" s="175"/>
      <c r="K451" s="175"/>
      <c r="L451" s="180"/>
      <c r="M451" s="175"/>
      <c r="N451" s="175"/>
      <c r="O451" s="175"/>
      <c r="P451" s="175"/>
    </row>
    <row r="452" spans="1:16">
      <c r="A452" s="177"/>
      <c r="B452" s="175"/>
      <c r="C452" s="175"/>
      <c r="D452" s="179"/>
      <c r="E452" s="177"/>
      <c r="F452" s="175"/>
      <c r="G452" s="175"/>
      <c r="H452" s="179"/>
      <c r="I452" s="177"/>
      <c r="J452" s="175"/>
      <c r="K452" s="175"/>
      <c r="L452" s="180"/>
      <c r="M452" s="175"/>
      <c r="N452" s="175"/>
      <c r="O452" s="175"/>
      <c r="P452" s="175"/>
    </row>
    <row r="453" spans="1:16">
      <c r="A453" s="177"/>
      <c r="B453" s="175"/>
      <c r="C453" s="175"/>
      <c r="D453" s="179"/>
      <c r="E453" s="177"/>
      <c r="F453" s="175"/>
      <c r="G453" s="175"/>
      <c r="H453" s="179"/>
      <c r="I453" s="177"/>
      <c r="J453" s="175"/>
      <c r="K453" s="175"/>
      <c r="L453" s="180"/>
      <c r="M453" s="175"/>
      <c r="N453" s="175"/>
      <c r="O453" s="175"/>
      <c r="P453" s="175"/>
    </row>
    <row r="454" spans="1:16">
      <c r="A454" s="177"/>
      <c r="B454" s="175"/>
      <c r="C454" s="175"/>
      <c r="D454" s="179"/>
      <c r="E454" s="177"/>
      <c r="F454" s="175"/>
      <c r="G454" s="175"/>
      <c r="H454" s="179"/>
      <c r="I454" s="177"/>
      <c r="J454" s="175"/>
      <c r="K454" s="175"/>
      <c r="L454" s="180"/>
      <c r="M454" s="175"/>
      <c r="N454" s="175"/>
      <c r="O454" s="175"/>
      <c r="P454" s="175"/>
    </row>
    <row r="455" spans="1:16">
      <c r="A455" s="177"/>
      <c r="B455" s="175"/>
      <c r="C455" s="175"/>
      <c r="D455" s="179"/>
      <c r="E455" s="177"/>
      <c r="F455" s="175"/>
      <c r="G455" s="175"/>
      <c r="H455" s="179"/>
      <c r="I455" s="177"/>
      <c r="J455" s="175"/>
      <c r="K455" s="175"/>
      <c r="L455" s="180"/>
      <c r="M455" s="175"/>
      <c r="N455" s="175"/>
      <c r="O455" s="175"/>
      <c r="P455" s="175"/>
    </row>
    <row r="456" spans="1:16">
      <c r="A456" s="177"/>
      <c r="B456" s="175"/>
      <c r="C456" s="175"/>
      <c r="D456" s="179"/>
      <c r="E456" s="177"/>
      <c r="F456" s="175"/>
      <c r="G456" s="175"/>
      <c r="H456" s="179"/>
      <c r="I456" s="177"/>
      <c r="J456" s="175"/>
      <c r="K456" s="175"/>
      <c r="L456" s="180"/>
      <c r="M456" s="175"/>
      <c r="N456" s="175"/>
      <c r="O456" s="175"/>
      <c r="P456" s="175"/>
    </row>
    <row r="457" spans="1:16">
      <c r="A457" s="177"/>
      <c r="B457" s="175"/>
      <c r="C457" s="175"/>
      <c r="D457" s="179"/>
      <c r="E457" s="177"/>
      <c r="F457" s="175"/>
      <c r="G457" s="175"/>
      <c r="H457" s="179"/>
      <c r="I457" s="177"/>
      <c r="J457" s="175"/>
      <c r="K457" s="175"/>
      <c r="L457" s="180"/>
      <c r="M457" s="175"/>
      <c r="N457" s="175"/>
      <c r="O457" s="175"/>
      <c r="P457" s="175"/>
    </row>
    <row r="458" spans="1:16">
      <c r="A458" s="177"/>
      <c r="B458" s="175"/>
      <c r="C458" s="175"/>
      <c r="D458" s="179"/>
      <c r="E458" s="177"/>
      <c r="F458" s="175"/>
      <c r="G458" s="175"/>
      <c r="H458" s="179"/>
      <c r="I458" s="177"/>
      <c r="J458" s="175"/>
      <c r="K458" s="175"/>
      <c r="L458" s="180"/>
      <c r="M458" s="175"/>
      <c r="N458" s="175"/>
      <c r="O458" s="175"/>
      <c r="P458" s="175"/>
    </row>
    <row r="459" spans="1:16">
      <c r="A459" s="177"/>
      <c r="B459" s="175"/>
      <c r="C459" s="175"/>
      <c r="D459" s="179"/>
      <c r="E459" s="177"/>
      <c r="F459" s="175"/>
      <c r="G459" s="175"/>
      <c r="H459" s="179"/>
      <c r="I459" s="177"/>
      <c r="J459" s="175"/>
      <c r="K459" s="175"/>
      <c r="L459" s="180"/>
      <c r="M459" s="175"/>
      <c r="N459" s="175"/>
      <c r="O459" s="175"/>
      <c r="P459" s="175"/>
    </row>
    <row r="460" spans="1:16">
      <c r="A460" s="177"/>
      <c r="B460" s="175"/>
      <c r="C460" s="175"/>
      <c r="D460" s="179"/>
      <c r="E460" s="177"/>
      <c r="F460" s="175"/>
      <c r="G460" s="175"/>
      <c r="H460" s="179"/>
      <c r="I460" s="177"/>
      <c r="J460" s="175"/>
      <c r="K460" s="175"/>
      <c r="L460" s="180"/>
      <c r="M460" s="175"/>
      <c r="N460" s="175"/>
      <c r="O460" s="175"/>
      <c r="P460" s="175"/>
    </row>
    <row r="461" spans="1:16">
      <c r="A461" s="177"/>
      <c r="B461" s="175"/>
      <c r="C461" s="175"/>
      <c r="D461" s="179"/>
      <c r="E461" s="177"/>
      <c r="F461" s="175"/>
      <c r="G461" s="175"/>
      <c r="H461" s="179"/>
      <c r="I461" s="177"/>
      <c r="J461" s="175"/>
      <c r="K461" s="175"/>
      <c r="L461" s="180"/>
      <c r="M461" s="175"/>
      <c r="N461" s="175"/>
      <c r="O461" s="175"/>
      <c r="P461" s="175"/>
    </row>
    <row r="462" spans="1:16">
      <c r="A462" s="177"/>
      <c r="B462" s="175"/>
      <c r="C462" s="175"/>
      <c r="D462" s="179"/>
      <c r="E462" s="177"/>
      <c r="F462" s="175"/>
      <c r="G462" s="175"/>
      <c r="H462" s="179"/>
      <c r="I462" s="177"/>
      <c r="J462" s="175"/>
      <c r="K462" s="175"/>
      <c r="L462" s="180"/>
      <c r="M462" s="175"/>
      <c r="N462" s="175"/>
      <c r="O462" s="175"/>
      <c r="P462" s="175"/>
    </row>
    <row r="463" spans="1:16">
      <c r="A463" s="177"/>
      <c r="B463" s="175"/>
      <c r="C463" s="175"/>
      <c r="D463" s="179"/>
      <c r="E463" s="177"/>
      <c r="F463" s="175"/>
      <c r="G463" s="175"/>
      <c r="H463" s="179"/>
      <c r="I463" s="177"/>
      <c r="J463" s="175"/>
      <c r="K463" s="175"/>
      <c r="L463" s="180"/>
      <c r="M463" s="175"/>
      <c r="N463" s="175"/>
      <c r="O463" s="175"/>
      <c r="P463" s="175"/>
    </row>
    <row r="464" spans="1:16">
      <c r="A464" s="177"/>
      <c r="B464" s="175"/>
      <c r="C464" s="175"/>
      <c r="D464" s="179"/>
      <c r="E464" s="177"/>
      <c r="F464" s="175"/>
      <c r="G464" s="175"/>
      <c r="H464" s="179"/>
      <c r="I464" s="177"/>
      <c r="J464" s="175"/>
      <c r="K464" s="175"/>
      <c r="L464" s="180"/>
      <c r="M464" s="175"/>
      <c r="N464" s="175"/>
      <c r="O464" s="175"/>
      <c r="P464" s="175"/>
    </row>
    <row r="465" spans="1:16">
      <c r="A465" s="177"/>
      <c r="B465" s="175"/>
      <c r="C465" s="175"/>
      <c r="D465" s="179"/>
      <c r="E465" s="177"/>
      <c r="F465" s="175"/>
      <c r="G465" s="175"/>
      <c r="H465" s="179"/>
      <c r="I465" s="177"/>
      <c r="J465" s="175"/>
      <c r="K465" s="175"/>
      <c r="L465" s="180"/>
      <c r="M465" s="175"/>
      <c r="N465" s="175"/>
      <c r="O465" s="175"/>
      <c r="P465" s="175"/>
    </row>
    <row r="466" spans="1:16">
      <c r="A466" s="177"/>
      <c r="B466" s="175"/>
      <c r="C466" s="175"/>
      <c r="D466" s="179"/>
      <c r="E466" s="177"/>
      <c r="F466" s="175"/>
      <c r="G466" s="175"/>
      <c r="H466" s="179"/>
      <c r="I466" s="177"/>
      <c r="J466" s="175"/>
      <c r="K466" s="175"/>
      <c r="L466" s="180"/>
      <c r="M466" s="175"/>
      <c r="N466" s="175"/>
      <c r="O466" s="175"/>
      <c r="P466" s="175"/>
    </row>
    <row r="467" spans="1:16">
      <c r="A467" s="177"/>
      <c r="B467" s="175"/>
      <c r="C467" s="175"/>
      <c r="D467" s="179"/>
      <c r="E467" s="177"/>
      <c r="F467" s="175"/>
      <c r="G467" s="175"/>
      <c r="H467" s="179"/>
      <c r="I467" s="177"/>
      <c r="J467" s="175"/>
      <c r="K467" s="175"/>
      <c r="L467" s="180"/>
      <c r="M467" s="175"/>
      <c r="N467" s="175"/>
      <c r="O467" s="175"/>
      <c r="P467" s="175"/>
    </row>
    <row r="468" spans="1:16">
      <c r="A468" s="177"/>
      <c r="B468" s="175"/>
      <c r="C468" s="175"/>
      <c r="D468" s="179"/>
      <c r="E468" s="177"/>
      <c r="F468" s="175"/>
      <c r="G468" s="175"/>
      <c r="H468" s="179"/>
      <c r="I468" s="177"/>
      <c r="J468" s="175"/>
      <c r="K468" s="175"/>
      <c r="L468" s="180"/>
      <c r="M468" s="175"/>
      <c r="N468" s="175"/>
      <c r="O468" s="175"/>
      <c r="P468" s="175"/>
    </row>
    <row r="469" spans="1:16">
      <c r="A469" s="177"/>
      <c r="B469" s="175"/>
      <c r="C469" s="175"/>
      <c r="D469" s="179"/>
      <c r="E469" s="177"/>
      <c r="F469" s="175"/>
      <c r="G469" s="175"/>
      <c r="H469" s="179"/>
      <c r="I469" s="177"/>
      <c r="J469" s="175"/>
      <c r="K469" s="175"/>
      <c r="L469" s="180"/>
      <c r="M469" s="175"/>
      <c r="N469" s="175"/>
      <c r="O469" s="175"/>
      <c r="P469" s="175"/>
    </row>
    <row r="470" spans="1:16">
      <c r="A470" s="177"/>
      <c r="B470" s="175"/>
      <c r="C470" s="175"/>
      <c r="D470" s="179"/>
      <c r="E470" s="177"/>
      <c r="F470" s="175"/>
      <c r="G470" s="175"/>
      <c r="H470" s="179"/>
      <c r="I470" s="177"/>
      <c r="J470" s="175"/>
      <c r="K470" s="175"/>
      <c r="L470" s="180"/>
      <c r="M470" s="175"/>
      <c r="N470" s="175"/>
      <c r="O470" s="175"/>
      <c r="P470" s="175"/>
    </row>
    <row r="471" spans="1:16">
      <c r="A471" s="177"/>
      <c r="B471" s="175"/>
      <c r="C471" s="175"/>
      <c r="D471" s="179"/>
      <c r="E471" s="177"/>
      <c r="F471" s="175"/>
      <c r="G471" s="175"/>
      <c r="H471" s="179"/>
      <c r="I471" s="177"/>
      <c r="J471" s="175"/>
      <c r="K471" s="175"/>
      <c r="L471" s="180"/>
      <c r="M471" s="175"/>
      <c r="N471" s="175"/>
      <c r="O471" s="175"/>
      <c r="P471" s="175"/>
    </row>
    <row r="472" spans="1:16">
      <c r="A472" s="177"/>
      <c r="B472" s="175"/>
      <c r="C472" s="175"/>
      <c r="D472" s="179"/>
      <c r="E472" s="177"/>
      <c r="F472" s="175"/>
      <c r="G472" s="175"/>
      <c r="H472" s="179"/>
      <c r="I472" s="177"/>
      <c r="J472" s="175"/>
      <c r="K472" s="175"/>
      <c r="L472" s="180"/>
      <c r="M472" s="175"/>
      <c r="N472" s="175"/>
      <c r="O472" s="175"/>
      <c r="P472" s="175"/>
    </row>
    <row r="473" spans="1:16">
      <c r="A473" s="177"/>
      <c r="B473" s="175"/>
      <c r="C473" s="175"/>
      <c r="D473" s="179"/>
      <c r="E473" s="177"/>
      <c r="F473" s="175"/>
      <c r="G473" s="175"/>
      <c r="H473" s="179"/>
      <c r="I473" s="177"/>
      <c r="J473" s="175"/>
      <c r="K473" s="175"/>
      <c r="L473" s="180"/>
      <c r="M473" s="175"/>
      <c r="N473" s="175"/>
      <c r="O473" s="175"/>
      <c r="P473" s="175"/>
    </row>
    <row r="474" spans="1:16">
      <c r="A474" s="177"/>
      <c r="B474" s="175"/>
      <c r="C474" s="175"/>
      <c r="D474" s="179"/>
      <c r="E474" s="177"/>
      <c r="F474" s="175"/>
      <c r="G474" s="175"/>
      <c r="H474" s="179"/>
      <c r="I474" s="177"/>
      <c r="J474" s="175"/>
      <c r="K474" s="175"/>
      <c r="L474" s="180"/>
      <c r="M474" s="175"/>
      <c r="N474" s="175"/>
      <c r="O474" s="175"/>
      <c r="P474" s="175"/>
    </row>
    <row r="475" spans="1:16">
      <c r="A475" s="177"/>
      <c r="B475" s="175"/>
      <c r="C475" s="175"/>
      <c r="D475" s="179"/>
      <c r="E475" s="177"/>
      <c r="F475" s="175"/>
      <c r="G475" s="175"/>
      <c r="H475" s="179"/>
      <c r="I475" s="177"/>
      <c r="J475" s="175"/>
      <c r="K475" s="175"/>
      <c r="L475" s="180"/>
      <c r="M475" s="175"/>
      <c r="N475" s="175"/>
      <c r="O475" s="175"/>
      <c r="P475" s="175"/>
    </row>
    <row r="476" spans="1:16">
      <c r="A476" s="177"/>
      <c r="B476" s="175"/>
      <c r="C476" s="175"/>
      <c r="D476" s="179"/>
      <c r="E476" s="177"/>
      <c r="F476" s="175"/>
      <c r="G476" s="175"/>
      <c r="H476" s="179"/>
      <c r="I476" s="177"/>
      <c r="J476" s="175"/>
      <c r="K476" s="175"/>
      <c r="L476" s="180"/>
      <c r="M476" s="175"/>
      <c r="N476" s="175"/>
      <c r="O476" s="175"/>
      <c r="P476" s="175"/>
    </row>
    <row r="477" spans="1:16">
      <c r="A477" s="177"/>
      <c r="B477" s="175"/>
      <c r="C477" s="175"/>
      <c r="D477" s="179"/>
      <c r="E477" s="177"/>
      <c r="F477" s="175"/>
      <c r="G477" s="175"/>
      <c r="H477" s="179"/>
      <c r="I477" s="177"/>
      <c r="J477" s="175"/>
      <c r="K477" s="175"/>
      <c r="L477" s="180"/>
      <c r="M477" s="175"/>
      <c r="N477" s="175"/>
      <c r="O477" s="175"/>
      <c r="P477" s="175"/>
    </row>
    <row r="478" spans="1:16">
      <c r="A478" s="177"/>
      <c r="B478" s="175"/>
      <c r="C478" s="175"/>
      <c r="D478" s="179"/>
      <c r="E478" s="177"/>
      <c r="F478" s="175"/>
      <c r="G478" s="175"/>
      <c r="H478" s="179"/>
      <c r="I478" s="177"/>
      <c r="J478" s="175"/>
      <c r="K478" s="175"/>
      <c r="L478" s="180"/>
      <c r="M478" s="175"/>
      <c r="N478" s="175"/>
      <c r="O478" s="175"/>
      <c r="P478" s="175"/>
    </row>
    <row r="479" spans="1:16">
      <c r="A479" s="177"/>
      <c r="B479" s="175"/>
      <c r="C479" s="175"/>
      <c r="D479" s="179"/>
      <c r="E479" s="177"/>
      <c r="F479" s="175"/>
      <c r="G479" s="175"/>
      <c r="H479" s="179"/>
      <c r="I479" s="177"/>
      <c r="J479" s="175"/>
      <c r="K479" s="175"/>
      <c r="L479" s="180"/>
      <c r="M479" s="175"/>
      <c r="N479" s="175"/>
      <c r="O479" s="175"/>
      <c r="P479" s="175"/>
    </row>
    <row r="480" spans="1:16">
      <c r="A480" s="177"/>
      <c r="B480" s="175"/>
      <c r="C480" s="175"/>
      <c r="D480" s="179"/>
      <c r="E480" s="177"/>
      <c r="F480" s="175"/>
      <c r="G480" s="175"/>
      <c r="H480" s="179"/>
      <c r="I480" s="177"/>
      <c r="J480" s="175"/>
      <c r="K480" s="175"/>
      <c r="L480" s="180"/>
      <c r="M480" s="175"/>
      <c r="N480" s="175"/>
      <c r="O480" s="175"/>
      <c r="P480" s="175"/>
    </row>
    <row r="481" spans="1:16">
      <c r="A481" s="177"/>
      <c r="B481" s="175"/>
      <c r="C481" s="175"/>
      <c r="D481" s="179"/>
      <c r="E481" s="177"/>
      <c r="F481" s="175"/>
      <c r="G481" s="175"/>
      <c r="H481" s="179"/>
      <c r="I481" s="177"/>
      <c r="J481" s="175"/>
      <c r="K481" s="175"/>
      <c r="L481" s="180"/>
      <c r="M481" s="175"/>
      <c r="N481" s="175"/>
      <c r="O481" s="175"/>
      <c r="P481" s="175"/>
    </row>
    <row r="482" spans="1:16">
      <c r="A482" s="177"/>
      <c r="B482" s="175"/>
      <c r="C482" s="175"/>
      <c r="D482" s="179"/>
      <c r="E482" s="177"/>
      <c r="F482" s="175"/>
      <c r="G482" s="175"/>
      <c r="H482" s="179"/>
      <c r="I482" s="177"/>
      <c r="J482" s="175"/>
      <c r="K482" s="175"/>
      <c r="L482" s="180"/>
      <c r="M482" s="175"/>
      <c r="N482" s="175"/>
      <c r="O482" s="175"/>
      <c r="P482" s="175"/>
    </row>
    <row r="483" spans="1:16">
      <c r="A483" s="177"/>
      <c r="B483" s="175"/>
      <c r="C483" s="175"/>
      <c r="D483" s="179"/>
      <c r="E483" s="177"/>
      <c r="F483" s="175"/>
      <c r="G483" s="175"/>
      <c r="H483" s="179"/>
      <c r="I483" s="177"/>
      <c r="J483" s="175"/>
      <c r="K483" s="175"/>
      <c r="L483" s="180"/>
      <c r="M483" s="175"/>
      <c r="N483" s="175"/>
      <c r="O483" s="175"/>
      <c r="P483" s="175"/>
    </row>
    <row r="484" spans="1:16">
      <c r="A484" s="177"/>
      <c r="B484" s="175"/>
      <c r="C484" s="175"/>
      <c r="D484" s="179"/>
      <c r="E484" s="177"/>
      <c r="F484" s="175"/>
      <c r="G484" s="175"/>
      <c r="H484" s="179"/>
      <c r="I484" s="177"/>
      <c r="J484" s="175"/>
      <c r="K484" s="175"/>
      <c r="L484" s="180"/>
      <c r="M484" s="175"/>
      <c r="N484" s="175"/>
      <c r="O484" s="175"/>
      <c r="P484" s="175"/>
    </row>
    <row r="485" spans="1:16">
      <c r="A485" s="177"/>
      <c r="B485" s="175"/>
      <c r="C485" s="175"/>
      <c r="D485" s="179"/>
      <c r="E485" s="177"/>
      <c r="F485" s="175"/>
      <c r="G485" s="175"/>
      <c r="H485" s="179"/>
      <c r="I485" s="177"/>
      <c r="J485" s="175"/>
      <c r="K485" s="175"/>
      <c r="L485" s="180"/>
      <c r="M485" s="175"/>
      <c r="N485" s="175"/>
      <c r="O485" s="175"/>
      <c r="P485" s="175"/>
    </row>
    <row r="486" spans="1:16">
      <c r="A486" s="177"/>
      <c r="B486" s="175"/>
      <c r="C486" s="175"/>
      <c r="D486" s="179"/>
      <c r="E486" s="177"/>
      <c r="F486" s="175"/>
      <c r="G486" s="175"/>
      <c r="H486" s="179"/>
      <c r="I486" s="177"/>
      <c r="J486" s="175"/>
      <c r="K486" s="175"/>
      <c r="L486" s="180"/>
      <c r="M486" s="175"/>
      <c r="N486" s="175"/>
      <c r="O486" s="175"/>
      <c r="P486" s="175"/>
    </row>
    <row r="487" spans="1:16">
      <c r="A487" s="177"/>
      <c r="B487" s="175"/>
      <c r="C487" s="175"/>
      <c r="D487" s="179"/>
      <c r="E487" s="177"/>
      <c r="F487" s="175"/>
      <c r="G487" s="175"/>
      <c r="H487" s="179"/>
      <c r="I487" s="177"/>
      <c r="J487" s="175"/>
      <c r="K487" s="175"/>
      <c r="L487" s="180"/>
      <c r="M487" s="175"/>
      <c r="N487" s="175"/>
      <c r="O487" s="175"/>
      <c r="P487" s="175"/>
    </row>
    <row r="488" spans="1:16">
      <c r="A488" s="177"/>
      <c r="B488" s="175"/>
      <c r="C488" s="175"/>
      <c r="D488" s="179"/>
      <c r="E488" s="177"/>
      <c r="F488" s="175"/>
      <c r="G488" s="175"/>
      <c r="H488" s="179"/>
      <c r="I488" s="177"/>
      <c r="J488" s="175"/>
      <c r="K488" s="175"/>
      <c r="L488" s="180"/>
      <c r="M488" s="175"/>
      <c r="N488" s="175"/>
      <c r="O488" s="175"/>
      <c r="P488" s="175"/>
    </row>
    <row r="489" spans="1:16">
      <c r="A489" s="177"/>
      <c r="B489" s="175"/>
      <c r="C489" s="175"/>
      <c r="D489" s="179"/>
      <c r="E489" s="177"/>
      <c r="F489" s="175"/>
      <c r="G489" s="175"/>
      <c r="H489" s="179"/>
      <c r="I489" s="177"/>
      <c r="J489" s="175"/>
      <c r="K489" s="175"/>
      <c r="L489" s="180"/>
      <c r="M489" s="175"/>
      <c r="N489" s="175"/>
      <c r="O489" s="175"/>
      <c r="P489" s="175"/>
    </row>
    <row r="490" spans="1:16">
      <c r="A490" s="177"/>
      <c r="B490" s="175"/>
      <c r="C490" s="175"/>
      <c r="D490" s="179"/>
      <c r="E490" s="177"/>
      <c r="F490" s="175"/>
      <c r="G490" s="175"/>
      <c r="H490" s="179"/>
      <c r="I490" s="177"/>
      <c r="J490" s="175"/>
      <c r="K490" s="175"/>
      <c r="L490" s="180"/>
      <c r="M490" s="175"/>
      <c r="N490" s="175"/>
      <c r="O490" s="175"/>
      <c r="P490" s="175"/>
    </row>
    <row r="491" spans="1:16">
      <c r="A491" s="177"/>
      <c r="B491" s="175"/>
      <c r="C491" s="175"/>
      <c r="D491" s="179"/>
      <c r="E491" s="177"/>
      <c r="F491" s="175"/>
      <c r="G491" s="175"/>
      <c r="H491" s="179"/>
      <c r="I491" s="177"/>
      <c r="J491" s="175"/>
      <c r="K491" s="175"/>
      <c r="L491" s="180"/>
      <c r="M491" s="175"/>
      <c r="N491" s="175"/>
      <c r="O491" s="175"/>
      <c r="P491" s="175"/>
    </row>
    <row r="492" spans="1:16">
      <c r="A492" s="177"/>
      <c r="B492" s="175"/>
      <c r="C492" s="175"/>
      <c r="D492" s="179"/>
      <c r="E492" s="177"/>
      <c r="F492" s="175"/>
      <c r="G492" s="175"/>
      <c r="H492" s="179"/>
      <c r="I492" s="177"/>
      <c r="J492" s="175"/>
      <c r="K492" s="175"/>
      <c r="L492" s="180"/>
      <c r="M492" s="175"/>
      <c r="N492" s="175"/>
      <c r="O492" s="175"/>
      <c r="P492" s="175"/>
    </row>
    <row r="493" spans="1:16">
      <c r="A493" s="177"/>
      <c r="B493" s="175"/>
      <c r="C493" s="175"/>
      <c r="D493" s="179"/>
      <c r="E493" s="177"/>
      <c r="F493" s="175"/>
      <c r="G493" s="175"/>
      <c r="H493" s="179"/>
      <c r="I493" s="177"/>
      <c r="J493" s="175"/>
      <c r="K493" s="175"/>
      <c r="L493" s="180"/>
      <c r="M493" s="175"/>
      <c r="N493" s="175"/>
      <c r="O493" s="175"/>
      <c r="P493" s="175"/>
    </row>
    <row r="494" spans="1:16">
      <c r="A494" s="177"/>
      <c r="B494" s="175"/>
      <c r="C494" s="175"/>
      <c r="D494" s="179"/>
      <c r="E494" s="177"/>
      <c r="F494" s="175"/>
      <c r="G494" s="175"/>
      <c r="H494" s="179"/>
      <c r="I494" s="177"/>
      <c r="J494" s="175"/>
      <c r="K494" s="175"/>
      <c r="L494" s="180"/>
      <c r="M494" s="175"/>
      <c r="N494" s="175"/>
      <c r="O494" s="175"/>
      <c r="P494" s="175"/>
    </row>
    <row r="495" spans="1:16">
      <c r="A495" s="177"/>
      <c r="B495" s="175"/>
      <c r="C495" s="175"/>
      <c r="D495" s="179"/>
      <c r="E495" s="177"/>
      <c r="F495" s="175"/>
      <c r="G495" s="175"/>
      <c r="H495" s="179"/>
      <c r="I495" s="177"/>
      <c r="J495" s="175"/>
      <c r="K495" s="175"/>
      <c r="L495" s="180"/>
      <c r="M495" s="175"/>
      <c r="N495" s="175"/>
      <c r="O495" s="175"/>
      <c r="P495" s="175"/>
    </row>
    <row r="496" spans="1:16">
      <c r="A496" s="177"/>
      <c r="B496" s="175"/>
      <c r="C496" s="175"/>
      <c r="D496" s="179"/>
      <c r="E496" s="177"/>
      <c r="F496" s="175"/>
      <c r="G496" s="175"/>
      <c r="H496" s="179"/>
      <c r="I496" s="177"/>
      <c r="J496" s="175"/>
      <c r="K496" s="175"/>
      <c r="L496" s="180"/>
      <c r="M496" s="175"/>
      <c r="N496" s="175"/>
      <c r="O496" s="175"/>
      <c r="P496" s="175"/>
    </row>
    <row r="497" spans="1:16">
      <c r="A497" s="177"/>
      <c r="B497" s="175"/>
      <c r="C497" s="175"/>
      <c r="D497" s="179"/>
      <c r="E497" s="177"/>
      <c r="F497" s="175"/>
      <c r="G497" s="175"/>
      <c r="H497" s="179"/>
      <c r="I497" s="177"/>
      <c r="J497" s="175"/>
      <c r="K497" s="175"/>
      <c r="L497" s="180"/>
      <c r="M497" s="175"/>
      <c r="N497" s="175"/>
      <c r="O497" s="175"/>
      <c r="P497" s="175"/>
    </row>
    <row r="498" spans="1:16">
      <c r="A498" s="177"/>
      <c r="B498" s="175"/>
      <c r="C498" s="175"/>
      <c r="D498" s="179"/>
      <c r="E498" s="177"/>
      <c r="F498" s="175"/>
      <c r="G498" s="175"/>
      <c r="H498" s="179"/>
      <c r="I498" s="177"/>
      <c r="J498" s="175"/>
      <c r="K498" s="175"/>
      <c r="L498" s="180"/>
      <c r="M498" s="175"/>
      <c r="N498" s="175"/>
      <c r="O498" s="175"/>
      <c r="P498" s="175"/>
    </row>
    <row r="499" spans="1:16">
      <c r="A499" s="177"/>
      <c r="B499" s="175"/>
      <c r="C499" s="175"/>
      <c r="D499" s="179"/>
      <c r="E499" s="177"/>
      <c r="F499" s="175"/>
      <c r="G499" s="175"/>
      <c r="H499" s="179"/>
      <c r="I499" s="177"/>
      <c r="J499" s="175"/>
      <c r="K499" s="175"/>
      <c r="L499" s="180"/>
      <c r="M499" s="175"/>
      <c r="N499" s="175"/>
      <c r="O499" s="175"/>
      <c r="P499" s="175"/>
    </row>
    <row r="500" spans="1:16">
      <c r="A500" s="177"/>
      <c r="B500" s="175"/>
      <c r="C500" s="175"/>
      <c r="D500" s="179"/>
      <c r="E500" s="177"/>
      <c r="F500" s="175"/>
      <c r="G500" s="175"/>
      <c r="H500" s="179"/>
      <c r="I500" s="177"/>
      <c r="J500" s="175"/>
      <c r="K500" s="175"/>
      <c r="L500" s="180"/>
      <c r="M500" s="175"/>
      <c r="N500" s="175"/>
      <c r="O500" s="175"/>
      <c r="P500" s="175"/>
    </row>
    <row r="501" spans="1:16">
      <c r="A501" s="177"/>
      <c r="B501" s="175"/>
      <c r="C501" s="175"/>
      <c r="D501" s="179"/>
      <c r="E501" s="177"/>
      <c r="F501" s="175"/>
      <c r="G501" s="175"/>
      <c r="H501" s="179"/>
      <c r="I501" s="177"/>
      <c r="J501" s="175"/>
      <c r="K501" s="175"/>
      <c r="L501" s="180"/>
      <c r="M501" s="175"/>
      <c r="N501" s="175"/>
      <c r="O501" s="175"/>
      <c r="P501" s="175"/>
    </row>
    <row r="502" spans="1:16">
      <c r="A502" s="177"/>
      <c r="B502" s="175"/>
      <c r="C502" s="175"/>
      <c r="D502" s="179"/>
      <c r="E502" s="177"/>
      <c r="F502" s="175"/>
      <c r="G502" s="175"/>
      <c r="H502" s="179"/>
      <c r="I502" s="177"/>
      <c r="J502" s="175"/>
      <c r="K502" s="175"/>
      <c r="L502" s="180"/>
      <c r="M502" s="175"/>
      <c r="N502" s="175"/>
      <c r="O502" s="175"/>
      <c r="P502" s="175"/>
    </row>
    <row r="503" spans="1:16">
      <c r="A503" s="177"/>
      <c r="B503" s="175"/>
      <c r="C503" s="175"/>
      <c r="D503" s="179"/>
      <c r="E503" s="177"/>
      <c r="F503" s="175"/>
      <c r="G503" s="175"/>
      <c r="H503" s="179"/>
      <c r="I503" s="177"/>
      <c r="J503" s="175"/>
      <c r="K503" s="175"/>
      <c r="L503" s="180"/>
      <c r="M503" s="175"/>
      <c r="N503" s="175"/>
      <c r="O503" s="175"/>
      <c r="P503" s="175"/>
    </row>
    <row r="504" spans="1:16">
      <c r="A504" s="177"/>
      <c r="B504" s="175"/>
      <c r="C504" s="175"/>
      <c r="D504" s="179"/>
      <c r="E504" s="177"/>
      <c r="F504" s="175"/>
      <c r="G504" s="175"/>
      <c r="H504" s="179"/>
      <c r="I504" s="177"/>
      <c r="J504" s="175"/>
      <c r="K504" s="175"/>
      <c r="L504" s="180"/>
      <c r="M504" s="175"/>
      <c r="N504" s="175"/>
      <c r="O504" s="175"/>
      <c r="P504" s="175"/>
    </row>
    <row r="505" spans="1:16">
      <c r="A505" s="177"/>
      <c r="B505" s="175"/>
      <c r="C505" s="175"/>
      <c r="D505" s="179"/>
      <c r="E505" s="177"/>
      <c r="F505" s="175"/>
      <c r="G505" s="175"/>
      <c r="H505" s="179"/>
      <c r="I505" s="177"/>
      <c r="J505" s="175"/>
      <c r="K505" s="175"/>
      <c r="L505" s="180"/>
      <c r="M505" s="175"/>
      <c r="N505" s="175"/>
      <c r="O505" s="175"/>
      <c r="P505" s="175"/>
    </row>
    <row r="506" spans="1:16">
      <c r="A506" s="177"/>
      <c r="B506" s="175"/>
      <c r="C506" s="175"/>
      <c r="D506" s="179"/>
      <c r="E506" s="177"/>
      <c r="F506" s="175"/>
      <c r="G506" s="175"/>
      <c r="H506" s="179"/>
      <c r="I506" s="177"/>
      <c r="J506" s="175"/>
      <c r="K506" s="175"/>
      <c r="L506" s="180"/>
      <c r="M506" s="175"/>
      <c r="N506" s="175"/>
      <c r="O506" s="175"/>
      <c r="P506" s="175"/>
    </row>
    <row r="507" spans="1:16">
      <c r="A507" s="177"/>
      <c r="B507" s="175"/>
      <c r="C507" s="175"/>
      <c r="D507" s="179"/>
      <c r="E507" s="177"/>
      <c r="F507" s="175"/>
      <c r="G507" s="175"/>
      <c r="H507" s="179"/>
      <c r="I507" s="177"/>
      <c r="J507" s="175"/>
      <c r="K507" s="175"/>
      <c r="L507" s="180"/>
      <c r="M507" s="175"/>
      <c r="N507" s="175"/>
      <c r="O507" s="175"/>
      <c r="P507" s="175"/>
    </row>
    <row r="508" spans="1:16">
      <c r="A508" s="177"/>
      <c r="B508" s="175"/>
      <c r="C508" s="175"/>
      <c r="D508" s="179"/>
      <c r="E508" s="177"/>
      <c r="F508" s="175"/>
      <c r="G508" s="175"/>
      <c r="H508" s="179"/>
      <c r="I508" s="177"/>
      <c r="J508" s="175"/>
      <c r="K508" s="175"/>
      <c r="L508" s="180"/>
      <c r="M508" s="175"/>
      <c r="N508" s="175"/>
      <c r="O508" s="175"/>
      <c r="P508" s="175"/>
    </row>
    <row r="509" spans="1:16">
      <c r="A509" s="177"/>
      <c r="B509" s="175"/>
      <c r="C509" s="175"/>
      <c r="D509" s="179"/>
      <c r="E509" s="177"/>
      <c r="F509" s="175"/>
      <c r="G509" s="175"/>
      <c r="H509" s="179"/>
      <c r="I509" s="177"/>
      <c r="J509" s="175"/>
      <c r="K509" s="175"/>
      <c r="L509" s="180"/>
      <c r="M509" s="175"/>
      <c r="N509" s="175"/>
      <c r="O509" s="175"/>
      <c r="P509" s="175"/>
    </row>
    <row r="510" spans="1:16">
      <c r="A510" s="177"/>
      <c r="B510" s="175"/>
      <c r="C510" s="175"/>
      <c r="D510" s="179"/>
      <c r="E510" s="177"/>
      <c r="F510" s="175"/>
      <c r="G510" s="175"/>
      <c r="H510" s="179"/>
      <c r="I510" s="177"/>
      <c r="J510" s="175"/>
      <c r="K510" s="175"/>
      <c r="L510" s="180"/>
      <c r="M510" s="175"/>
      <c r="N510" s="175"/>
      <c r="O510" s="175"/>
      <c r="P510" s="175"/>
    </row>
    <row r="511" spans="1:16">
      <c r="A511" s="177"/>
      <c r="B511" s="175"/>
      <c r="C511" s="175"/>
      <c r="D511" s="179"/>
      <c r="E511" s="177"/>
      <c r="F511" s="175"/>
      <c r="G511" s="175"/>
      <c r="H511" s="179"/>
      <c r="I511" s="177"/>
      <c r="J511" s="175"/>
      <c r="K511" s="175"/>
      <c r="L511" s="180"/>
      <c r="M511" s="175"/>
      <c r="N511" s="175"/>
      <c r="O511" s="175"/>
      <c r="P511" s="175"/>
    </row>
    <row r="512" spans="1:16">
      <c r="A512" s="177"/>
      <c r="B512" s="175"/>
      <c r="C512" s="175"/>
      <c r="D512" s="179"/>
      <c r="E512" s="177"/>
      <c r="F512" s="175"/>
      <c r="G512" s="175"/>
      <c r="H512" s="179"/>
      <c r="I512" s="177"/>
      <c r="J512" s="175"/>
      <c r="K512" s="175"/>
      <c r="L512" s="180"/>
      <c r="M512" s="175"/>
      <c r="N512" s="175"/>
      <c r="O512" s="175"/>
      <c r="P512" s="175"/>
    </row>
    <row r="513" spans="1:16">
      <c r="A513" s="177"/>
      <c r="B513" s="175"/>
      <c r="C513" s="175"/>
      <c r="D513" s="179"/>
      <c r="E513" s="177"/>
      <c r="F513" s="175"/>
      <c r="G513" s="175"/>
      <c r="H513" s="179"/>
      <c r="I513" s="177"/>
      <c r="J513" s="175"/>
      <c r="K513" s="175"/>
      <c r="L513" s="180"/>
      <c r="M513" s="175"/>
      <c r="N513" s="175"/>
      <c r="O513" s="175"/>
      <c r="P513" s="175"/>
    </row>
    <row r="514" spans="1:16">
      <c r="A514" s="177"/>
      <c r="B514" s="175"/>
      <c r="C514" s="175"/>
      <c r="D514" s="179"/>
      <c r="E514" s="177"/>
      <c r="F514" s="175"/>
      <c r="G514" s="175"/>
      <c r="H514" s="179"/>
      <c r="I514" s="177"/>
      <c r="J514" s="175"/>
      <c r="K514" s="175"/>
      <c r="L514" s="180"/>
      <c r="M514" s="175"/>
      <c r="N514" s="175"/>
      <c r="O514" s="175"/>
      <c r="P514" s="175"/>
    </row>
    <row r="515" spans="1:16">
      <c r="A515" s="177"/>
      <c r="B515" s="175"/>
      <c r="C515" s="175"/>
      <c r="D515" s="179"/>
      <c r="E515" s="177"/>
      <c r="F515" s="175"/>
      <c r="G515" s="175"/>
      <c r="H515" s="179"/>
      <c r="I515" s="177"/>
      <c r="J515" s="175"/>
      <c r="K515" s="175"/>
      <c r="L515" s="180"/>
      <c r="M515" s="175"/>
      <c r="N515" s="175"/>
      <c r="O515" s="175"/>
      <c r="P515" s="175"/>
    </row>
    <row r="516" spans="1:16">
      <c r="A516" s="177"/>
      <c r="B516" s="175"/>
      <c r="C516" s="175"/>
      <c r="D516" s="179"/>
      <c r="E516" s="177"/>
      <c r="F516" s="175"/>
      <c r="G516" s="175"/>
      <c r="H516" s="179"/>
      <c r="I516" s="177"/>
      <c r="J516" s="175"/>
      <c r="K516" s="175"/>
      <c r="L516" s="180"/>
      <c r="M516" s="175"/>
      <c r="N516" s="175"/>
      <c r="O516" s="175"/>
      <c r="P516" s="175"/>
    </row>
    <row r="517" spans="1:16">
      <c r="A517" s="177"/>
      <c r="B517" s="175"/>
      <c r="C517" s="175"/>
      <c r="D517" s="179"/>
      <c r="E517" s="177"/>
      <c r="F517" s="175"/>
      <c r="G517" s="175"/>
      <c r="H517" s="179"/>
      <c r="I517" s="177"/>
      <c r="J517" s="175"/>
      <c r="K517" s="175"/>
      <c r="L517" s="180"/>
      <c r="M517" s="175"/>
      <c r="N517" s="175"/>
      <c r="O517" s="175"/>
      <c r="P517" s="175"/>
    </row>
    <row r="518" spans="1:16">
      <c r="A518" s="177"/>
      <c r="B518" s="175"/>
      <c r="C518" s="175"/>
      <c r="D518" s="179"/>
      <c r="E518" s="177"/>
      <c r="F518" s="175"/>
      <c r="G518" s="175"/>
      <c r="H518" s="179"/>
      <c r="I518" s="177"/>
      <c r="J518" s="175"/>
      <c r="K518" s="175"/>
      <c r="L518" s="180"/>
      <c r="M518" s="175"/>
      <c r="N518" s="175"/>
      <c r="O518" s="175"/>
      <c r="P518" s="175"/>
    </row>
    <row r="519" spans="1:16">
      <c r="A519" s="177"/>
      <c r="B519" s="175"/>
      <c r="C519" s="175"/>
      <c r="D519" s="179"/>
      <c r="E519" s="177"/>
      <c r="F519" s="175"/>
      <c r="G519" s="175"/>
      <c r="H519" s="179"/>
      <c r="I519" s="177"/>
      <c r="J519" s="175"/>
      <c r="K519" s="175"/>
      <c r="L519" s="180"/>
      <c r="M519" s="175"/>
      <c r="N519" s="175"/>
      <c r="O519" s="175"/>
      <c r="P519" s="175"/>
    </row>
    <row r="520" spans="1:16">
      <c r="A520" s="177"/>
      <c r="B520" s="175"/>
      <c r="C520" s="175"/>
      <c r="D520" s="179"/>
      <c r="E520" s="177"/>
      <c r="F520" s="175"/>
      <c r="G520" s="175"/>
      <c r="H520" s="179"/>
      <c r="I520" s="177"/>
      <c r="J520" s="175"/>
      <c r="K520" s="175"/>
      <c r="L520" s="180"/>
      <c r="M520" s="175"/>
      <c r="N520" s="175"/>
      <c r="O520" s="175"/>
      <c r="P520" s="175"/>
    </row>
    <row r="521" spans="1:16">
      <c r="A521" s="177"/>
      <c r="B521" s="175"/>
      <c r="C521" s="175"/>
      <c r="D521" s="179"/>
      <c r="E521" s="177"/>
      <c r="F521" s="175"/>
      <c r="G521" s="175"/>
      <c r="H521" s="179"/>
      <c r="I521" s="177"/>
      <c r="J521" s="175"/>
      <c r="K521" s="175"/>
      <c r="L521" s="180"/>
      <c r="M521" s="175"/>
      <c r="N521" s="175"/>
      <c r="O521" s="175"/>
      <c r="P521" s="175"/>
    </row>
    <row r="522" spans="1:16">
      <c r="A522" s="177"/>
      <c r="B522" s="175"/>
      <c r="C522" s="175"/>
      <c r="D522" s="179"/>
      <c r="E522" s="177"/>
      <c r="F522" s="175"/>
      <c r="G522" s="175"/>
      <c r="H522" s="179"/>
      <c r="I522" s="177"/>
      <c r="J522" s="175"/>
      <c r="K522" s="175"/>
      <c r="L522" s="180"/>
      <c r="M522" s="175"/>
      <c r="N522" s="175"/>
      <c r="O522" s="175"/>
      <c r="P522" s="175"/>
    </row>
    <row r="523" spans="1:16">
      <c r="A523" s="177"/>
      <c r="B523" s="175"/>
      <c r="C523" s="175"/>
      <c r="D523" s="179"/>
      <c r="E523" s="177"/>
      <c r="F523" s="175"/>
      <c r="G523" s="175"/>
      <c r="H523" s="179"/>
      <c r="I523" s="177"/>
      <c r="J523" s="175"/>
      <c r="K523" s="175"/>
      <c r="L523" s="180"/>
      <c r="M523" s="175"/>
      <c r="N523" s="175"/>
      <c r="O523" s="175"/>
      <c r="P523" s="175"/>
    </row>
    <row r="524" spans="1:16">
      <c r="A524" s="177"/>
      <c r="B524" s="175"/>
      <c r="C524" s="175"/>
      <c r="D524" s="179"/>
      <c r="E524" s="177"/>
      <c r="F524" s="175"/>
      <c r="G524" s="175"/>
      <c r="H524" s="179"/>
      <c r="I524" s="177"/>
      <c r="J524" s="175"/>
      <c r="K524" s="175"/>
      <c r="L524" s="180"/>
      <c r="M524" s="175"/>
      <c r="N524" s="175"/>
      <c r="O524" s="175"/>
      <c r="P524" s="175"/>
    </row>
    <row r="525" spans="1:16">
      <c r="A525" s="177"/>
      <c r="B525" s="175"/>
      <c r="C525" s="175"/>
      <c r="D525" s="179"/>
      <c r="E525" s="177"/>
      <c r="F525" s="175"/>
      <c r="G525" s="175"/>
      <c r="H525" s="179"/>
      <c r="I525" s="177"/>
      <c r="J525" s="175"/>
      <c r="K525" s="175"/>
      <c r="L525" s="180"/>
      <c r="M525" s="175"/>
      <c r="N525" s="175"/>
      <c r="O525" s="175"/>
      <c r="P525" s="175"/>
    </row>
    <row r="526" spans="1:16">
      <c r="A526" s="177"/>
      <c r="B526" s="175"/>
      <c r="C526" s="175"/>
      <c r="D526" s="179"/>
      <c r="E526" s="177"/>
      <c r="F526" s="175"/>
      <c r="G526" s="175"/>
      <c r="H526" s="179"/>
      <c r="I526" s="177"/>
      <c r="J526" s="175"/>
      <c r="K526" s="175"/>
      <c r="L526" s="180"/>
      <c r="M526" s="175"/>
      <c r="N526" s="175"/>
      <c r="O526" s="175"/>
      <c r="P526" s="175"/>
    </row>
    <row r="527" spans="1:16">
      <c r="A527" s="177"/>
      <c r="B527" s="175"/>
      <c r="C527" s="175"/>
      <c r="D527" s="179"/>
      <c r="E527" s="177"/>
      <c r="F527" s="175"/>
      <c r="G527" s="175"/>
      <c r="H527" s="179"/>
      <c r="I527" s="177"/>
      <c r="J527" s="175"/>
      <c r="K527" s="175"/>
      <c r="L527" s="180"/>
      <c r="M527" s="175"/>
      <c r="N527" s="175"/>
      <c r="O527" s="175"/>
      <c r="P527" s="175"/>
    </row>
    <row r="528" spans="1:16">
      <c r="A528" s="177"/>
      <c r="B528" s="175"/>
      <c r="C528" s="175"/>
      <c r="D528" s="179"/>
      <c r="E528" s="177"/>
      <c r="F528" s="175"/>
      <c r="G528" s="175"/>
      <c r="H528" s="179"/>
      <c r="I528" s="177"/>
      <c r="J528" s="175"/>
      <c r="K528" s="175"/>
      <c r="L528" s="180"/>
      <c r="M528" s="175"/>
      <c r="N528" s="175"/>
      <c r="O528" s="175"/>
      <c r="P528" s="175"/>
    </row>
    <row r="529" spans="1:16">
      <c r="A529" s="177"/>
      <c r="B529" s="175"/>
      <c r="C529" s="175"/>
      <c r="D529" s="179"/>
      <c r="E529" s="177"/>
      <c r="F529" s="175"/>
      <c r="G529" s="175"/>
      <c r="H529" s="179"/>
      <c r="I529" s="177"/>
      <c r="J529" s="175"/>
      <c r="K529" s="175"/>
      <c r="L529" s="180"/>
      <c r="M529" s="175"/>
      <c r="N529" s="175"/>
      <c r="O529" s="175"/>
      <c r="P529" s="175"/>
    </row>
    <row r="530" spans="1:16">
      <c r="A530" s="177"/>
      <c r="B530" s="175"/>
      <c r="C530" s="175"/>
      <c r="D530" s="179"/>
      <c r="E530" s="177"/>
      <c r="F530" s="175"/>
      <c r="G530" s="175"/>
      <c r="H530" s="179"/>
      <c r="I530" s="177"/>
      <c r="J530" s="175"/>
      <c r="K530" s="175"/>
      <c r="L530" s="180"/>
      <c r="M530" s="175"/>
      <c r="N530" s="175"/>
      <c r="O530" s="175"/>
      <c r="P530" s="175"/>
    </row>
    <row r="531" spans="1:16">
      <c r="A531" s="177"/>
      <c r="B531" s="175"/>
      <c r="C531" s="175"/>
      <c r="D531" s="179"/>
      <c r="E531" s="177"/>
      <c r="F531" s="175"/>
      <c r="G531" s="175"/>
      <c r="H531" s="179"/>
      <c r="I531" s="177"/>
      <c r="J531" s="175"/>
      <c r="K531" s="175"/>
      <c r="L531" s="180"/>
      <c r="M531" s="175"/>
      <c r="N531" s="175"/>
      <c r="O531" s="175"/>
      <c r="P531" s="175"/>
    </row>
    <row r="532" spans="1:16">
      <c r="A532" s="177"/>
      <c r="B532" s="175"/>
      <c r="C532" s="175"/>
      <c r="D532" s="179"/>
      <c r="E532" s="177"/>
      <c r="F532" s="175"/>
      <c r="G532" s="175"/>
      <c r="H532" s="179"/>
      <c r="I532" s="177"/>
      <c r="J532" s="175"/>
      <c r="K532" s="175"/>
      <c r="L532" s="180"/>
      <c r="M532" s="175"/>
      <c r="N532" s="175"/>
      <c r="O532" s="175"/>
      <c r="P532" s="175"/>
    </row>
    <row r="533" spans="1:16">
      <c r="A533" s="177"/>
      <c r="B533" s="175"/>
      <c r="C533" s="175"/>
      <c r="D533" s="179"/>
      <c r="E533" s="177"/>
      <c r="F533" s="175"/>
      <c r="G533" s="175"/>
      <c r="H533" s="179"/>
      <c r="I533" s="177"/>
      <c r="J533" s="175"/>
      <c r="K533" s="175"/>
      <c r="L533" s="180"/>
      <c r="M533" s="175"/>
      <c r="N533" s="175"/>
      <c r="O533" s="175"/>
      <c r="P533" s="175"/>
    </row>
    <row r="534" spans="1:16">
      <c r="A534" s="177"/>
      <c r="B534" s="175"/>
      <c r="C534" s="175"/>
      <c r="D534" s="179"/>
      <c r="E534" s="177"/>
      <c r="F534" s="175"/>
      <c r="G534" s="175"/>
      <c r="H534" s="179"/>
      <c r="I534" s="177"/>
      <c r="J534" s="175"/>
      <c r="K534" s="175"/>
      <c r="L534" s="180"/>
      <c r="M534" s="175"/>
      <c r="N534" s="175"/>
      <c r="O534" s="175"/>
      <c r="P534" s="175"/>
    </row>
    <row r="535" spans="1:16">
      <c r="A535" s="177"/>
      <c r="B535" s="175"/>
      <c r="C535" s="175"/>
      <c r="D535" s="179"/>
      <c r="E535" s="177"/>
      <c r="F535" s="175"/>
      <c r="G535" s="175"/>
      <c r="H535" s="179"/>
      <c r="I535" s="177"/>
      <c r="J535" s="175"/>
      <c r="K535" s="175"/>
      <c r="L535" s="180"/>
      <c r="M535" s="175"/>
      <c r="N535" s="175"/>
      <c r="O535" s="175"/>
      <c r="P535" s="175"/>
    </row>
    <row r="536" spans="1:16">
      <c r="A536" s="177"/>
      <c r="B536" s="175"/>
      <c r="C536" s="175"/>
      <c r="D536" s="179"/>
      <c r="E536" s="177"/>
      <c r="F536" s="175"/>
      <c r="G536" s="175"/>
      <c r="H536" s="179"/>
      <c r="I536" s="177"/>
      <c r="J536" s="175"/>
      <c r="K536" s="175"/>
      <c r="L536" s="180"/>
      <c r="M536" s="175"/>
      <c r="N536" s="175"/>
      <c r="O536" s="175"/>
      <c r="P536" s="175"/>
    </row>
    <row r="537" spans="1:16">
      <c r="A537" s="177"/>
      <c r="B537" s="175"/>
      <c r="C537" s="175"/>
      <c r="D537" s="179"/>
      <c r="E537" s="177"/>
      <c r="F537" s="175"/>
      <c r="G537" s="175"/>
      <c r="H537" s="179"/>
      <c r="I537" s="177"/>
      <c r="J537" s="175"/>
      <c r="K537" s="175"/>
      <c r="L537" s="180"/>
      <c r="M537" s="175"/>
      <c r="N537" s="175"/>
      <c r="O537" s="175"/>
      <c r="P537" s="175"/>
    </row>
    <row r="538" spans="1:16">
      <c r="A538" s="177"/>
      <c r="B538" s="175"/>
      <c r="C538" s="175"/>
      <c r="D538" s="179"/>
      <c r="E538" s="177"/>
      <c r="F538" s="175"/>
      <c r="G538" s="175"/>
      <c r="H538" s="179"/>
      <c r="I538" s="177"/>
      <c r="J538" s="175"/>
      <c r="K538" s="175"/>
      <c r="L538" s="180"/>
      <c r="M538" s="175"/>
      <c r="N538" s="175"/>
      <c r="O538" s="175"/>
      <c r="P538" s="175"/>
    </row>
    <row r="539" spans="1:16">
      <c r="A539" s="177"/>
      <c r="B539" s="175"/>
      <c r="C539" s="175"/>
      <c r="D539" s="179"/>
      <c r="E539" s="177"/>
      <c r="F539" s="175"/>
      <c r="G539" s="175"/>
      <c r="H539" s="179"/>
      <c r="I539" s="177"/>
      <c r="J539" s="175"/>
      <c r="K539" s="175"/>
      <c r="L539" s="180"/>
      <c r="M539" s="175"/>
      <c r="N539" s="175"/>
      <c r="O539" s="175"/>
      <c r="P539" s="175"/>
    </row>
    <row r="540" spans="1:16">
      <c r="A540" s="177"/>
      <c r="B540" s="175"/>
      <c r="C540" s="175"/>
      <c r="D540" s="179"/>
      <c r="E540" s="177"/>
      <c r="F540" s="175"/>
      <c r="G540" s="175"/>
      <c r="H540" s="179"/>
      <c r="I540" s="177"/>
      <c r="J540" s="175"/>
      <c r="K540" s="175"/>
      <c r="L540" s="180"/>
      <c r="M540" s="175"/>
      <c r="N540" s="175"/>
      <c r="O540" s="175"/>
      <c r="P540" s="175"/>
    </row>
    <row r="541" spans="1:16">
      <c r="A541" s="177"/>
      <c r="B541" s="175"/>
      <c r="C541" s="175"/>
      <c r="D541" s="179"/>
      <c r="E541" s="177"/>
      <c r="F541" s="175"/>
      <c r="G541" s="175"/>
      <c r="H541" s="179"/>
      <c r="I541" s="177"/>
      <c r="J541" s="175"/>
      <c r="K541" s="175"/>
      <c r="L541" s="180"/>
      <c r="M541" s="175"/>
      <c r="N541" s="175"/>
      <c r="O541" s="175"/>
      <c r="P541" s="175"/>
    </row>
    <row r="542" spans="1:16">
      <c r="A542" s="177"/>
      <c r="B542" s="175"/>
      <c r="C542" s="175"/>
      <c r="D542" s="179"/>
      <c r="E542" s="177"/>
      <c r="F542" s="175"/>
      <c r="G542" s="175"/>
      <c r="H542" s="179"/>
      <c r="I542" s="177"/>
      <c r="J542" s="175"/>
      <c r="K542" s="175"/>
      <c r="L542" s="180"/>
      <c r="M542" s="175"/>
      <c r="N542" s="175"/>
      <c r="O542" s="175"/>
      <c r="P542" s="175"/>
    </row>
    <row r="543" spans="1:16">
      <c r="A543" s="177"/>
      <c r="B543" s="175"/>
      <c r="C543" s="175"/>
      <c r="D543" s="179"/>
      <c r="E543" s="177"/>
      <c r="F543" s="175"/>
      <c r="G543" s="175"/>
      <c r="H543" s="179"/>
      <c r="I543" s="177"/>
      <c r="J543" s="175"/>
      <c r="K543" s="175"/>
      <c r="L543" s="180"/>
      <c r="M543" s="175"/>
      <c r="N543" s="175"/>
      <c r="O543" s="175"/>
      <c r="P543" s="175"/>
    </row>
    <row r="544" spans="1:16">
      <c r="A544" s="177"/>
      <c r="B544" s="175"/>
      <c r="C544" s="175"/>
      <c r="D544" s="179"/>
      <c r="E544" s="177"/>
      <c r="F544" s="175"/>
      <c r="G544" s="175"/>
      <c r="H544" s="179"/>
      <c r="I544" s="177"/>
      <c r="J544" s="175"/>
      <c r="K544" s="175"/>
      <c r="L544" s="180"/>
      <c r="M544" s="175"/>
      <c r="N544" s="175"/>
      <c r="O544" s="175"/>
      <c r="P544" s="175"/>
    </row>
    <row r="545" spans="1:16">
      <c r="A545" s="177"/>
      <c r="B545" s="175"/>
      <c r="C545" s="175"/>
      <c r="D545" s="179"/>
      <c r="E545" s="177"/>
      <c r="F545" s="175"/>
      <c r="G545" s="175"/>
      <c r="H545" s="179"/>
      <c r="I545" s="177"/>
      <c r="J545" s="175"/>
      <c r="K545" s="175"/>
      <c r="L545" s="180"/>
      <c r="M545" s="175"/>
      <c r="N545" s="175"/>
      <c r="O545" s="175"/>
      <c r="P545" s="175"/>
    </row>
    <row r="546" spans="1:16">
      <c r="A546" s="177"/>
      <c r="B546" s="175"/>
      <c r="C546" s="175"/>
      <c r="D546" s="179"/>
      <c r="E546" s="177"/>
      <c r="F546" s="175"/>
      <c r="G546" s="175"/>
      <c r="H546" s="179"/>
      <c r="I546" s="177"/>
      <c r="J546" s="175"/>
      <c r="K546" s="175"/>
      <c r="L546" s="180"/>
      <c r="M546" s="175"/>
      <c r="N546" s="175"/>
      <c r="O546" s="175"/>
      <c r="P546" s="175"/>
    </row>
    <row r="547" spans="1:16">
      <c r="A547" s="177"/>
      <c r="B547" s="175"/>
      <c r="C547" s="175"/>
      <c r="D547" s="179"/>
      <c r="E547" s="177"/>
      <c r="F547" s="175"/>
      <c r="G547" s="175"/>
      <c r="H547" s="179"/>
      <c r="I547" s="177"/>
      <c r="J547" s="175"/>
      <c r="K547" s="175"/>
      <c r="L547" s="180"/>
      <c r="M547" s="175"/>
      <c r="N547" s="175"/>
      <c r="O547" s="175"/>
      <c r="P547" s="175"/>
    </row>
    <row r="548" spans="1:16">
      <c r="A548" s="177"/>
      <c r="B548" s="175"/>
      <c r="C548" s="175"/>
      <c r="D548" s="179"/>
      <c r="E548" s="177"/>
      <c r="F548" s="175"/>
      <c r="G548" s="175"/>
      <c r="H548" s="179"/>
      <c r="I548" s="177"/>
      <c r="J548" s="175"/>
      <c r="K548" s="175"/>
      <c r="L548" s="180"/>
      <c r="M548" s="175"/>
      <c r="N548" s="175"/>
      <c r="O548" s="175"/>
      <c r="P548" s="175"/>
    </row>
    <row r="549" spans="1:16">
      <c r="A549" s="177"/>
      <c r="B549" s="175"/>
      <c r="C549" s="175"/>
      <c r="D549" s="179"/>
      <c r="E549" s="177"/>
      <c r="F549" s="175"/>
      <c r="G549" s="175"/>
      <c r="H549" s="179"/>
      <c r="I549" s="177"/>
      <c r="J549" s="175"/>
      <c r="K549" s="175"/>
      <c r="L549" s="180"/>
      <c r="M549" s="175"/>
      <c r="N549" s="175"/>
      <c r="O549" s="175"/>
      <c r="P549" s="175"/>
    </row>
    <row r="550" spans="1:16">
      <c r="A550" s="177"/>
      <c r="B550" s="175"/>
      <c r="C550" s="175"/>
      <c r="D550" s="179"/>
      <c r="E550" s="177"/>
      <c r="F550" s="175"/>
      <c r="G550" s="175"/>
      <c r="H550" s="179"/>
      <c r="I550" s="177"/>
      <c r="J550" s="175"/>
      <c r="K550" s="175"/>
      <c r="L550" s="180"/>
      <c r="M550" s="175"/>
      <c r="N550" s="175"/>
      <c r="O550" s="175"/>
      <c r="P550" s="175"/>
    </row>
    <row r="551" spans="1:16">
      <c r="A551" s="177"/>
      <c r="B551" s="175"/>
      <c r="C551" s="175"/>
      <c r="D551" s="179"/>
      <c r="E551" s="177"/>
      <c r="F551" s="175"/>
      <c r="G551" s="175"/>
      <c r="H551" s="179"/>
      <c r="I551" s="177"/>
      <c r="J551" s="175"/>
      <c r="K551" s="175"/>
      <c r="L551" s="180"/>
      <c r="M551" s="175"/>
      <c r="N551" s="175"/>
      <c r="O551" s="175"/>
      <c r="P551" s="175"/>
    </row>
    <row r="552" spans="1:16">
      <c r="A552" s="177"/>
      <c r="B552" s="175"/>
      <c r="C552" s="175"/>
      <c r="D552" s="179"/>
      <c r="E552" s="177"/>
      <c r="F552" s="175"/>
      <c r="G552" s="175"/>
      <c r="H552" s="179"/>
      <c r="I552" s="177"/>
      <c r="J552" s="175"/>
      <c r="K552" s="175"/>
      <c r="L552" s="180"/>
      <c r="M552" s="175"/>
      <c r="N552" s="175"/>
      <c r="O552" s="175"/>
      <c r="P552" s="175"/>
    </row>
    <row r="553" spans="1:16">
      <c r="A553" s="177"/>
      <c r="B553" s="175"/>
      <c r="C553" s="175"/>
      <c r="D553" s="179"/>
      <c r="E553" s="177"/>
      <c r="F553" s="175"/>
      <c r="G553" s="175"/>
      <c r="H553" s="179"/>
      <c r="I553" s="177"/>
      <c r="J553" s="175"/>
      <c r="K553" s="175"/>
      <c r="L553" s="180"/>
      <c r="M553" s="175"/>
      <c r="N553" s="175"/>
      <c r="O553" s="175"/>
      <c r="P553" s="175"/>
    </row>
    <row r="554" spans="1:16">
      <c r="A554" s="177"/>
      <c r="B554" s="175"/>
      <c r="C554" s="175"/>
      <c r="D554" s="179"/>
      <c r="E554" s="177"/>
      <c r="F554" s="175"/>
      <c r="G554" s="175"/>
      <c r="H554" s="179"/>
      <c r="I554" s="177"/>
      <c r="J554" s="175"/>
      <c r="K554" s="175"/>
      <c r="L554" s="180"/>
      <c r="M554" s="175"/>
      <c r="N554" s="175"/>
      <c r="O554" s="175"/>
      <c r="P554" s="175"/>
    </row>
    <row r="555" spans="1:16">
      <c r="A555" s="177"/>
      <c r="B555" s="175"/>
      <c r="C555" s="175"/>
      <c r="D555" s="179"/>
      <c r="E555" s="177"/>
      <c r="F555" s="175"/>
      <c r="G555" s="175"/>
      <c r="H555" s="179"/>
      <c r="I555" s="177"/>
      <c r="J555" s="175"/>
      <c r="K555" s="175"/>
      <c r="L555" s="180"/>
      <c r="M555" s="175"/>
      <c r="N555" s="175"/>
      <c r="O555" s="175"/>
      <c r="P555" s="175"/>
    </row>
    <row r="556" spans="1:16">
      <c r="A556" s="177"/>
      <c r="B556" s="175"/>
      <c r="C556" s="175"/>
      <c r="D556" s="179"/>
      <c r="E556" s="177"/>
      <c r="F556" s="175"/>
      <c r="G556" s="175"/>
      <c r="H556" s="179"/>
      <c r="I556" s="177"/>
      <c r="J556" s="175"/>
      <c r="K556" s="175"/>
      <c r="L556" s="180"/>
      <c r="M556" s="175"/>
      <c r="N556" s="175"/>
      <c r="O556" s="175"/>
      <c r="P556" s="175"/>
    </row>
    <row r="557" spans="1:16">
      <c r="A557" s="177"/>
      <c r="B557" s="175"/>
      <c r="C557" s="175"/>
      <c r="D557" s="179"/>
      <c r="E557" s="177"/>
      <c r="F557" s="175"/>
      <c r="G557" s="175"/>
      <c r="H557" s="179"/>
      <c r="I557" s="177"/>
      <c r="J557" s="175"/>
      <c r="K557" s="175"/>
      <c r="L557" s="180"/>
      <c r="M557" s="175"/>
      <c r="N557" s="175"/>
      <c r="O557" s="175"/>
      <c r="P557" s="175"/>
    </row>
    <row r="558" spans="1:16">
      <c r="A558" s="177"/>
      <c r="B558" s="175"/>
      <c r="C558" s="175"/>
      <c r="D558" s="179"/>
      <c r="E558" s="177"/>
      <c r="F558" s="175"/>
      <c r="G558" s="175"/>
      <c r="H558" s="179"/>
      <c r="I558" s="177"/>
      <c r="J558" s="175"/>
      <c r="K558" s="175"/>
      <c r="L558" s="180"/>
      <c r="M558" s="175"/>
      <c r="N558" s="175"/>
      <c r="O558" s="175"/>
      <c r="P558" s="175"/>
    </row>
    <row r="559" spans="1:16">
      <c r="A559" s="177"/>
      <c r="B559" s="175"/>
      <c r="C559" s="175"/>
      <c r="D559" s="179"/>
      <c r="E559" s="177"/>
      <c r="F559" s="175"/>
      <c r="G559" s="175"/>
      <c r="H559" s="179"/>
      <c r="I559" s="177"/>
      <c r="J559" s="175"/>
      <c r="K559" s="175"/>
      <c r="L559" s="180"/>
      <c r="M559" s="175"/>
      <c r="N559" s="175"/>
      <c r="O559" s="175"/>
      <c r="P559" s="175"/>
    </row>
    <row r="560" spans="1:16">
      <c r="A560" s="177"/>
      <c r="B560" s="175"/>
      <c r="C560" s="175"/>
      <c r="D560" s="179"/>
      <c r="E560" s="177"/>
      <c r="F560" s="175"/>
      <c r="G560" s="175"/>
      <c r="H560" s="179"/>
      <c r="I560" s="177"/>
      <c r="J560" s="175"/>
      <c r="K560" s="175"/>
      <c r="L560" s="180"/>
      <c r="M560" s="175"/>
      <c r="N560" s="175"/>
      <c r="O560" s="175"/>
      <c r="P560" s="175"/>
    </row>
    <row r="561" spans="1:16">
      <c r="A561" s="177"/>
      <c r="B561" s="175"/>
      <c r="C561" s="175"/>
      <c r="D561" s="179"/>
      <c r="E561" s="177"/>
      <c r="F561" s="175"/>
      <c r="G561" s="175"/>
      <c r="H561" s="179"/>
      <c r="I561" s="177"/>
      <c r="J561" s="175"/>
      <c r="K561" s="175"/>
      <c r="L561" s="180"/>
      <c r="M561" s="175"/>
      <c r="N561" s="175"/>
      <c r="O561" s="175"/>
      <c r="P561" s="175"/>
    </row>
    <row r="562" spans="1:16">
      <c r="A562" s="177"/>
      <c r="B562" s="175"/>
      <c r="C562" s="175"/>
      <c r="D562" s="179"/>
      <c r="E562" s="177"/>
      <c r="F562" s="175"/>
      <c r="G562" s="175"/>
      <c r="H562" s="179"/>
      <c r="I562" s="177"/>
      <c r="J562" s="175"/>
      <c r="K562" s="175"/>
      <c r="L562" s="180"/>
      <c r="M562" s="175"/>
      <c r="N562" s="175"/>
      <c r="O562" s="175"/>
      <c r="P562" s="175"/>
    </row>
    <row r="563" spans="1:16">
      <c r="A563" s="177"/>
      <c r="B563" s="175"/>
      <c r="C563" s="175"/>
      <c r="D563" s="179"/>
      <c r="E563" s="177"/>
      <c r="F563" s="175"/>
      <c r="G563" s="175"/>
      <c r="H563" s="179"/>
      <c r="I563" s="177"/>
      <c r="J563" s="175"/>
      <c r="K563" s="175"/>
      <c r="L563" s="180"/>
      <c r="M563" s="175"/>
      <c r="N563" s="175"/>
      <c r="O563" s="175"/>
      <c r="P563" s="175"/>
    </row>
    <row r="564" spans="1:16">
      <c r="A564" s="177"/>
      <c r="B564" s="175"/>
      <c r="C564" s="175"/>
      <c r="D564" s="179"/>
      <c r="E564" s="177"/>
      <c r="F564" s="175"/>
      <c r="G564" s="175"/>
      <c r="H564" s="179"/>
      <c r="I564" s="177"/>
      <c r="J564" s="175"/>
      <c r="K564" s="175"/>
      <c r="L564" s="180"/>
      <c r="M564" s="175"/>
      <c r="N564" s="175"/>
      <c r="O564" s="175"/>
      <c r="P564" s="175"/>
    </row>
    <row r="565" spans="1:16">
      <c r="A565" s="177"/>
      <c r="B565" s="175"/>
      <c r="C565" s="175"/>
      <c r="D565" s="179"/>
      <c r="E565" s="177"/>
      <c r="F565" s="175"/>
      <c r="G565" s="175"/>
      <c r="H565" s="179"/>
      <c r="I565" s="177"/>
      <c r="J565" s="175"/>
      <c r="K565" s="175"/>
      <c r="L565" s="180"/>
      <c r="M565" s="175"/>
      <c r="N565" s="175"/>
      <c r="O565" s="175"/>
      <c r="P565" s="175"/>
    </row>
    <row r="566" spans="1:16">
      <c r="A566" s="177"/>
      <c r="B566" s="175"/>
      <c r="C566" s="175"/>
      <c r="D566" s="179"/>
      <c r="E566" s="177"/>
      <c r="F566" s="175"/>
      <c r="G566" s="175"/>
      <c r="H566" s="179"/>
      <c r="I566" s="177"/>
      <c r="J566" s="175"/>
      <c r="K566" s="175"/>
      <c r="L566" s="180"/>
      <c r="M566" s="175"/>
      <c r="N566" s="175"/>
      <c r="O566" s="175"/>
      <c r="P566" s="175"/>
    </row>
    <row r="567" spans="1:16">
      <c r="A567" s="177"/>
      <c r="B567" s="175"/>
      <c r="C567" s="175"/>
      <c r="D567" s="179"/>
      <c r="E567" s="177"/>
      <c r="F567" s="175"/>
      <c r="G567" s="175"/>
      <c r="H567" s="179"/>
      <c r="I567" s="177"/>
      <c r="J567" s="175"/>
      <c r="K567" s="175"/>
      <c r="L567" s="180"/>
      <c r="M567" s="175"/>
      <c r="N567" s="175"/>
      <c r="O567" s="175"/>
      <c r="P567" s="175"/>
    </row>
    <row r="568" spans="1:16">
      <c r="A568" s="177"/>
      <c r="B568" s="175"/>
      <c r="C568" s="175"/>
      <c r="D568" s="179"/>
      <c r="E568" s="177"/>
      <c r="F568" s="175"/>
      <c r="G568" s="175"/>
      <c r="H568" s="179"/>
      <c r="I568" s="177"/>
      <c r="J568" s="175"/>
      <c r="K568" s="175"/>
      <c r="L568" s="180"/>
      <c r="M568" s="175"/>
      <c r="N568" s="175"/>
      <c r="O568" s="175"/>
      <c r="P568" s="175"/>
    </row>
    <row r="569" spans="1:16">
      <c r="A569" s="177"/>
      <c r="B569" s="175"/>
      <c r="C569" s="175"/>
      <c r="D569" s="179"/>
      <c r="E569" s="177"/>
      <c r="F569" s="175"/>
      <c r="G569" s="175"/>
      <c r="H569" s="179"/>
      <c r="I569" s="177"/>
      <c r="J569" s="175"/>
      <c r="K569" s="175"/>
      <c r="L569" s="180"/>
      <c r="M569" s="175"/>
      <c r="N569" s="175"/>
      <c r="O569" s="175"/>
      <c r="P569" s="175"/>
    </row>
    <row r="570" spans="1:16">
      <c r="A570" s="177"/>
      <c r="B570" s="175"/>
      <c r="C570" s="175"/>
      <c r="D570" s="179"/>
      <c r="E570" s="177"/>
      <c r="F570" s="175"/>
      <c r="G570" s="175"/>
      <c r="H570" s="179"/>
      <c r="I570" s="177"/>
      <c r="J570" s="175"/>
      <c r="K570" s="175"/>
      <c r="L570" s="180"/>
      <c r="M570" s="175"/>
      <c r="N570" s="175"/>
      <c r="O570" s="175"/>
      <c r="P570" s="175"/>
    </row>
    <row r="571" spans="1:16">
      <c r="A571" s="177"/>
      <c r="B571" s="175"/>
      <c r="C571" s="175"/>
      <c r="D571" s="179"/>
      <c r="E571" s="177"/>
      <c r="F571" s="175"/>
      <c r="G571" s="175"/>
      <c r="H571" s="179"/>
      <c r="I571" s="177"/>
      <c r="J571" s="175"/>
      <c r="K571" s="175"/>
      <c r="L571" s="180"/>
      <c r="M571" s="175"/>
      <c r="N571" s="175"/>
      <c r="O571" s="175"/>
      <c r="P571" s="175"/>
    </row>
    <row r="572" spans="1:16">
      <c r="A572" s="177"/>
      <c r="B572" s="175"/>
      <c r="C572" s="175"/>
      <c r="D572" s="179"/>
      <c r="E572" s="177"/>
      <c r="F572" s="175"/>
      <c r="G572" s="175"/>
      <c r="H572" s="179"/>
      <c r="I572" s="177"/>
      <c r="J572" s="175"/>
      <c r="K572" s="175"/>
      <c r="L572" s="180"/>
      <c r="M572" s="175"/>
      <c r="N572" s="175"/>
      <c r="O572" s="175"/>
      <c r="P572" s="175"/>
    </row>
    <row r="573" spans="1:16">
      <c r="A573" s="177"/>
      <c r="B573" s="175"/>
      <c r="C573" s="175"/>
      <c r="D573" s="179"/>
      <c r="E573" s="177"/>
      <c r="F573" s="175"/>
      <c r="G573" s="175"/>
      <c r="H573" s="179"/>
      <c r="I573" s="177"/>
      <c r="J573" s="175"/>
      <c r="K573" s="175"/>
      <c r="L573" s="180"/>
      <c r="M573" s="175"/>
      <c r="N573" s="175"/>
      <c r="O573" s="175"/>
      <c r="P573" s="175"/>
    </row>
    <row r="574" spans="1:16">
      <c r="A574" s="177"/>
      <c r="B574" s="175"/>
      <c r="C574" s="175"/>
      <c r="D574" s="179"/>
      <c r="E574" s="177"/>
      <c r="F574" s="175"/>
      <c r="G574" s="175"/>
      <c r="H574" s="179"/>
      <c r="I574" s="177"/>
      <c r="J574" s="175"/>
      <c r="K574" s="175"/>
      <c r="L574" s="180"/>
      <c r="M574" s="175"/>
      <c r="N574" s="175"/>
      <c r="O574" s="175"/>
      <c r="P574" s="175"/>
    </row>
    <row r="575" spans="1:16">
      <c r="A575" s="177"/>
      <c r="B575" s="175"/>
      <c r="C575" s="175"/>
      <c r="D575" s="179"/>
      <c r="E575" s="177"/>
      <c r="F575" s="175"/>
      <c r="G575" s="175"/>
      <c r="H575" s="179"/>
      <c r="I575" s="177"/>
      <c r="J575" s="175"/>
      <c r="K575" s="175"/>
      <c r="L575" s="180"/>
      <c r="M575" s="175"/>
      <c r="N575" s="175"/>
      <c r="O575" s="175"/>
      <c r="P575" s="175"/>
    </row>
    <row r="576" spans="1:16">
      <c r="A576" s="177"/>
      <c r="B576" s="175"/>
      <c r="C576" s="175"/>
      <c r="D576" s="179"/>
      <c r="E576" s="177"/>
      <c r="F576" s="175"/>
      <c r="G576" s="175"/>
      <c r="H576" s="179"/>
      <c r="I576" s="177"/>
      <c r="J576" s="175"/>
      <c r="K576" s="175"/>
      <c r="L576" s="180"/>
      <c r="M576" s="175"/>
      <c r="N576" s="175"/>
      <c r="O576" s="175"/>
      <c r="P576" s="175"/>
    </row>
    <row r="577" spans="1:16">
      <c r="A577" s="177"/>
      <c r="B577" s="175"/>
      <c r="C577" s="175"/>
      <c r="D577" s="179"/>
      <c r="E577" s="177"/>
      <c r="F577" s="175"/>
      <c r="G577" s="175"/>
      <c r="H577" s="179"/>
      <c r="I577" s="177"/>
      <c r="J577" s="175"/>
      <c r="K577" s="175"/>
      <c r="L577" s="180"/>
      <c r="M577" s="175"/>
      <c r="N577" s="175"/>
      <c r="O577" s="175"/>
      <c r="P577" s="175"/>
    </row>
    <row r="578" spans="1:16">
      <c r="A578" s="177"/>
      <c r="B578" s="175"/>
      <c r="C578" s="175"/>
      <c r="D578" s="179"/>
      <c r="E578" s="177"/>
      <c r="F578" s="175"/>
      <c r="G578" s="175"/>
      <c r="H578" s="179"/>
      <c r="I578" s="177"/>
      <c r="J578" s="175"/>
      <c r="K578" s="175"/>
      <c r="L578" s="180"/>
      <c r="M578" s="175"/>
      <c r="N578" s="175"/>
      <c r="O578" s="175"/>
      <c r="P578" s="175"/>
    </row>
    <row r="579" spans="1:16">
      <c r="A579" s="177"/>
      <c r="B579" s="175"/>
      <c r="C579" s="175"/>
      <c r="D579" s="179"/>
      <c r="E579" s="177"/>
      <c r="F579" s="175"/>
      <c r="G579" s="175"/>
      <c r="H579" s="179"/>
      <c r="I579" s="177"/>
      <c r="J579" s="175"/>
      <c r="K579" s="175"/>
      <c r="L579" s="180"/>
      <c r="M579" s="175"/>
      <c r="N579" s="175"/>
      <c r="O579" s="175"/>
      <c r="P579" s="175"/>
    </row>
    <row r="580" spans="1:16">
      <c r="A580" s="177"/>
      <c r="B580" s="175"/>
      <c r="C580" s="175"/>
      <c r="D580" s="179"/>
      <c r="E580" s="177"/>
      <c r="F580" s="175"/>
      <c r="G580" s="175"/>
      <c r="H580" s="179"/>
      <c r="I580" s="177"/>
      <c r="J580" s="175"/>
      <c r="K580" s="175"/>
      <c r="L580" s="180"/>
      <c r="M580" s="175"/>
      <c r="N580" s="175"/>
      <c r="O580" s="175"/>
      <c r="P580" s="175"/>
    </row>
    <row r="581" spans="1:16">
      <c r="A581" s="177"/>
      <c r="B581" s="175"/>
      <c r="C581" s="175"/>
      <c r="D581" s="179"/>
      <c r="E581" s="177"/>
      <c r="F581" s="175"/>
      <c r="G581" s="175"/>
      <c r="H581" s="179"/>
      <c r="I581" s="177"/>
      <c r="J581" s="175"/>
      <c r="K581" s="175"/>
      <c r="L581" s="180"/>
      <c r="M581" s="175"/>
      <c r="N581" s="175"/>
      <c r="O581" s="175"/>
      <c r="P581" s="175"/>
    </row>
    <row r="582" spans="1:16">
      <c r="A582" s="177"/>
      <c r="B582" s="175"/>
      <c r="C582" s="175"/>
      <c r="D582" s="179"/>
      <c r="E582" s="177"/>
      <c r="F582" s="175"/>
      <c r="G582" s="175"/>
      <c r="H582" s="179"/>
      <c r="I582" s="177"/>
      <c r="J582" s="175"/>
      <c r="K582" s="175"/>
      <c r="L582" s="180"/>
      <c r="M582" s="175"/>
      <c r="N582" s="175"/>
      <c r="O582" s="175"/>
      <c r="P582" s="175"/>
    </row>
    <row r="583" spans="1:16">
      <c r="A583" s="177"/>
      <c r="B583" s="175"/>
      <c r="C583" s="175"/>
      <c r="D583" s="179"/>
      <c r="E583" s="177"/>
      <c r="F583" s="175"/>
      <c r="G583" s="175"/>
      <c r="H583" s="179"/>
      <c r="I583" s="177"/>
      <c r="J583" s="175"/>
      <c r="K583" s="175"/>
      <c r="L583" s="180"/>
      <c r="M583" s="175"/>
      <c r="N583" s="175"/>
      <c r="O583" s="175"/>
      <c r="P583" s="175"/>
    </row>
    <row r="584" spans="1:16">
      <c r="A584" s="177"/>
      <c r="B584" s="175"/>
      <c r="C584" s="175"/>
      <c r="D584" s="179"/>
      <c r="E584" s="177"/>
      <c r="F584" s="175"/>
      <c r="G584" s="175"/>
      <c r="H584" s="179"/>
      <c r="I584" s="177"/>
      <c r="J584" s="175"/>
      <c r="K584" s="175"/>
      <c r="L584" s="180"/>
      <c r="M584" s="175"/>
      <c r="N584" s="175"/>
      <c r="O584" s="175"/>
      <c r="P584" s="175"/>
    </row>
    <row r="585" spans="1:16">
      <c r="A585" s="177"/>
      <c r="B585" s="175"/>
      <c r="C585" s="175"/>
      <c r="D585" s="179"/>
      <c r="E585" s="177"/>
      <c r="F585" s="175"/>
      <c r="G585" s="175"/>
      <c r="H585" s="179"/>
      <c r="I585" s="177"/>
      <c r="J585" s="175"/>
      <c r="K585" s="175"/>
      <c r="L585" s="180"/>
      <c r="M585" s="175"/>
      <c r="N585" s="175"/>
      <c r="O585" s="175"/>
      <c r="P585" s="175"/>
    </row>
    <row r="586" spans="1:16">
      <c r="A586" s="177"/>
      <c r="B586" s="175"/>
      <c r="C586" s="175"/>
      <c r="D586" s="179"/>
      <c r="E586" s="177"/>
      <c r="F586" s="175"/>
      <c r="G586" s="175"/>
      <c r="H586" s="179"/>
      <c r="I586" s="177"/>
      <c r="J586" s="175"/>
      <c r="K586" s="175"/>
      <c r="L586" s="180"/>
      <c r="M586" s="175"/>
      <c r="N586" s="175"/>
      <c r="O586" s="175"/>
      <c r="P586" s="175"/>
    </row>
    <row r="587" spans="1:16">
      <c r="A587" s="177"/>
      <c r="B587" s="175"/>
      <c r="C587" s="175"/>
      <c r="D587" s="179"/>
      <c r="E587" s="177"/>
      <c r="F587" s="175"/>
      <c r="G587" s="175"/>
      <c r="H587" s="179"/>
      <c r="I587" s="177"/>
      <c r="J587" s="175"/>
      <c r="K587" s="175"/>
      <c r="L587" s="180"/>
      <c r="M587" s="175"/>
      <c r="N587" s="175"/>
      <c r="O587" s="175"/>
      <c r="P587" s="175"/>
    </row>
    <row r="588" spans="1:16">
      <c r="A588" s="177"/>
      <c r="B588" s="175"/>
      <c r="C588" s="175"/>
      <c r="D588" s="179"/>
      <c r="E588" s="177"/>
      <c r="F588" s="175"/>
      <c r="G588" s="175"/>
      <c r="H588" s="179"/>
      <c r="I588" s="177"/>
      <c r="J588" s="175"/>
      <c r="K588" s="175"/>
      <c r="L588" s="180"/>
      <c r="M588" s="175"/>
      <c r="N588" s="175"/>
      <c r="O588" s="175"/>
      <c r="P588" s="175"/>
    </row>
    <row r="589" spans="1:16">
      <c r="A589" s="177"/>
      <c r="B589" s="175"/>
      <c r="C589" s="175"/>
      <c r="D589" s="179"/>
      <c r="E589" s="177"/>
      <c r="F589" s="175"/>
      <c r="G589" s="175"/>
      <c r="H589" s="179"/>
      <c r="I589" s="177"/>
      <c r="J589" s="175"/>
      <c r="K589" s="175"/>
      <c r="L589" s="180"/>
      <c r="M589" s="175"/>
      <c r="N589" s="175"/>
      <c r="O589" s="175"/>
      <c r="P589" s="175"/>
    </row>
    <row r="590" spans="1:16">
      <c r="A590" s="177"/>
      <c r="B590" s="175"/>
      <c r="C590" s="175"/>
      <c r="D590" s="179"/>
      <c r="E590" s="177"/>
      <c r="F590" s="175"/>
      <c r="G590" s="175"/>
      <c r="H590" s="179"/>
      <c r="I590" s="177"/>
      <c r="J590" s="175"/>
      <c r="K590" s="175"/>
      <c r="L590" s="180"/>
      <c r="M590" s="175"/>
      <c r="N590" s="175"/>
      <c r="O590" s="175"/>
      <c r="P590" s="175"/>
    </row>
    <row r="591" spans="1:16">
      <c r="A591" s="177"/>
      <c r="B591" s="175"/>
      <c r="C591" s="175"/>
      <c r="D591" s="179"/>
      <c r="E591" s="177"/>
      <c r="F591" s="175"/>
      <c r="G591" s="175"/>
      <c r="H591" s="179"/>
      <c r="I591" s="177"/>
      <c r="J591" s="175"/>
      <c r="K591" s="175"/>
      <c r="L591" s="180"/>
      <c r="M591" s="175"/>
      <c r="N591" s="175"/>
      <c r="O591" s="175"/>
      <c r="P591" s="175"/>
    </row>
    <row r="592" spans="1:16">
      <c r="A592" s="177"/>
      <c r="B592" s="175"/>
      <c r="C592" s="175"/>
      <c r="D592" s="179"/>
      <c r="E592" s="177"/>
      <c r="F592" s="175"/>
      <c r="G592" s="175"/>
      <c r="H592" s="179"/>
      <c r="I592" s="177"/>
      <c r="J592" s="175"/>
      <c r="K592" s="175"/>
      <c r="L592" s="180"/>
      <c r="M592" s="175"/>
      <c r="N592" s="175"/>
      <c r="O592" s="175"/>
      <c r="P592" s="175"/>
    </row>
    <row r="593" spans="1:16">
      <c r="A593" s="177"/>
      <c r="B593" s="175"/>
      <c r="C593" s="175"/>
      <c r="D593" s="179"/>
      <c r="E593" s="177"/>
      <c r="F593" s="175"/>
      <c r="G593" s="175"/>
      <c r="H593" s="179"/>
      <c r="I593" s="177"/>
      <c r="J593" s="175"/>
      <c r="K593" s="175"/>
      <c r="L593" s="180"/>
      <c r="M593" s="175"/>
      <c r="N593" s="175"/>
      <c r="O593" s="175"/>
      <c r="P593" s="175"/>
    </row>
    <row r="594" spans="1:16">
      <c r="A594" s="177"/>
      <c r="B594" s="175"/>
      <c r="C594" s="175"/>
      <c r="D594" s="179"/>
      <c r="E594" s="177"/>
      <c r="F594" s="175"/>
      <c r="G594" s="175"/>
      <c r="H594" s="179"/>
      <c r="I594" s="177"/>
      <c r="J594" s="175"/>
      <c r="K594" s="175"/>
      <c r="L594" s="180"/>
      <c r="M594" s="175"/>
      <c r="N594" s="175"/>
      <c r="O594" s="175"/>
      <c r="P594" s="175"/>
    </row>
    <row r="595" spans="1:16">
      <c r="A595" s="177"/>
      <c r="B595" s="175"/>
      <c r="C595" s="175"/>
      <c r="D595" s="179"/>
      <c r="E595" s="177"/>
      <c r="F595" s="175"/>
      <c r="G595" s="175"/>
      <c r="H595" s="179"/>
      <c r="I595" s="177"/>
      <c r="J595" s="175"/>
      <c r="K595" s="175"/>
      <c r="L595" s="180"/>
      <c r="M595" s="175"/>
      <c r="N595" s="175"/>
      <c r="O595" s="175"/>
      <c r="P595" s="175"/>
    </row>
    <row r="596" spans="1:16">
      <c r="A596" s="177"/>
      <c r="B596" s="175"/>
      <c r="C596" s="175"/>
      <c r="D596" s="179"/>
      <c r="E596" s="177"/>
      <c r="F596" s="175"/>
      <c r="G596" s="175"/>
      <c r="H596" s="179"/>
      <c r="I596" s="177"/>
      <c r="J596" s="175"/>
      <c r="K596" s="175"/>
      <c r="L596" s="180"/>
      <c r="M596" s="175"/>
      <c r="N596" s="175"/>
      <c r="O596" s="175"/>
      <c r="P596" s="175"/>
    </row>
    <row r="597" spans="1:16">
      <c r="A597" s="177"/>
      <c r="B597" s="175"/>
      <c r="C597" s="175"/>
      <c r="D597" s="179"/>
      <c r="E597" s="177"/>
      <c r="F597" s="175"/>
      <c r="G597" s="175"/>
      <c r="H597" s="179"/>
      <c r="I597" s="177"/>
      <c r="J597" s="175"/>
      <c r="K597" s="175"/>
      <c r="L597" s="180"/>
      <c r="M597" s="175"/>
      <c r="N597" s="175"/>
      <c r="O597" s="175"/>
      <c r="P597" s="175"/>
    </row>
    <row r="598" spans="1:16">
      <c r="A598" s="177"/>
      <c r="B598" s="175"/>
      <c r="C598" s="175"/>
      <c r="D598" s="179"/>
      <c r="E598" s="177"/>
      <c r="F598" s="175"/>
      <c r="G598" s="175"/>
      <c r="H598" s="179"/>
      <c r="I598" s="177"/>
      <c r="J598" s="175"/>
      <c r="K598" s="175"/>
      <c r="L598" s="180"/>
      <c r="M598" s="175"/>
      <c r="N598" s="175"/>
      <c r="O598" s="175"/>
      <c r="P598" s="175"/>
    </row>
    <row r="599" spans="1:16">
      <c r="A599" s="177"/>
      <c r="B599" s="175"/>
      <c r="C599" s="175"/>
      <c r="D599" s="179"/>
      <c r="E599" s="177"/>
      <c r="F599" s="175"/>
      <c r="G599" s="175"/>
      <c r="H599" s="179"/>
      <c r="I599" s="177"/>
      <c r="J599" s="175"/>
      <c r="K599" s="175"/>
      <c r="L599" s="180"/>
      <c r="M599" s="175"/>
      <c r="N599" s="175"/>
      <c r="O599" s="175"/>
      <c r="P599" s="175"/>
    </row>
    <row r="600" spans="1:16">
      <c r="A600" s="177"/>
      <c r="B600" s="175"/>
      <c r="C600" s="175"/>
      <c r="D600" s="179"/>
      <c r="E600" s="177"/>
      <c r="F600" s="175"/>
      <c r="G600" s="175"/>
      <c r="H600" s="179"/>
      <c r="I600" s="177"/>
      <c r="J600" s="175"/>
      <c r="K600" s="175"/>
      <c r="L600" s="180"/>
      <c r="M600" s="175"/>
      <c r="N600" s="175"/>
      <c r="O600" s="175"/>
      <c r="P600" s="175"/>
    </row>
    <row r="601" spans="1:16">
      <c r="A601" s="177"/>
      <c r="B601" s="175"/>
      <c r="C601" s="175"/>
      <c r="D601" s="179"/>
      <c r="E601" s="177"/>
      <c r="F601" s="175"/>
      <c r="G601" s="175"/>
      <c r="H601" s="179"/>
      <c r="I601" s="177"/>
      <c r="J601" s="175"/>
      <c r="K601" s="175"/>
      <c r="L601" s="180"/>
      <c r="M601" s="175"/>
      <c r="N601" s="175"/>
      <c r="O601" s="175"/>
      <c r="P601" s="175"/>
    </row>
    <row r="602" spans="1:16">
      <c r="A602" s="177"/>
      <c r="B602" s="175"/>
      <c r="C602" s="175"/>
      <c r="D602" s="179"/>
      <c r="E602" s="177"/>
      <c r="F602" s="175"/>
      <c r="G602" s="175"/>
      <c r="H602" s="179"/>
      <c r="I602" s="177"/>
      <c r="J602" s="175"/>
      <c r="K602" s="175"/>
      <c r="L602" s="180"/>
      <c r="M602" s="175"/>
      <c r="N602" s="175"/>
      <c r="O602" s="175"/>
      <c r="P602" s="175"/>
    </row>
    <row r="603" spans="1:16">
      <c r="A603" s="177"/>
      <c r="B603" s="175"/>
      <c r="C603" s="175"/>
      <c r="D603" s="179"/>
      <c r="E603" s="177"/>
      <c r="F603" s="175"/>
      <c r="G603" s="175"/>
      <c r="H603" s="179"/>
      <c r="I603" s="177"/>
      <c r="J603" s="175"/>
      <c r="K603" s="175"/>
      <c r="L603" s="180"/>
      <c r="M603" s="175"/>
      <c r="N603" s="175"/>
      <c r="O603" s="175"/>
      <c r="P603" s="175"/>
    </row>
    <row r="604" spans="1:16">
      <c r="A604" s="177"/>
      <c r="B604" s="175"/>
      <c r="C604" s="175"/>
      <c r="D604" s="179"/>
      <c r="E604" s="177"/>
      <c r="F604" s="175"/>
      <c r="G604" s="175"/>
      <c r="H604" s="179"/>
      <c r="I604" s="177"/>
      <c r="J604" s="175"/>
      <c r="K604" s="175"/>
      <c r="L604" s="180"/>
      <c r="M604" s="175"/>
      <c r="N604" s="175"/>
      <c r="O604" s="175"/>
      <c r="P604" s="175"/>
    </row>
    <row r="605" spans="1:16">
      <c r="A605" s="177"/>
      <c r="B605" s="175"/>
      <c r="C605" s="175"/>
      <c r="D605" s="179"/>
      <c r="E605" s="177"/>
      <c r="F605" s="175"/>
      <c r="G605" s="175"/>
      <c r="H605" s="179"/>
      <c r="I605" s="177"/>
      <c r="J605" s="175"/>
      <c r="K605" s="175"/>
      <c r="L605" s="180"/>
      <c r="M605" s="175"/>
      <c r="N605" s="175"/>
      <c r="O605" s="175"/>
      <c r="P605" s="175"/>
    </row>
    <row r="606" spans="1:16">
      <c r="A606" s="177"/>
      <c r="B606" s="175"/>
      <c r="C606" s="175"/>
      <c r="D606" s="179"/>
      <c r="E606" s="177"/>
      <c r="F606" s="175"/>
      <c r="G606" s="175"/>
      <c r="H606" s="179"/>
      <c r="I606" s="177"/>
      <c r="J606" s="175"/>
      <c r="K606" s="175"/>
      <c r="L606" s="180"/>
      <c r="M606" s="175"/>
      <c r="N606" s="175"/>
      <c r="O606" s="175"/>
      <c r="P606" s="175"/>
    </row>
    <row r="607" spans="1:16">
      <c r="A607" s="177"/>
      <c r="B607" s="175"/>
      <c r="C607" s="175"/>
      <c r="D607" s="179"/>
      <c r="E607" s="177"/>
      <c r="F607" s="175"/>
      <c r="G607" s="175"/>
      <c r="H607" s="179"/>
      <c r="I607" s="177"/>
      <c r="J607" s="175"/>
      <c r="K607" s="175"/>
      <c r="L607" s="180"/>
      <c r="M607" s="175"/>
      <c r="N607" s="175"/>
      <c r="O607" s="175"/>
      <c r="P607" s="175"/>
    </row>
    <row r="608" spans="1:16">
      <c r="A608" s="177"/>
      <c r="B608" s="175"/>
      <c r="C608" s="175"/>
      <c r="D608" s="179"/>
      <c r="E608" s="177"/>
      <c r="F608" s="175"/>
      <c r="G608" s="175"/>
      <c r="H608" s="179"/>
      <c r="I608" s="177"/>
      <c r="J608" s="175"/>
      <c r="K608" s="175"/>
      <c r="L608" s="180"/>
      <c r="M608" s="175"/>
      <c r="N608" s="175"/>
      <c r="O608" s="175"/>
      <c r="P608" s="175"/>
    </row>
    <row r="609" spans="1:16">
      <c r="A609" s="177"/>
      <c r="B609" s="175"/>
      <c r="C609" s="175"/>
      <c r="D609" s="179"/>
      <c r="E609" s="177"/>
      <c r="F609" s="175"/>
      <c r="G609" s="175"/>
      <c r="H609" s="179"/>
      <c r="I609" s="177"/>
      <c r="J609" s="175"/>
      <c r="K609" s="175"/>
      <c r="L609" s="180"/>
      <c r="M609" s="175"/>
      <c r="N609" s="175"/>
      <c r="O609" s="175"/>
      <c r="P609" s="175"/>
    </row>
    <row r="610" spans="1:16">
      <c r="A610" s="177"/>
      <c r="B610" s="175"/>
      <c r="C610" s="175"/>
      <c r="D610" s="179"/>
      <c r="E610" s="177"/>
      <c r="F610" s="175"/>
      <c r="G610" s="175"/>
      <c r="H610" s="179"/>
      <c r="I610" s="177"/>
      <c r="J610" s="175"/>
      <c r="K610" s="175"/>
      <c r="L610" s="180"/>
      <c r="M610" s="175"/>
      <c r="N610" s="175"/>
      <c r="O610" s="175"/>
      <c r="P610" s="175"/>
    </row>
    <row r="611" spans="1:16">
      <c r="A611" s="177"/>
      <c r="B611" s="175"/>
      <c r="C611" s="175"/>
      <c r="D611" s="179"/>
      <c r="E611" s="177"/>
      <c r="F611" s="175"/>
      <c r="G611" s="175"/>
      <c r="H611" s="179"/>
      <c r="I611" s="177"/>
      <c r="J611" s="175"/>
      <c r="K611" s="175"/>
      <c r="L611" s="180"/>
      <c r="M611" s="175"/>
      <c r="N611" s="175"/>
      <c r="O611" s="175"/>
      <c r="P611" s="175"/>
    </row>
    <row r="612" spans="1:16">
      <c r="A612" s="177"/>
      <c r="B612" s="175"/>
      <c r="C612" s="175"/>
      <c r="D612" s="179"/>
      <c r="E612" s="177"/>
      <c r="F612" s="175"/>
      <c r="G612" s="175"/>
      <c r="H612" s="179"/>
      <c r="I612" s="177"/>
      <c r="J612" s="175"/>
      <c r="K612" s="175"/>
      <c r="L612" s="180"/>
      <c r="M612" s="175"/>
      <c r="N612" s="175"/>
      <c r="O612" s="175"/>
      <c r="P612" s="175"/>
    </row>
    <row r="613" spans="1:16">
      <c r="A613" s="177"/>
      <c r="B613" s="175"/>
      <c r="C613" s="175"/>
      <c r="D613" s="179"/>
      <c r="E613" s="177"/>
      <c r="F613" s="175"/>
      <c r="G613" s="175"/>
      <c r="H613" s="179"/>
      <c r="I613" s="177"/>
      <c r="J613" s="175"/>
      <c r="K613" s="175"/>
      <c r="L613" s="180"/>
      <c r="M613" s="175"/>
      <c r="N613" s="175"/>
      <c r="O613" s="175"/>
      <c r="P613" s="175"/>
    </row>
    <row r="614" spans="1:16">
      <c r="A614" s="177"/>
      <c r="B614" s="175"/>
      <c r="C614" s="175"/>
      <c r="D614" s="179"/>
      <c r="E614" s="177"/>
      <c r="F614" s="175"/>
      <c r="G614" s="175"/>
      <c r="H614" s="179"/>
      <c r="I614" s="177"/>
      <c r="J614" s="175"/>
      <c r="K614" s="175"/>
      <c r="L614" s="180"/>
      <c r="M614" s="175"/>
      <c r="N614" s="175"/>
      <c r="O614" s="175"/>
      <c r="P614" s="175"/>
    </row>
    <row r="615" spans="1:16">
      <c r="A615" s="177"/>
      <c r="B615" s="175"/>
      <c r="C615" s="175"/>
      <c r="D615" s="179"/>
      <c r="E615" s="177"/>
      <c r="F615" s="175"/>
      <c r="G615" s="175"/>
      <c r="H615" s="179"/>
      <c r="I615" s="177"/>
      <c r="J615" s="175"/>
      <c r="K615" s="175"/>
      <c r="L615" s="180"/>
      <c r="M615" s="175"/>
      <c r="N615" s="175"/>
      <c r="O615" s="175"/>
      <c r="P615" s="175"/>
    </row>
    <row r="616" spans="1:16">
      <c r="A616" s="177"/>
      <c r="B616" s="175"/>
      <c r="C616" s="175"/>
      <c r="D616" s="179"/>
      <c r="E616" s="177"/>
      <c r="F616" s="175"/>
      <c r="G616" s="175"/>
      <c r="H616" s="179"/>
      <c r="I616" s="177"/>
      <c r="J616" s="175"/>
      <c r="K616" s="175"/>
      <c r="L616" s="180"/>
      <c r="M616" s="175"/>
      <c r="N616" s="175"/>
      <c r="O616" s="175"/>
      <c r="P616" s="175"/>
    </row>
    <row r="617" spans="1:16">
      <c r="A617" s="177"/>
      <c r="B617" s="175"/>
      <c r="C617" s="175"/>
      <c r="D617" s="179"/>
      <c r="E617" s="177"/>
      <c r="F617" s="175"/>
      <c r="G617" s="175"/>
      <c r="H617" s="179"/>
      <c r="I617" s="177"/>
      <c r="J617" s="175"/>
      <c r="K617" s="175"/>
      <c r="L617" s="180"/>
      <c r="M617" s="175"/>
      <c r="N617" s="175"/>
      <c r="O617" s="175"/>
      <c r="P617" s="175"/>
    </row>
    <row r="618" spans="1:16">
      <c r="A618" s="177"/>
      <c r="B618" s="175"/>
      <c r="C618" s="175"/>
      <c r="D618" s="179"/>
      <c r="E618" s="177"/>
      <c r="F618" s="175"/>
      <c r="G618" s="175"/>
      <c r="H618" s="179"/>
      <c r="I618" s="177"/>
      <c r="J618" s="175"/>
      <c r="K618" s="175"/>
      <c r="L618" s="180"/>
      <c r="M618" s="175"/>
      <c r="N618" s="175"/>
      <c r="O618" s="175"/>
      <c r="P618" s="175"/>
    </row>
    <row r="619" spans="1:16">
      <c r="A619" s="177"/>
      <c r="B619" s="175"/>
      <c r="C619" s="175"/>
      <c r="D619" s="179"/>
      <c r="E619" s="177"/>
      <c r="F619" s="175"/>
      <c r="G619" s="175"/>
      <c r="H619" s="179"/>
      <c r="I619" s="177"/>
      <c r="J619" s="175"/>
      <c r="K619" s="175"/>
      <c r="L619" s="180"/>
      <c r="M619" s="175"/>
      <c r="N619" s="175"/>
      <c r="O619" s="175"/>
      <c r="P619" s="175"/>
    </row>
    <row r="620" spans="1:16">
      <c r="A620" s="177"/>
      <c r="B620" s="175"/>
      <c r="C620" s="175"/>
      <c r="D620" s="179"/>
      <c r="E620" s="177"/>
      <c r="F620" s="175"/>
      <c r="G620" s="175"/>
      <c r="H620" s="179"/>
      <c r="I620" s="177"/>
      <c r="J620" s="175"/>
      <c r="K620" s="175"/>
      <c r="L620" s="180"/>
      <c r="M620" s="175"/>
      <c r="N620" s="175"/>
      <c r="O620" s="175"/>
      <c r="P620" s="175"/>
    </row>
    <row r="621" spans="1:16">
      <c r="A621" s="177"/>
      <c r="B621" s="175"/>
      <c r="C621" s="175"/>
      <c r="D621" s="179"/>
      <c r="E621" s="177"/>
      <c r="F621" s="175"/>
      <c r="G621" s="175"/>
      <c r="H621" s="179"/>
      <c r="I621" s="177"/>
      <c r="J621" s="175"/>
      <c r="K621" s="175"/>
      <c r="L621" s="180"/>
      <c r="M621" s="175"/>
      <c r="N621" s="175"/>
      <c r="O621" s="175"/>
      <c r="P621" s="175"/>
    </row>
    <row r="622" spans="1:16">
      <c r="A622" s="177"/>
      <c r="B622" s="175"/>
      <c r="C622" s="175"/>
      <c r="D622" s="179"/>
      <c r="E622" s="177"/>
      <c r="F622" s="175"/>
      <c r="G622" s="175"/>
      <c r="H622" s="179"/>
      <c r="I622" s="177"/>
      <c r="J622" s="175"/>
      <c r="K622" s="175"/>
      <c r="L622" s="180"/>
      <c r="M622" s="175"/>
      <c r="N622" s="175"/>
      <c r="O622" s="175"/>
      <c r="P622" s="175"/>
    </row>
    <row r="623" spans="1:16">
      <c r="A623" s="177"/>
      <c r="B623" s="175"/>
      <c r="C623" s="175"/>
      <c r="D623" s="179"/>
      <c r="E623" s="177"/>
      <c r="F623" s="175"/>
      <c r="G623" s="175"/>
      <c r="H623" s="179"/>
      <c r="I623" s="177"/>
      <c r="J623" s="175"/>
      <c r="K623" s="175"/>
      <c r="L623" s="180"/>
      <c r="M623" s="175"/>
      <c r="N623" s="175"/>
      <c r="O623" s="175"/>
      <c r="P623" s="175"/>
    </row>
    <row r="624" spans="1:16">
      <c r="A624" s="177"/>
      <c r="B624" s="175"/>
      <c r="C624" s="175"/>
      <c r="D624" s="179"/>
      <c r="E624" s="177"/>
      <c r="F624" s="175"/>
      <c r="G624" s="175"/>
      <c r="H624" s="179"/>
      <c r="I624" s="177"/>
      <c r="J624" s="175"/>
      <c r="K624" s="175"/>
      <c r="L624" s="180"/>
      <c r="M624" s="175"/>
      <c r="N624" s="175"/>
      <c r="O624" s="175"/>
      <c r="P624" s="175"/>
    </row>
    <row r="625" spans="1:16">
      <c r="A625" s="177"/>
      <c r="B625" s="175"/>
      <c r="C625" s="175"/>
      <c r="D625" s="179"/>
      <c r="E625" s="177"/>
      <c r="F625" s="175"/>
      <c r="G625" s="175"/>
      <c r="H625" s="179"/>
      <c r="I625" s="177"/>
      <c r="J625" s="175"/>
      <c r="K625" s="175"/>
      <c r="L625" s="180"/>
      <c r="M625" s="175"/>
      <c r="N625" s="175"/>
      <c r="O625" s="175"/>
      <c r="P625" s="175"/>
    </row>
    <row r="626" spans="1:16">
      <c r="A626" s="177"/>
      <c r="B626" s="175"/>
      <c r="C626" s="175"/>
      <c r="D626" s="179"/>
      <c r="E626" s="177"/>
      <c r="F626" s="175"/>
      <c r="G626" s="175"/>
      <c r="H626" s="179"/>
      <c r="I626" s="177"/>
      <c r="J626" s="175"/>
      <c r="K626" s="175"/>
      <c r="L626" s="180"/>
      <c r="M626" s="175"/>
      <c r="N626" s="175"/>
      <c r="O626" s="175"/>
      <c r="P626" s="175"/>
    </row>
    <row r="627" spans="1:16">
      <c r="A627" s="177"/>
      <c r="B627" s="175"/>
      <c r="C627" s="175"/>
      <c r="D627" s="179"/>
      <c r="E627" s="177"/>
      <c r="F627" s="175"/>
      <c r="G627" s="175"/>
      <c r="H627" s="179"/>
      <c r="I627" s="177"/>
      <c r="J627" s="175"/>
      <c r="K627" s="175"/>
      <c r="L627" s="180"/>
      <c r="M627" s="175"/>
      <c r="N627" s="175"/>
      <c r="O627" s="175"/>
      <c r="P627" s="175"/>
    </row>
    <row r="628" spans="1:16">
      <c r="A628" s="177"/>
      <c r="B628" s="175"/>
      <c r="C628" s="175"/>
      <c r="D628" s="179"/>
      <c r="E628" s="177"/>
      <c r="F628" s="175"/>
      <c r="G628" s="175"/>
      <c r="H628" s="179"/>
      <c r="I628" s="177"/>
      <c r="J628" s="175"/>
      <c r="K628" s="175"/>
      <c r="L628" s="180"/>
      <c r="M628" s="175"/>
      <c r="N628" s="175"/>
      <c r="O628" s="175"/>
      <c r="P628" s="175"/>
    </row>
    <row r="629" spans="1:16">
      <c r="A629" s="177"/>
      <c r="B629" s="175"/>
      <c r="C629" s="175"/>
      <c r="D629" s="179"/>
      <c r="E629" s="177"/>
      <c r="F629" s="175"/>
      <c r="G629" s="175"/>
      <c r="H629" s="179"/>
      <c r="I629" s="177"/>
      <c r="J629" s="175"/>
      <c r="K629" s="175"/>
      <c r="L629" s="180"/>
      <c r="M629" s="175"/>
      <c r="N629" s="175"/>
      <c r="O629" s="175"/>
      <c r="P629" s="175"/>
    </row>
    <row r="630" spans="1:16">
      <c r="A630" s="177"/>
      <c r="B630" s="175"/>
      <c r="C630" s="175"/>
      <c r="D630" s="179"/>
      <c r="E630" s="177"/>
      <c r="F630" s="175"/>
      <c r="G630" s="175"/>
      <c r="H630" s="179"/>
      <c r="I630" s="177"/>
      <c r="J630" s="175"/>
      <c r="K630" s="175"/>
      <c r="L630" s="180"/>
      <c r="M630" s="175"/>
      <c r="N630" s="175"/>
      <c r="O630" s="175"/>
      <c r="P630" s="175"/>
    </row>
    <row r="631" spans="1:16">
      <c r="A631" s="177"/>
      <c r="B631" s="175"/>
      <c r="C631" s="175"/>
      <c r="D631" s="179"/>
      <c r="E631" s="177"/>
      <c r="F631" s="175"/>
      <c r="G631" s="175"/>
      <c r="H631" s="179"/>
      <c r="I631" s="177"/>
      <c r="J631" s="175"/>
      <c r="K631" s="175"/>
      <c r="L631" s="180"/>
      <c r="M631" s="175"/>
      <c r="N631" s="175"/>
      <c r="O631" s="175"/>
      <c r="P631" s="175"/>
    </row>
    <row r="632" spans="1:16">
      <c r="A632" s="177"/>
      <c r="B632" s="175"/>
      <c r="C632" s="175"/>
      <c r="D632" s="179"/>
      <c r="E632" s="177"/>
      <c r="F632" s="175"/>
      <c r="G632" s="175"/>
      <c r="H632" s="179"/>
      <c r="I632" s="177"/>
      <c r="J632" s="175"/>
      <c r="K632" s="175"/>
      <c r="L632" s="180"/>
      <c r="M632" s="175"/>
      <c r="N632" s="175"/>
      <c r="O632" s="175"/>
      <c r="P632" s="175"/>
    </row>
    <row r="633" spans="1:16">
      <c r="A633" s="177"/>
      <c r="B633" s="175"/>
      <c r="C633" s="175"/>
      <c r="D633" s="179"/>
      <c r="E633" s="177"/>
      <c r="F633" s="175"/>
      <c r="G633" s="175"/>
      <c r="H633" s="179"/>
      <c r="I633" s="177"/>
      <c r="J633" s="175"/>
      <c r="K633" s="175"/>
      <c r="L633" s="180"/>
      <c r="M633" s="175"/>
      <c r="N633" s="175"/>
      <c r="O633" s="175"/>
      <c r="P633" s="175"/>
    </row>
    <row r="634" spans="1:16">
      <c r="A634" s="177"/>
      <c r="B634" s="175"/>
      <c r="C634" s="175"/>
      <c r="D634" s="179"/>
      <c r="E634" s="177"/>
      <c r="F634" s="175"/>
      <c r="G634" s="175"/>
      <c r="H634" s="179"/>
      <c r="I634" s="177"/>
      <c r="J634" s="175"/>
      <c r="K634" s="175"/>
      <c r="L634" s="180"/>
      <c r="M634" s="175"/>
      <c r="N634" s="175"/>
      <c r="O634" s="175"/>
      <c r="P634" s="175"/>
    </row>
    <row r="635" spans="1:16">
      <c r="A635" s="177"/>
      <c r="B635" s="175"/>
      <c r="C635" s="175"/>
      <c r="D635" s="179"/>
      <c r="E635" s="177"/>
      <c r="F635" s="175"/>
      <c r="G635" s="175"/>
      <c r="H635" s="179"/>
      <c r="I635" s="177"/>
      <c r="J635" s="175"/>
      <c r="K635" s="175"/>
      <c r="L635" s="180"/>
      <c r="M635" s="175"/>
      <c r="N635" s="175"/>
      <c r="O635" s="175"/>
      <c r="P635" s="175"/>
    </row>
    <row r="636" spans="1:16">
      <c r="A636" s="177"/>
      <c r="B636" s="175"/>
      <c r="C636" s="175"/>
      <c r="D636" s="179"/>
      <c r="E636" s="177"/>
      <c r="F636" s="175"/>
      <c r="G636" s="175"/>
      <c r="H636" s="179"/>
      <c r="I636" s="177"/>
      <c r="J636" s="175"/>
      <c r="K636" s="175"/>
      <c r="L636" s="180"/>
      <c r="M636" s="175"/>
      <c r="N636" s="175"/>
      <c r="O636" s="175"/>
      <c r="P636" s="175"/>
    </row>
    <row r="637" spans="1:16">
      <c r="A637" s="177"/>
      <c r="B637" s="175"/>
      <c r="C637" s="175"/>
      <c r="D637" s="179"/>
      <c r="E637" s="177"/>
      <c r="F637" s="175"/>
      <c r="G637" s="175"/>
      <c r="H637" s="179"/>
      <c r="I637" s="177"/>
      <c r="J637" s="175"/>
      <c r="K637" s="175"/>
      <c r="L637" s="180"/>
      <c r="M637" s="175"/>
      <c r="N637" s="175"/>
      <c r="O637" s="175"/>
      <c r="P637" s="175"/>
    </row>
    <row r="638" spans="1:16">
      <c r="A638" s="177"/>
      <c r="B638" s="175"/>
      <c r="C638" s="175"/>
      <c r="D638" s="179"/>
      <c r="E638" s="177"/>
      <c r="F638" s="175"/>
      <c r="G638" s="175"/>
      <c r="H638" s="179"/>
      <c r="I638" s="177"/>
      <c r="J638" s="175"/>
      <c r="K638" s="175"/>
      <c r="L638" s="180"/>
      <c r="M638" s="175"/>
      <c r="N638" s="175"/>
      <c r="O638" s="175"/>
      <c r="P638" s="175"/>
    </row>
    <row r="639" spans="1:16">
      <c r="A639" s="177"/>
      <c r="B639" s="175"/>
      <c r="C639" s="175"/>
      <c r="D639" s="179"/>
      <c r="E639" s="177"/>
      <c r="F639" s="175"/>
      <c r="G639" s="175"/>
      <c r="H639" s="179"/>
      <c r="I639" s="177"/>
      <c r="J639" s="175"/>
      <c r="K639" s="175"/>
      <c r="L639" s="180"/>
      <c r="M639" s="175"/>
      <c r="N639" s="175"/>
      <c r="O639" s="175"/>
      <c r="P639" s="175"/>
    </row>
    <row r="640" spans="1:16">
      <c r="A640" s="177"/>
      <c r="B640" s="175"/>
      <c r="C640" s="175"/>
      <c r="D640" s="179"/>
      <c r="E640" s="177"/>
      <c r="F640" s="175"/>
      <c r="G640" s="175"/>
      <c r="H640" s="179"/>
      <c r="I640" s="177"/>
      <c r="J640" s="175"/>
      <c r="K640" s="175"/>
      <c r="L640" s="180"/>
      <c r="M640" s="175"/>
      <c r="N640" s="175"/>
      <c r="O640" s="175"/>
      <c r="P640" s="175"/>
    </row>
    <row r="641" spans="1:16">
      <c r="A641" s="177"/>
      <c r="B641" s="175"/>
      <c r="C641" s="175"/>
      <c r="D641" s="179"/>
      <c r="E641" s="177"/>
      <c r="F641" s="175"/>
      <c r="G641" s="175"/>
      <c r="H641" s="179"/>
      <c r="I641" s="177"/>
      <c r="J641" s="175"/>
      <c r="K641" s="175"/>
      <c r="L641" s="180"/>
      <c r="M641" s="175"/>
      <c r="N641" s="175"/>
      <c r="O641" s="175"/>
      <c r="P641" s="175"/>
    </row>
    <row r="642" spans="1:16">
      <c r="A642" s="177"/>
      <c r="B642" s="175"/>
      <c r="C642" s="175"/>
      <c r="D642" s="179"/>
      <c r="E642" s="177"/>
      <c r="F642" s="175"/>
      <c r="G642" s="175"/>
      <c r="H642" s="179"/>
      <c r="I642" s="177"/>
      <c r="J642" s="175"/>
      <c r="K642" s="175"/>
      <c r="L642" s="180"/>
      <c r="M642" s="175"/>
      <c r="N642" s="175"/>
      <c r="O642" s="175"/>
      <c r="P642" s="175"/>
    </row>
    <row r="643" spans="1:16">
      <c r="A643" s="177"/>
      <c r="B643" s="175"/>
      <c r="C643" s="175"/>
      <c r="D643" s="179"/>
      <c r="E643" s="177"/>
      <c r="F643" s="175"/>
      <c r="G643" s="175"/>
      <c r="H643" s="179"/>
      <c r="I643" s="177"/>
      <c r="J643" s="175"/>
      <c r="K643" s="175"/>
      <c r="L643" s="180"/>
      <c r="M643" s="175"/>
      <c r="N643" s="175"/>
      <c r="O643" s="175"/>
      <c r="P643" s="175"/>
    </row>
    <row r="644" spans="1:16">
      <c r="A644" s="177"/>
      <c r="B644" s="175"/>
      <c r="C644" s="175"/>
      <c r="D644" s="179"/>
      <c r="E644" s="177"/>
      <c r="F644" s="175"/>
      <c r="G644" s="175"/>
      <c r="H644" s="179"/>
      <c r="I644" s="177"/>
      <c r="J644" s="175"/>
      <c r="K644" s="175"/>
      <c r="L644" s="180"/>
      <c r="M644" s="175"/>
      <c r="N644" s="175"/>
      <c r="O644" s="175"/>
      <c r="P644" s="175"/>
    </row>
    <row r="645" spans="1:16">
      <c r="A645" s="177"/>
      <c r="B645" s="175"/>
      <c r="C645" s="175"/>
      <c r="D645" s="179"/>
      <c r="E645" s="177"/>
      <c r="F645" s="175"/>
      <c r="G645" s="175"/>
      <c r="H645" s="179"/>
      <c r="I645" s="177"/>
      <c r="J645" s="175"/>
      <c r="K645" s="175"/>
      <c r="L645" s="180"/>
      <c r="M645" s="175"/>
      <c r="N645" s="175"/>
      <c r="O645" s="175"/>
      <c r="P645" s="175"/>
    </row>
    <row r="646" spans="1:16">
      <c r="A646" s="177"/>
      <c r="B646" s="175"/>
      <c r="C646" s="175"/>
      <c r="D646" s="179"/>
      <c r="E646" s="177"/>
      <c r="F646" s="175"/>
      <c r="G646" s="175"/>
      <c r="H646" s="179"/>
      <c r="I646" s="177"/>
      <c r="J646" s="175"/>
      <c r="K646" s="175"/>
      <c r="L646" s="180"/>
      <c r="M646" s="175"/>
      <c r="N646" s="175"/>
      <c r="O646" s="175"/>
      <c r="P646" s="175"/>
    </row>
    <row r="647" spans="1:16">
      <c r="A647" s="177"/>
      <c r="B647" s="175"/>
      <c r="C647" s="175"/>
      <c r="D647" s="179"/>
      <c r="E647" s="177"/>
      <c r="F647" s="175"/>
      <c r="G647" s="175"/>
      <c r="H647" s="179"/>
      <c r="I647" s="177"/>
      <c r="J647" s="175"/>
      <c r="K647" s="175"/>
      <c r="L647" s="180"/>
      <c r="M647" s="175"/>
      <c r="N647" s="175"/>
      <c r="O647" s="175"/>
      <c r="P647" s="175"/>
    </row>
    <row r="648" spans="1:16">
      <c r="A648" s="177"/>
      <c r="B648" s="175"/>
      <c r="C648" s="175"/>
      <c r="D648" s="179"/>
      <c r="E648" s="177"/>
      <c r="F648" s="175"/>
      <c r="G648" s="175"/>
      <c r="H648" s="179"/>
      <c r="I648" s="177"/>
      <c r="J648" s="175"/>
      <c r="K648" s="175"/>
      <c r="L648" s="180"/>
      <c r="M648" s="175"/>
      <c r="N648" s="175"/>
      <c r="O648" s="175"/>
      <c r="P648" s="175"/>
    </row>
    <row r="649" spans="1:16">
      <c r="A649" s="177"/>
      <c r="B649" s="175"/>
      <c r="C649" s="175"/>
      <c r="D649" s="179"/>
      <c r="E649" s="177"/>
      <c r="F649" s="175"/>
      <c r="G649" s="175"/>
      <c r="H649" s="179"/>
      <c r="I649" s="177"/>
      <c r="J649" s="175"/>
      <c r="K649" s="175"/>
      <c r="L649" s="180"/>
      <c r="M649" s="175"/>
      <c r="N649" s="175"/>
      <c r="O649" s="175"/>
      <c r="P649" s="175"/>
    </row>
    <row r="650" spans="1:16">
      <c r="A650" s="177"/>
      <c r="B650" s="175"/>
      <c r="C650" s="175"/>
      <c r="D650" s="179"/>
      <c r="E650" s="177"/>
      <c r="F650" s="175"/>
      <c r="G650" s="175"/>
      <c r="H650" s="179"/>
      <c r="I650" s="177"/>
      <c r="J650" s="175"/>
      <c r="K650" s="175"/>
      <c r="L650" s="180"/>
      <c r="M650" s="175"/>
      <c r="N650" s="175"/>
      <c r="O650" s="175"/>
      <c r="P650" s="175"/>
    </row>
    <row r="651" spans="1:16">
      <c r="A651" s="177"/>
      <c r="B651" s="175"/>
      <c r="C651" s="175"/>
      <c r="D651" s="179"/>
      <c r="E651" s="177"/>
      <c r="F651" s="175"/>
      <c r="G651" s="175"/>
      <c r="H651" s="179"/>
      <c r="I651" s="177"/>
      <c r="J651" s="175"/>
      <c r="K651" s="175"/>
      <c r="L651" s="180"/>
      <c r="M651" s="175"/>
      <c r="N651" s="175"/>
      <c r="O651" s="175"/>
      <c r="P651" s="175"/>
    </row>
    <row r="652" spans="1:16">
      <c r="A652" s="177"/>
      <c r="B652" s="175"/>
      <c r="C652" s="175"/>
      <c r="D652" s="179"/>
      <c r="E652" s="177"/>
      <c r="F652" s="175"/>
      <c r="G652" s="175"/>
      <c r="H652" s="179"/>
      <c r="I652" s="177"/>
      <c r="J652" s="175"/>
      <c r="K652" s="175"/>
      <c r="L652" s="180"/>
      <c r="M652" s="175"/>
      <c r="N652" s="175"/>
      <c r="O652" s="175"/>
      <c r="P652" s="175"/>
    </row>
    <row r="653" spans="1:16">
      <c r="A653" s="177"/>
      <c r="B653" s="175"/>
      <c r="C653" s="175"/>
      <c r="D653" s="179"/>
      <c r="E653" s="177"/>
      <c r="F653" s="175"/>
      <c r="G653" s="175"/>
      <c r="H653" s="179"/>
      <c r="I653" s="177"/>
      <c r="J653" s="175"/>
      <c r="K653" s="175"/>
      <c r="L653" s="180"/>
      <c r="M653" s="175"/>
      <c r="N653" s="175"/>
      <c r="O653" s="175"/>
      <c r="P653" s="175"/>
    </row>
    <row r="654" spans="1:16">
      <c r="A654" s="177"/>
      <c r="B654" s="175"/>
      <c r="C654" s="175"/>
      <c r="D654" s="179"/>
      <c r="E654" s="177"/>
      <c r="F654" s="175"/>
      <c r="G654" s="175"/>
      <c r="H654" s="179"/>
      <c r="I654" s="177"/>
      <c r="J654" s="175"/>
      <c r="K654" s="175"/>
      <c r="L654" s="180"/>
      <c r="M654" s="175"/>
      <c r="N654" s="175"/>
      <c r="O654" s="175"/>
      <c r="P654" s="175"/>
    </row>
    <row r="655" spans="1:16">
      <c r="A655" s="177"/>
      <c r="B655" s="175"/>
      <c r="C655" s="175"/>
      <c r="D655" s="179"/>
      <c r="E655" s="177"/>
      <c r="F655" s="175"/>
      <c r="G655" s="175"/>
      <c r="H655" s="179"/>
      <c r="I655" s="177"/>
      <c r="J655" s="175"/>
      <c r="K655" s="175"/>
      <c r="L655" s="180"/>
      <c r="M655" s="175"/>
      <c r="N655" s="175"/>
      <c r="O655" s="175"/>
      <c r="P655" s="175"/>
    </row>
    <row r="656" spans="1:16">
      <c r="A656" s="177"/>
      <c r="B656" s="175"/>
      <c r="C656" s="175"/>
      <c r="D656" s="179"/>
      <c r="E656" s="177"/>
      <c r="F656" s="175"/>
      <c r="G656" s="175"/>
      <c r="H656" s="179"/>
      <c r="I656" s="177"/>
      <c r="J656" s="175"/>
      <c r="K656" s="175"/>
      <c r="L656" s="180"/>
      <c r="M656" s="175"/>
      <c r="N656" s="175"/>
      <c r="O656" s="175"/>
      <c r="P656" s="175"/>
    </row>
    <row r="657" spans="1:16">
      <c r="A657" s="177"/>
      <c r="B657" s="175"/>
      <c r="C657" s="175"/>
      <c r="D657" s="179"/>
      <c r="E657" s="177"/>
      <c r="F657" s="175"/>
      <c r="G657" s="175"/>
      <c r="H657" s="179"/>
      <c r="I657" s="177"/>
      <c r="J657" s="175"/>
      <c r="K657" s="175"/>
      <c r="L657" s="180"/>
      <c r="M657" s="175"/>
      <c r="N657" s="175"/>
      <c r="O657" s="175"/>
      <c r="P657" s="175"/>
    </row>
    <row r="658" spans="1:16">
      <c r="A658" s="177"/>
      <c r="B658" s="175"/>
      <c r="C658" s="175"/>
      <c r="D658" s="179"/>
      <c r="E658" s="177"/>
      <c r="F658" s="175"/>
      <c r="G658" s="175"/>
      <c r="H658" s="179"/>
      <c r="I658" s="177"/>
      <c r="J658" s="175"/>
      <c r="K658" s="175"/>
      <c r="L658" s="180"/>
      <c r="M658" s="175"/>
      <c r="N658" s="175"/>
      <c r="O658" s="175"/>
      <c r="P658" s="175"/>
    </row>
    <row r="659" spans="1:16">
      <c r="A659" s="177"/>
      <c r="B659" s="175"/>
      <c r="C659" s="175"/>
      <c r="D659" s="179"/>
      <c r="E659" s="177"/>
      <c r="F659" s="175"/>
      <c r="G659" s="175"/>
      <c r="H659" s="179"/>
      <c r="I659" s="177"/>
      <c r="J659" s="175"/>
      <c r="K659" s="175"/>
      <c r="L659" s="180"/>
      <c r="M659" s="175"/>
      <c r="N659" s="175"/>
      <c r="O659" s="175"/>
      <c r="P659" s="175"/>
    </row>
    <row r="660" spans="1:16">
      <c r="A660" s="177"/>
      <c r="B660" s="175"/>
      <c r="C660" s="175"/>
      <c r="D660" s="179"/>
      <c r="E660" s="177"/>
      <c r="F660" s="175"/>
      <c r="G660" s="175"/>
      <c r="H660" s="179"/>
      <c r="I660" s="177"/>
      <c r="J660" s="175"/>
      <c r="K660" s="175"/>
      <c r="L660" s="180"/>
      <c r="M660" s="175"/>
      <c r="N660" s="175"/>
      <c r="O660" s="175"/>
      <c r="P660" s="175"/>
    </row>
    <row r="661" spans="1:16">
      <c r="A661" s="177"/>
      <c r="B661" s="175"/>
      <c r="C661" s="175"/>
      <c r="D661" s="179"/>
      <c r="E661" s="177"/>
      <c r="F661" s="175"/>
      <c r="G661" s="175"/>
      <c r="H661" s="179"/>
      <c r="I661" s="177"/>
      <c r="J661" s="175"/>
      <c r="K661" s="175"/>
      <c r="L661" s="180"/>
      <c r="M661" s="175"/>
      <c r="N661" s="175"/>
      <c r="O661" s="175"/>
      <c r="P661" s="175"/>
    </row>
    <row r="662" spans="1:16">
      <c r="A662" s="177"/>
      <c r="B662" s="175"/>
      <c r="C662" s="175"/>
      <c r="D662" s="179"/>
      <c r="E662" s="177"/>
      <c r="F662" s="175"/>
      <c r="G662" s="175"/>
      <c r="H662" s="179"/>
      <c r="I662" s="177"/>
      <c r="J662" s="175"/>
      <c r="K662" s="175"/>
      <c r="L662" s="180"/>
      <c r="M662" s="175"/>
      <c r="N662" s="175"/>
      <c r="O662" s="175"/>
      <c r="P662" s="175"/>
    </row>
    <row r="663" spans="1:16">
      <c r="A663" s="177"/>
      <c r="B663" s="175"/>
      <c r="C663" s="175"/>
      <c r="D663" s="179"/>
      <c r="E663" s="177"/>
      <c r="F663" s="175"/>
      <c r="G663" s="175"/>
      <c r="H663" s="179"/>
      <c r="I663" s="177"/>
      <c r="J663" s="175"/>
      <c r="K663" s="175"/>
      <c r="L663" s="180"/>
      <c r="M663" s="175"/>
      <c r="N663" s="175"/>
      <c r="O663" s="175"/>
      <c r="P663" s="175"/>
    </row>
    <row r="664" spans="1:16">
      <c r="A664" s="177"/>
      <c r="B664" s="175"/>
      <c r="C664" s="175"/>
      <c r="D664" s="179"/>
      <c r="E664" s="177"/>
      <c r="F664" s="175"/>
      <c r="G664" s="175"/>
      <c r="H664" s="179"/>
      <c r="I664" s="177"/>
      <c r="J664" s="175"/>
      <c r="K664" s="175"/>
      <c r="L664" s="180"/>
      <c r="M664" s="175"/>
      <c r="N664" s="175"/>
      <c r="O664" s="175"/>
      <c r="P664" s="175"/>
    </row>
    <row r="665" spans="1:16">
      <c r="A665" s="177"/>
      <c r="B665" s="175"/>
      <c r="C665" s="175"/>
      <c r="D665" s="179"/>
      <c r="E665" s="177"/>
      <c r="F665" s="175"/>
      <c r="G665" s="175"/>
      <c r="H665" s="179"/>
      <c r="I665" s="177"/>
      <c r="J665" s="175"/>
      <c r="K665" s="175"/>
      <c r="L665" s="180"/>
      <c r="M665" s="175"/>
      <c r="N665" s="175"/>
      <c r="O665" s="175"/>
      <c r="P665" s="175"/>
    </row>
    <row r="666" spans="1:16">
      <c r="A666" s="177"/>
      <c r="B666" s="175"/>
      <c r="C666" s="175"/>
      <c r="D666" s="179"/>
      <c r="E666" s="177"/>
      <c r="F666" s="175"/>
      <c r="G666" s="175"/>
      <c r="H666" s="179"/>
      <c r="I666" s="177"/>
      <c r="J666" s="175"/>
      <c r="K666" s="175"/>
      <c r="L666" s="180"/>
      <c r="M666" s="175"/>
      <c r="N666" s="175"/>
      <c r="O666" s="175"/>
      <c r="P666" s="175"/>
    </row>
    <row r="667" spans="1:16">
      <c r="A667" s="177"/>
      <c r="B667" s="175"/>
      <c r="C667" s="175"/>
      <c r="D667" s="179"/>
      <c r="E667" s="177"/>
      <c r="F667" s="175"/>
      <c r="G667" s="175"/>
      <c r="H667" s="179"/>
      <c r="I667" s="177"/>
      <c r="J667" s="175"/>
      <c r="K667" s="175"/>
      <c r="L667" s="180"/>
      <c r="M667" s="175"/>
      <c r="N667" s="175"/>
      <c r="O667" s="175"/>
      <c r="P667" s="175"/>
    </row>
    <row r="668" spans="1:16">
      <c r="A668" s="177"/>
      <c r="B668" s="175"/>
      <c r="C668" s="175"/>
      <c r="D668" s="179"/>
      <c r="E668" s="177"/>
      <c r="F668" s="175"/>
      <c r="G668" s="175"/>
      <c r="H668" s="179"/>
      <c r="I668" s="177"/>
      <c r="J668" s="175"/>
      <c r="K668" s="175"/>
      <c r="L668" s="180"/>
      <c r="M668" s="175"/>
      <c r="N668" s="175"/>
      <c r="O668" s="175"/>
      <c r="P668" s="175"/>
    </row>
    <row r="669" spans="1:16">
      <c r="A669" s="177"/>
      <c r="B669" s="175"/>
      <c r="C669" s="175"/>
      <c r="D669" s="179"/>
      <c r="E669" s="177"/>
      <c r="F669" s="175"/>
      <c r="G669" s="175"/>
      <c r="H669" s="179"/>
      <c r="I669" s="177"/>
      <c r="J669" s="175"/>
      <c r="K669" s="175"/>
      <c r="L669" s="180"/>
      <c r="M669" s="175"/>
      <c r="N669" s="175"/>
      <c r="O669" s="175"/>
      <c r="P669" s="175"/>
    </row>
    <row r="670" spans="1:16">
      <c r="A670" s="177"/>
      <c r="B670" s="175"/>
      <c r="C670" s="175"/>
      <c r="D670" s="179"/>
      <c r="E670" s="177"/>
      <c r="F670" s="175"/>
      <c r="G670" s="175"/>
      <c r="H670" s="179"/>
      <c r="I670" s="177"/>
      <c r="J670" s="175"/>
      <c r="K670" s="175"/>
      <c r="L670" s="180"/>
      <c r="M670" s="175"/>
      <c r="N670" s="175"/>
      <c r="O670" s="175"/>
      <c r="P670" s="175"/>
    </row>
    <row r="671" spans="1:16">
      <c r="A671" s="177"/>
      <c r="B671" s="175"/>
      <c r="C671" s="175"/>
      <c r="D671" s="179"/>
      <c r="E671" s="177"/>
      <c r="F671" s="175"/>
      <c r="G671" s="175"/>
      <c r="H671" s="179"/>
      <c r="I671" s="177"/>
      <c r="J671" s="175"/>
      <c r="K671" s="175"/>
      <c r="L671" s="180"/>
      <c r="M671" s="175"/>
      <c r="N671" s="175"/>
      <c r="O671" s="175"/>
      <c r="P671" s="175"/>
    </row>
    <row r="672" spans="1:16">
      <c r="A672" s="177"/>
      <c r="B672" s="175"/>
      <c r="C672" s="175"/>
      <c r="D672" s="179"/>
      <c r="E672" s="177"/>
      <c r="F672" s="175"/>
      <c r="G672" s="175"/>
      <c r="H672" s="179"/>
      <c r="I672" s="177"/>
      <c r="J672" s="175"/>
      <c r="K672" s="175"/>
      <c r="L672" s="180"/>
      <c r="M672" s="175"/>
      <c r="N672" s="175"/>
      <c r="O672" s="175"/>
      <c r="P672" s="175"/>
    </row>
    <row r="673" spans="1:16">
      <c r="A673" s="177"/>
      <c r="B673" s="175"/>
      <c r="C673" s="175"/>
      <c r="D673" s="179"/>
      <c r="E673" s="177"/>
      <c r="F673" s="175"/>
      <c r="G673" s="175"/>
      <c r="H673" s="179"/>
      <c r="I673" s="177"/>
      <c r="J673" s="175"/>
      <c r="K673" s="175"/>
      <c r="L673" s="180"/>
      <c r="M673" s="175"/>
      <c r="N673" s="175"/>
      <c r="O673" s="175"/>
      <c r="P673" s="175"/>
    </row>
    <row r="674" spans="1:16">
      <c r="A674" s="177"/>
      <c r="B674" s="175"/>
      <c r="C674" s="175"/>
      <c r="D674" s="179"/>
      <c r="E674" s="177"/>
      <c r="F674" s="175"/>
      <c r="G674" s="175"/>
      <c r="H674" s="179"/>
      <c r="I674" s="177"/>
      <c r="J674" s="175"/>
      <c r="K674" s="175"/>
      <c r="L674" s="180"/>
      <c r="M674" s="175"/>
      <c r="N674" s="175"/>
      <c r="O674" s="175"/>
      <c r="P674" s="175"/>
    </row>
    <row r="675" spans="1:16">
      <c r="A675" s="177"/>
      <c r="B675" s="175"/>
      <c r="C675" s="175"/>
      <c r="D675" s="179"/>
      <c r="E675" s="177"/>
      <c r="F675" s="175"/>
      <c r="G675" s="175"/>
      <c r="H675" s="179"/>
      <c r="I675" s="177"/>
      <c r="J675" s="175"/>
      <c r="K675" s="175"/>
      <c r="L675" s="180"/>
      <c r="M675" s="175"/>
      <c r="N675" s="175"/>
      <c r="O675" s="175"/>
      <c r="P675" s="175"/>
    </row>
    <row r="676" spans="1:16">
      <c r="A676" s="177"/>
      <c r="B676" s="175"/>
      <c r="C676" s="175"/>
      <c r="D676" s="179"/>
      <c r="E676" s="177"/>
      <c r="F676" s="175"/>
      <c r="G676" s="175"/>
      <c r="H676" s="179"/>
      <c r="I676" s="177"/>
      <c r="J676" s="175"/>
      <c r="K676" s="175"/>
      <c r="L676" s="180"/>
      <c r="M676" s="175"/>
      <c r="N676" s="175"/>
      <c r="O676" s="175"/>
      <c r="P676" s="175"/>
    </row>
    <row r="677" spans="1:16">
      <c r="A677" s="177"/>
      <c r="B677" s="175"/>
      <c r="C677" s="175"/>
      <c r="D677" s="179"/>
      <c r="E677" s="177"/>
      <c r="F677" s="175"/>
      <c r="G677" s="175"/>
      <c r="H677" s="179"/>
      <c r="I677" s="177"/>
      <c r="J677" s="175"/>
      <c r="K677" s="175"/>
      <c r="L677" s="180"/>
      <c r="M677" s="175"/>
      <c r="N677" s="175"/>
      <c r="O677" s="175"/>
      <c r="P677" s="175"/>
    </row>
    <row r="678" spans="1:16">
      <c r="A678" s="177"/>
      <c r="B678" s="175"/>
      <c r="C678" s="175"/>
      <c r="D678" s="179"/>
      <c r="E678" s="177"/>
      <c r="F678" s="175"/>
      <c r="G678" s="175"/>
      <c r="H678" s="179"/>
      <c r="I678" s="177"/>
      <c r="J678" s="175"/>
      <c r="K678" s="175"/>
      <c r="L678" s="180"/>
      <c r="M678" s="175"/>
      <c r="N678" s="175"/>
      <c r="O678" s="175"/>
      <c r="P678" s="175"/>
    </row>
    <row r="679" spans="1:16">
      <c r="A679" s="177"/>
      <c r="B679" s="175"/>
      <c r="C679" s="175"/>
      <c r="D679" s="179"/>
      <c r="E679" s="177"/>
      <c r="F679" s="175"/>
      <c r="G679" s="175"/>
      <c r="H679" s="179"/>
      <c r="I679" s="177"/>
      <c r="J679" s="175"/>
      <c r="K679" s="175"/>
      <c r="L679" s="180"/>
      <c r="M679" s="175"/>
      <c r="N679" s="175"/>
      <c r="O679" s="175"/>
      <c r="P679" s="175"/>
    </row>
    <row r="680" spans="1:16">
      <c r="A680" s="177"/>
      <c r="B680" s="175"/>
      <c r="C680" s="175"/>
      <c r="D680" s="179"/>
      <c r="E680" s="177"/>
      <c r="F680" s="175"/>
      <c r="G680" s="175"/>
      <c r="H680" s="179"/>
      <c r="I680" s="177"/>
      <c r="J680" s="175"/>
      <c r="K680" s="175"/>
      <c r="L680" s="180"/>
      <c r="M680" s="175"/>
      <c r="N680" s="175"/>
      <c r="O680" s="175"/>
      <c r="P680" s="175"/>
    </row>
    <row r="681" spans="1:16">
      <c r="A681" s="177"/>
      <c r="B681" s="175"/>
      <c r="C681" s="175"/>
      <c r="D681" s="179"/>
      <c r="E681" s="177"/>
      <c r="F681" s="175"/>
      <c r="G681" s="175"/>
      <c r="H681" s="179"/>
      <c r="I681" s="177"/>
      <c r="J681" s="175"/>
      <c r="K681" s="175"/>
      <c r="L681" s="180"/>
      <c r="M681" s="175"/>
      <c r="N681" s="175"/>
      <c r="O681" s="175"/>
      <c r="P681" s="175"/>
    </row>
    <row r="682" spans="1:16">
      <c r="A682" s="177"/>
      <c r="B682" s="175"/>
      <c r="C682" s="175"/>
      <c r="D682" s="179"/>
      <c r="E682" s="177"/>
      <c r="F682" s="175"/>
      <c r="G682" s="175"/>
      <c r="H682" s="179"/>
      <c r="I682" s="177"/>
      <c r="J682" s="175"/>
      <c r="K682" s="175"/>
      <c r="L682" s="180"/>
      <c r="M682" s="175"/>
      <c r="N682" s="175"/>
      <c r="O682" s="175"/>
      <c r="P682" s="175"/>
    </row>
    <row r="683" spans="1:16">
      <c r="A683" s="177"/>
      <c r="B683" s="175"/>
      <c r="C683" s="175"/>
      <c r="D683" s="179"/>
      <c r="E683" s="177"/>
      <c r="F683" s="175"/>
      <c r="G683" s="175"/>
      <c r="H683" s="179"/>
      <c r="I683" s="177"/>
      <c r="J683" s="175"/>
      <c r="K683" s="175"/>
      <c r="L683" s="180"/>
      <c r="M683" s="175"/>
      <c r="N683" s="175"/>
      <c r="O683" s="175"/>
      <c r="P683" s="175"/>
    </row>
    <row r="684" spans="1:16">
      <c r="A684" s="177"/>
      <c r="B684" s="175"/>
      <c r="C684" s="175"/>
      <c r="D684" s="179"/>
      <c r="E684" s="177"/>
      <c r="F684" s="175"/>
      <c r="G684" s="175"/>
      <c r="H684" s="179"/>
      <c r="I684" s="177"/>
      <c r="J684" s="175"/>
      <c r="K684" s="175"/>
      <c r="L684" s="180"/>
      <c r="M684" s="175"/>
      <c r="N684" s="175"/>
      <c r="O684" s="175"/>
      <c r="P684" s="175"/>
    </row>
    <row r="685" spans="1:16">
      <c r="A685" s="177"/>
      <c r="B685" s="175"/>
      <c r="C685" s="175"/>
      <c r="D685" s="179"/>
      <c r="E685" s="177"/>
      <c r="F685" s="175"/>
      <c r="G685" s="175"/>
      <c r="H685" s="179"/>
      <c r="I685" s="177"/>
      <c r="J685" s="175"/>
      <c r="K685" s="175"/>
      <c r="L685" s="180"/>
      <c r="M685" s="175"/>
      <c r="N685" s="175"/>
      <c r="O685" s="175"/>
      <c r="P685" s="175"/>
    </row>
    <row r="686" spans="1:16">
      <c r="A686" s="177"/>
      <c r="B686" s="175"/>
      <c r="C686" s="175"/>
      <c r="D686" s="179"/>
      <c r="E686" s="177"/>
      <c r="F686" s="175"/>
      <c r="G686" s="175"/>
      <c r="H686" s="179"/>
      <c r="I686" s="177"/>
      <c r="J686" s="175"/>
      <c r="K686" s="175"/>
      <c r="L686" s="180"/>
      <c r="M686" s="175"/>
      <c r="N686" s="175"/>
      <c r="O686" s="175"/>
      <c r="P686" s="175"/>
    </row>
    <row r="687" spans="1:16">
      <c r="A687" s="177"/>
      <c r="B687" s="175"/>
      <c r="C687" s="175"/>
      <c r="D687" s="179"/>
      <c r="E687" s="177"/>
      <c r="F687" s="175"/>
      <c r="G687" s="175"/>
      <c r="H687" s="179"/>
      <c r="I687" s="177"/>
      <c r="J687" s="175"/>
      <c r="K687" s="175"/>
      <c r="L687" s="180"/>
      <c r="M687" s="175"/>
      <c r="N687" s="175"/>
      <c r="O687" s="175"/>
      <c r="P687" s="175"/>
    </row>
    <row r="688" spans="1:16">
      <c r="A688" s="177"/>
      <c r="B688" s="175"/>
      <c r="C688" s="175"/>
      <c r="D688" s="179"/>
      <c r="E688" s="177"/>
      <c r="F688" s="175"/>
      <c r="G688" s="175"/>
      <c r="H688" s="179"/>
      <c r="I688" s="177"/>
      <c r="J688" s="175"/>
      <c r="K688" s="175"/>
      <c r="L688" s="180"/>
      <c r="M688" s="175"/>
      <c r="N688" s="175"/>
      <c r="O688" s="175"/>
      <c r="P688" s="175"/>
    </row>
    <row r="689" spans="1:16">
      <c r="A689" s="177"/>
      <c r="B689" s="175"/>
      <c r="C689" s="175"/>
      <c r="D689" s="179"/>
      <c r="E689" s="177"/>
      <c r="F689" s="175"/>
      <c r="G689" s="175"/>
      <c r="H689" s="179"/>
      <c r="I689" s="177"/>
      <c r="J689" s="175"/>
      <c r="K689" s="175"/>
      <c r="L689" s="180"/>
      <c r="M689" s="175"/>
      <c r="N689" s="175"/>
      <c r="O689" s="175"/>
      <c r="P689" s="175"/>
    </row>
    <row r="690" spans="1:16">
      <c r="A690" s="177"/>
      <c r="B690" s="175"/>
      <c r="C690" s="175"/>
      <c r="D690" s="179"/>
      <c r="E690" s="177"/>
      <c r="F690" s="175"/>
      <c r="G690" s="175"/>
      <c r="H690" s="179"/>
      <c r="I690" s="177"/>
      <c r="J690" s="175"/>
      <c r="K690" s="175"/>
      <c r="L690" s="180"/>
      <c r="M690" s="175"/>
      <c r="N690" s="175"/>
      <c r="O690" s="175"/>
      <c r="P690" s="175"/>
    </row>
    <row r="691" spans="1:16">
      <c r="A691" s="177"/>
      <c r="B691" s="175"/>
      <c r="C691" s="175"/>
      <c r="D691" s="179"/>
      <c r="E691" s="177"/>
      <c r="F691" s="175"/>
      <c r="G691" s="175"/>
      <c r="H691" s="179"/>
      <c r="I691" s="177"/>
      <c r="J691" s="175"/>
      <c r="K691" s="175"/>
      <c r="L691" s="180"/>
      <c r="M691" s="175"/>
      <c r="N691" s="175"/>
      <c r="O691" s="175"/>
      <c r="P691" s="175"/>
    </row>
    <row r="692" spans="1:16">
      <c r="A692" s="177"/>
      <c r="B692" s="175"/>
      <c r="C692" s="175"/>
      <c r="D692" s="179"/>
      <c r="E692" s="177"/>
      <c r="F692" s="175"/>
      <c r="G692" s="175"/>
      <c r="H692" s="179"/>
      <c r="I692" s="177"/>
      <c r="J692" s="175"/>
      <c r="K692" s="175"/>
      <c r="L692" s="180"/>
      <c r="M692" s="175"/>
      <c r="N692" s="175"/>
      <c r="O692" s="175"/>
      <c r="P692" s="175"/>
    </row>
    <row r="693" spans="1:16">
      <c r="A693" s="177"/>
      <c r="B693" s="175"/>
      <c r="C693" s="175"/>
      <c r="D693" s="179"/>
      <c r="E693" s="177"/>
      <c r="F693" s="175"/>
      <c r="G693" s="175"/>
      <c r="H693" s="179"/>
      <c r="I693" s="177"/>
      <c r="J693" s="175"/>
      <c r="K693" s="175"/>
      <c r="L693" s="180"/>
      <c r="M693" s="175"/>
      <c r="N693" s="175"/>
      <c r="O693" s="175"/>
      <c r="P693" s="175"/>
    </row>
    <row r="694" spans="1:16">
      <c r="A694" s="177"/>
      <c r="B694" s="175"/>
      <c r="C694" s="175"/>
      <c r="D694" s="179"/>
      <c r="E694" s="177"/>
      <c r="F694" s="175"/>
      <c r="G694" s="175"/>
      <c r="H694" s="179"/>
      <c r="I694" s="177"/>
      <c r="J694" s="175"/>
      <c r="K694" s="175"/>
      <c r="L694" s="180"/>
      <c r="M694" s="175"/>
      <c r="N694" s="175"/>
      <c r="O694" s="175"/>
      <c r="P694" s="175"/>
    </row>
    <row r="695" spans="1:16">
      <c r="A695" s="177"/>
      <c r="B695" s="175"/>
      <c r="C695" s="175"/>
      <c r="D695" s="179"/>
      <c r="E695" s="177"/>
      <c r="F695" s="175"/>
      <c r="G695" s="175"/>
      <c r="H695" s="179"/>
      <c r="I695" s="177"/>
      <c r="J695" s="175"/>
      <c r="K695" s="175"/>
      <c r="L695" s="180"/>
      <c r="M695" s="175"/>
      <c r="N695" s="175"/>
      <c r="O695" s="175"/>
      <c r="P695" s="175"/>
    </row>
    <row r="696" spans="1:16">
      <c r="A696" s="177"/>
      <c r="B696" s="175"/>
      <c r="C696" s="175"/>
      <c r="D696" s="179"/>
      <c r="E696" s="177"/>
      <c r="F696" s="175"/>
      <c r="G696" s="175"/>
      <c r="H696" s="179"/>
      <c r="I696" s="177"/>
      <c r="J696" s="175"/>
      <c r="K696" s="175"/>
      <c r="L696" s="180"/>
      <c r="M696" s="175"/>
      <c r="N696" s="175"/>
      <c r="O696" s="175"/>
      <c r="P696" s="175"/>
    </row>
    <row r="697" spans="1:16">
      <c r="A697" s="177"/>
      <c r="B697" s="175"/>
      <c r="C697" s="175"/>
      <c r="D697" s="179"/>
      <c r="E697" s="177"/>
      <c r="F697" s="175"/>
      <c r="G697" s="175"/>
      <c r="H697" s="179"/>
      <c r="I697" s="177"/>
      <c r="J697" s="175"/>
      <c r="K697" s="175"/>
      <c r="L697" s="180"/>
      <c r="M697" s="175"/>
      <c r="N697" s="175"/>
      <c r="O697" s="175"/>
      <c r="P697" s="175"/>
    </row>
    <row r="698" spans="1:16">
      <c r="A698" s="177"/>
      <c r="B698" s="175"/>
      <c r="C698" s="175"/>
      <c r="D698" s="179"/>
      <c r="E698" s="177"/>
      <c r="F698" s="175"/>
      <c r="G698" s="175"/>
      <c r="H698" s="179"/>
      <c r="I698" s="177"/>
      <c r="J698" s="175"/>
      <c r="K698" s="175"/>
      <c r="L698" s="180"/>
      <c r="M698" s="175"/>
      <c r="N698" s="175"/>
      <c r="O698" s="175"/>
      <c r="P698" s="175"/>
    </row>
    <row r="699" spans="1:16">
      <c r="A699" s="177"/>
      <c r="B699" s="175"/>
      <c r="C699" s="175"/>
      <c r="D699" s="179"/>
      <c r="E699" s="177"/>
      <c r="F699" s="175"/>
      <c r="G699" s="175"/>
      <c r="H699" s="179"/>
      <c r="I699" s="177"/>
      <c r="J699" s="175"/>
      <c r="K699" s="175"/>
      <c r="L699" s="180"/>
      <c r="M699" s="175"/>
      <c r="N699" s="175"/>
      <c r="O699" s="175"/>
      <c r="P699" s="175"/>
    </row>
    <row r="700" spans="1:16">
      <c r="A700" s="177"/>
      <c r="B700" s="175"/>
      <c r="C700" s="175"/>
      <c r="D700" s="179"/>
      <c r="E700" s="177"/>
      <c r="F700" s="175"/>
      <c r="G700" s="175"/>
      <c r="H700" s="179"/>
      <c r="I700" s="177"/>
      <c r="J700" s="175"/>
      <c r="K700" s="175"/>
      <c r="L700" s="180"/>
      <c r="M700" s="175"/>
      <c r="N700" s="175"/>
      <c r="O700" s="175"/>
      <c r="P700" s="175"/>
    </row>
    <row r="701" spans="1:16">
      <c r="A701" s="177"/>
      <c r="B701" s="175"/>
      <c r="C701" s="175"/>
      <c r="D701" s="179"/>
      <c r="E701" s="177"/>
      <c r="F701" s="175"/>
      <c r="G701" s="175"/>
      <c r="H701" s="179"/>
      <c r="I701" s="177"/>
      <c r="J701" s="175"/>
      <c r="K701" s="175"/>
      <c r="L701" s="180"/>
      <c r="M701" s="175"/>
      <c r="N701" s="175"/>
      <c r="O701" s="175"/>
      <c r="P701" s="175"/>
    </row>
    <row r="702" spans="1:16">
      <c r="A702" s="177"/>
      <c r="B702" s="175"/>
      <c r="C702" s="175"/>
      <c r="D702" s="179"/>
      <c r="E702" s="177"/>
      <c r="F702" s="175"/>
      <c r="G702" s="175"/>
      <c r="H702" s="179"/>
      <c r="I702" s="177"/>
      <c r="J702" s="175"/>
      <c r="K702" s="175"/>
      <c r="L702" s="180"/>
      <c r="M702" s="175"/>
      <c r="N702" s="175"/>
      <c r="O702" s="175"/>
      <c r="P702" s="175"/>
    </row>
    <row r="703" spans="1:16">
      <c r="A703" s="177"/>
      <c r="B703" s="175"/>
      <c r="C703" s="175"/>
      <c r="D703" s="179"/>
      <c r="E703" s="177"/>
      <c r="F703" s="175"/>
      <c r="G703" s="175"/>
      <c r="H703" s="179"/>
      <c r="I703" s="177"/>
      <c r="J703" s="175"/>
      <c r="K703" s="175"/>
      <c r="L703" s="180"/>
      <c r="M703" s="175"/>
      <c r="N703" s="175"/>
      <c r="O703" s="175"/>
      <c r="P703" s="175"/>
    </row>
    <row r="704" spans="1:16">
      <c r="A704" s="177"/>
      <c r="B704" s="175"/>
      <c r="C704" s="175"/>
      <c r="D704" s="179"/>
      <c r="E704" s="177"/>
      <c r="F704" s="175"/>
      <c r="G704" s="175"/>
      <c r="H704" s="179"/>
      <c r="I704" s="177"/>
      <c r="J704" s="175"/>
      <c r="K704" s="175"/>
      <c r="L704" s="180"/>
      <c r="M704" s="175"/>
      <c r="N704" s="175"/>
      <c r="O704" s="175"/>
      <c r="P704" s="175"/>
    </row>
    <row r="705" spans="1:16">
      <c r="A705" s="177"/>
      <c r="B705" s="175"/>
      <c r="C705" s="175"/>
      <c r="D705" s="179"/>
      <c r="E705" s="177"/>
      <c r="F705" s="175"/>
      <c r="G705" s="175"/>
      <c r="H705" s="179"/>
      <c r="I705" s="177"/>
      <c r="J705" s="175"/>
      <c r="K705" s="175"/>
      <c r="L705" s="180"/>
      <c r="M705" s="175"/>
      <c r="N705" s="175"/>
      <c r="O705" s="175"/>
      <c r="P705" s="175"/>
    </row>
    <row r="706" spans="1:16">
      <c r="A706" s="177"/>
      <c r="B706" s="175"/>
      <c r="C706" s="175"/>
      <c r="D706" s="179"/>
      <c r="E706" s="177"/>
      <c r="F706" s="175"/>
      <c r="G706" s="175"/>
      <c r="H706" s="179"/>
      <c r="I706" s="177"/>
      <c r="J706" s="175"/>
      <c r="K706" s="175"/>
      <c r="L706" s="180"/>
      <c r="M706" s="175"/>
      <c r="N706" s="175"/>
      <c r="O706" s="175"/>
      <c r="P706" s="175"/>
    </row>
    <row r="707" spans="1:16">
      <c r="A707" s="177"/>
      <c r="B707" s="175"/>
      <c r="C707" s="175"/>
      <c r="D707" s="179"/>
      <c r="E707" s="177"/>
      <c r="F707" s="175"/>
      <c r="G707" s="175"/>
      <c r="H707" s="179"/>
      <c r="I707" s="177"/>
      <c r="J707" s="175"/>
      <c r="K707" s="175"/>
      <c r="L707" s="180"/>
      <c r="M707" s="175"/>
      <c r="N707" s="175"/>
      <c r="O707" s="175"/>
      <c r="P707" s="175"/>
    </row>
    <row r="708" spans="1:16">
      <c r="A708" s="177"/>
      <c r="B708" s="175"/>
      <c r="C708" s="175"/>
      <c r="D708" s="179"/>
      <c r="E708" s="177"/>
      <c r="F708" s="175"/>
      <c r="G708" s="175"/>
      <c r="H708" s="179"/>
      <c r="I708" s="177"/>
      <c r="J708" s="175"/>
      <c r="K708" s="175"/>
      <c r="L708" s="180"/>
      <c r="M708" s="175"/>
      <c r="N708" s="175"/>
      <c r="O708" s="175"/>
      <c r="P708" s="175"/>
    </row>
    <row r="709" spans="1:16">
      <c r="A709" s="177"/>
      <c r="B709" s="175"/>
      <c r="C709" s="175"/>
      <c r="D709" s="179"/>
      <c r="E709" s="177"/>
      <c r="F709" s="175"/>
      <c r="G709" s="175"/>
      <c r="H709" s="179"/>
      <c r="I709" s="177"/>
      <c r="J709" s="175"/>
      <c r="K709" s="175"/>
      <c r="L709" s="180"/>
      <c r="M709" s="175"/>
      <c r="N709" s="175"/>
      <c r="O709" s="175"/>
      <c r="P709" s="175"/>
    </row>
    <row r="710" spans="1:16">
      <c r="A710" s="177"/>
      <c r="B710" s="175"/>
      <c r="C710" s="175"/>
      <c r="D710" s="179"/>
      <c r="E710" s="177"/>
      <c r="F710" s="175"/>
      <c r="G710" s="175"/>
      <c r="H710" s="179"/>
      <c r="I710" s="177"/>
      <c r="J710" s="175"/>
      <c r="K710" s="175"/>
      <c r="L710" s="180"/>
      <c r="M710" s="175"/>
      <c r="N710" s="175"/>
      <c r="O710" s="175"/>
      <c r="P710" s="175"/>
    </row>
    <row r="711" spans="1:16">
      <c r="A711" s="177"/>
      <c r="B711" s="175"/>
      <c r="C711" s="175"/>
      <c r="D711" s="179"/>
      <c r="E711" s="177"/>
      <c r="F711" s="175"/>
      <c r="G711" s="175"/>
      <c r="H711" s="179"/>
      <c r="I711" s="177"/>
      <c r="J711" s="175"/>
      <c r="K711" s="175"/>
      <c r="L711" s="180"/>
      <c r="M711" s="175"/>
      <c r="N711" s="175"/>
      <c r="O711" s="175"/>
      <c r="P711" s="175"/>
    </row>
    <row r="712" spans="1:16">
      <c r="A712" s="177"/>
      <c r="B712" s="175"/>
      <c r="C712" s="175"/>
      <c r="D712" s="179"/>
      <c r="E712" s="177"/>
      <c r="F712" s="175"/>
      <c r="G712" s="175"/>
      <c r="H712" s="179"/>
      <c r="I712" s="177"/>
      <c r="J712" s="175"/>
      <c r="K712" s="175"/>
      <c r="L712" s="180"/>
      <c r="M712" s="175"/>
      <c r="N712" s="175"/>
      <c r="O712" s="175"/>
      <c r="P712" s="175"/>
    </row>
    <row r="713" spans="1:16">
      <c r="A713" s="177"/>
      <c r="B713" s="175"/>
      <c r="C713" s="175"/>
      <c r="D713" s="179"/>
      <c r="E713" s="177"/>
      <c r="F713" s="175"/>
      <c r="G713" s="175"/>
      <c r="H713" s="179"/>
      <c r="I713" s="177"/>
      <c r="J713" s="175"/>
      <c r="K713" s="175"/>
      <c r="L713" s="180"/>
      <c r="M713" s="175"/>
      <c r="N713" s="175"/>
      <c r="O713" s="175"/>
      <c r="P713" s="175"/>
    </row>
    <row r="714" spans="1:16">
      <c r="A714" s="177"/>
      <c r="B714" s="175"/>
      <c r="C714" s="175"/>
      <c r="D714" s="179"/>
      <c r="E714" s="177"/>
      <c r="F714" s="175"/>
      <c r="G714" s="175"/>
      <c r="H714" s="179"/>
      <c r="I714" s="177"/>
      <c r="J714" s="175"/>
      <c r="K714" s="175"/>
      <c r="L714" s="180"/>
      <c r="M714" s="175"/>
      <c r="N714" s="175"/>
      <c r="O714" s="175"/>
      <c r="P714" s="175"/>
    </row>
    <row r="715" spans="1:16">
      <c r="A715" s="177"/>
      <c r="B715" s="175"/>
      <c r="C715" s="175"/>
      <c r="D715" s="179"/>
      <c r="E715" s="177"/>
      <c r="F715" s="175"/>
      <c r="G715" s="175"/>
      <c r="H715" s="179"/>
      <c r="I715" s="177"/>
      <c r="J715" s="175"/>
      <c r="K715" s="175"/>
      <c r="L715" s="180"/>
      <c r="M715" s="175"/>
      <c r="N715" s="175"/>
      <c r="O715" s="175"/>
      <c r="P715" s="175"/>
    </row>
    <row r="716" spans="1:16">
      <c r="A716" s="177"/>
      <c r="B716" s="175"/>
      <c r="C716" s="175"/>
      <c r="D716" s="179"/>
      <c r="E716" s="177"/>
      <c r="F716" s="175"/>
      <c r="G716" s="175"/>
      <c r="H716" s="179"/>
      <c r="I716" s="177"/>
      <c r="J716" s="175"/>
      <c r="K716" s="175"/>
      <c r="L716" s="180"/>
      <c r="M716" s="175"/>
      <c r="N716" s="175"/>
      <c r="O716" s="175"/>
      <c r="P716" s="175"/>
    </row>
    <row r="717" spans="1:16">
      <c r="A717" s="177"/>
      <c r="B717" s="175"/>
      <c r="C717" s="175"/>
      <c r="D717" s="179"/>
      <c r="E717" s="177"/>
      <c r="F717" s="175"/>
      <c r="G717" s="175"/>
      <c r="H717" s="179"/>
      <c r="I717" s="177"/>
      <c r="J717" s="175"/>
      <c r="K717" s="175"/>
      <c r="L717" s="180"/>
      <c r="M717" s="175"/>
      <c r="N717" s="175"/>
      <c r="O717" s="175"/>
      <c r="P717" s="175"/>
    </row>
    <row r="718" spans="1:16">
      <c r="A718" s="177"/>
      <c r="B718" s="175"/>
      <c r="C718" s="175"/>
      <c r="D718" s="179"/>
      <c r="E718" s="177"/>
      <c r="F718" s="175"/>
      <c r="G718" s="175"/>
      <c r="H718" s="179"/>
      <c r="I718" s="177"/>
      <c r="J718" s="175"/>
      <c r="K718" s="175"/>
      <c r="L718" s="180"/>
      <c r="M718" s="175"/>
      <c r="N718" s="175"/>
      <c r="O718" s="175"/>
      <c r="P718" s="175"/>
    </row>
    <row r="719" spans="1:16">
      <c r="A719" s="177"/>
      <c r="B719" s="175"/>
      <c r="C719" s="175"/>
      <c r="D719" s="179"/>
      <c r="E719" s="177"/>
      <c r="F719" s="175"/>
      <c r="G719" s="175"/>
      <c r="H719" s="179"/>
      <c r="I719" s="177"/>
      <c r="J719" s="175"/>
      <c r="K719" s="175"/>
      <c r="L719" s="180"/>
      <c r="M719" s="175"/>
      <c r="N719" s="175"/>
      <c r="O719" s="175"/>
      <c r="P719" s="175"/>
    </row>
    <row r="720" spans="1:16">
      <c r="A720" s="177"/>
      <c r="B720" s="175"/>
      <c r="C720" s="175"/>
      <c r="D720" s="179"/>
      <c r="E720" s="177"/>
      <c r="F720" s="175"/>
      <c r="G720" s="175"/>
      <c r="H720" s="179"/>
      <c r="I720" s="177"/>
      <c r="J720" s="175"/>
      <c r="K720" s="175"/>
      <c r="L720" s="180"/>
      <c r="M720" s="175"/>
      <c r="N720" s="175"/>
      <c r="O720" s="175"/>
      <c r="P720" s="175"/>
    </row>
    <row r="721" spans="1:16">
      <c r="A721" s="177"/>
      <c r="B721" s="175"/>
      <c r="C721" s="175"/>
      <c r="D721" s="179"/>
      <c r="E721" s="177"/>
      <c r="F721" s="175"/>
      <c r="G721" s="175"/>
      <c r="H721" s="179"/>
      <c r="I721" s="177"/>
      <c r="J721" s="175"/>
      <c r="K721" s="175"/>
      <c r="L721" s="180"/>
      <c r="M721" s="175"/>
      <c r="N721" s="175"/>
      <c r="O721" s="175"/>
      <c r="P721" s="175"/>
    </row>
    <row r="722" spans="1:16">
      <c r="A722" s="177"/>
      <c r="B722" s="175"/>
      <c r="C722" s="175"/>
      <c r="D722" s="179"/>
      <c r="E722" s="177"/>
      <c r="F722" s="175"/>
      <c r="G722" s="175"/>
      <c r="H722" s="179"/>
      <c r="I722" s="177"/>
      <c r="J722" s="175"/>
      <c r="K722" s="175"/>
      <c r="L722" s="180"/>
      <c r="M722" s="175"/>
      <c r="N722" s="175"/>
      <c r="O722" s="175"/>
      <c r="P722" s="175"/>
    </row>
    <row r="723" spans="1:16">
      <c r="A723" s="177"/>
      <c r="B723" s="175"/>
      <c r="C723" s="175"/>
      <c r="D723" s="179"/>
      <c r="E723" s="177"/>
      <c r="F723" s="175"/>
      <c r="G723" s="175"/>
      <c r="H723" s="179"/>
      <c r="I723" s="177"/>
      <c r="J723" s="175"/>
      <c r="K723" s="175"/>
      <c r="L723" s="180"/>
      <c r="M723" s="175"/>
      <c r="N723" s="175"/>
      <c r="O723" s="175"/>
      <c r="P723" s="175"/>
    </row>
    <row r="724" spans="1:16">
      <c r="A724" s="177"/>
      <c r="B724" s="175"/>
      <c r="C724" s="175"/>
      <c r="D724" s="179"/>
      <c r="E724" s="177"/>
      <c r="F724" s="175"/>
      <c r="G724" s="175"/>
      <c r="H724" s="179"/>
      <c r="I724" s="177"/>
      <c r="J724" s="175"/>
      <c r="K724" s="175"/>
      <c r="L724" s="180"/>
      <c r="M724" s="175"/>
      <c r="N724" s="175"/>
      <c r="O724" s="175"/>
      <c r="P724" s="175"/>
    </row>
    <row r="725" spans="1:16">
      <c r="A725" s="177"/>
      <c r="B725" s="175"/>
      <c r="C725" s="175"/>
      <c r="D725" s="179"/>
      <c r="E725" s="177"/>
      <c r="F725" s="175"/>
      <c r="G725" s="175"/>
      <c r="H725" s="179"/>
      <c r="I725" s="177"/>
      <c r="J725" s="175"/>
      <c r="K725" s="175"/>
      <c r="L725" s="180"/>
      <c r="M725" s="175"/>
      <c r="N725" s="175"/>
      <c r="O725" s="175"/>
      <c r="P725" s="175"/>
    </row>
    <row r="726" spans="1:16">
      <c r="A726" s="177"/>
      <c r="B726" s="175"/>
      <c r="C726" s="175"/>
      <c r="D726" s="179"/>
      <c r="E726" s="177"/>
      <c r="F726" s="175"/>
      <c r="G726" s="175"/>
      <c r="H726" s="179"/>
      <c r="I726" s="177"/>
      <c r="J726" s="175"/>
      <c r="K726" s="175"/>
      <c r="L726" s="180"/>
      <c r="M726" s="175"/>
      <c r="N726" s="175"/>
      <c r="O726" s="175"/>
      <c r="P726" s="175"/>
    </row>
    <row r="727" spans="1:16">
      <c r="A727" s="177"/>
      <c r="B727" s="175"/>
      <c r="C727" s="175"/>
      <c r="D727" s="179"/>
      <c r="E727" s="177"/>
      <c r="F727" s="175"/>
      <c r="G727" s="175"/>
      <c r="H727" s="179"/>
      <c r="I727" s="177"/>
      <c r="J727" s="175"/>
      <c r="K727" s="175"/>
      <c r="L727" s="180"/>
      <c r="M727" s="175"/>
      <c r="N727" s="175"/>
      <c r="O727" s="175"/>
      <c r="P727" s="175"/>
    </row>
    <row r="728" spans="1:16">
      <c r="A728" s="177"/>
      <c r="B728" s="175"/>
      <c r="C728" s="175"/>
      <c r="D728" s="179"/>
      <c r="E728" s="177"/>
      <c r="F728" s="175"/>
      <c r="G728" s="175"/>
      <c r="H728" s="179"/>
      <c r="I728" s="177"/>
      <c r="J728" s="175"/>
      <c r="K728" s="175"/>
      <c r="L728" s="180"/>
      <c r="M728" s="175"/>
      <c r="N728" s="175"/>
      <c r="O728" s="175"/>
      <c r="P728" s="175"/>
    </row>
    <row r="729" spans="1:16">
      <c r="A729" s="177"/>
      <c r="B729" s="175"/>
      <c r="C729" s="175"/>
      <c r="D729" s="179"/>
      <c r="E729" s="177"/>
      <c r="F729" s="175"/>
      <c r="G729" s="175"/>
      <c r="H729" s="179"/>
      <c r="I729" s="177"/>
      <c r="J729" s="175"/>
      <c r="K729" s="175"/>
      <c r="L729" s="180"/>
      <c r="M729" s="175"/>
      <c r="N729" s="175"/>
      <c r="O729" s="175"/>
      <c r="P729" s="175"/>
    </row>
    <row r="730" spans="1:16">
      <c r="A730" s="177"/>
      <c r="B730" s="175"/>
      <c r="C730" s="175"/>
      <c r="D730" s="179"/>
      <c r="E730" s="177"/>
      <c r="F730" s="175"/>
      <c r="G730" s="175"/>
      <c r="H730" s="179"/>
      <c r="I730" s="177"/>
      <c r="J730" s="175"/>
      <c r="K730" s="175"/>
      <c r="L730" s="180"/>
      <c r="M730" s="175"/>
      <c r="N730" s="175"/>
      <c r="O730" s="175"/>
      <c r="P730" s="175"/>
    </row>
    <row r="731" spans="1:16">
      <c r="A731" s="177"/>
      <c r="B731" s="175"/>
      <c r="C731" s="175"/>
      <c r="D731" s="179"/>
      <c r="E731" s="177"/>
      <c r="F731" s="175"/>
      <c r="G731" s="175"/>
      <c r="H731" s="179"/>
      <c r="I731" s="177"/>
      <c r="J731" s="175"/>
      <c r="K731" s="175"/>
      <c r="L731" s="180"/>
      <c r="M731" s="175"/>
      <c r="N731" s="175"/>
      <c r="O731" s="175"/>
      <c r="P731" s="175"/>
    </row>
    <row r="732" spans="1:16">
      <c r="A732" s="177"/>
      <c r="B732" s="175"/>
      <c r="C732" s="175"/>
      <c r="D732" s="179"/>
      <c r="E732" s="177"/>
      <c r="F732" s="175"/>
      <c r="G732" s="175"/>
      <c r="H732" s="179"/>
      <c r="I732" s="177"/>
      <c r="J732" s="175"/>
      <c r="K732" s="175"/>
      <c r="L732" s="180"/>
      <c r="M732" s="175"/>
      <c r="N732" s="175"/>
      <c r="O732" s="175"/>
      <c r="P732" s="175"/>
    </row>
    <row r="733" spans="1:16">
      <c r="A733" s="177"/>
      <c r="B733" s="175"/>
      <c r="C733" s="175"/>
      <c r="D733" s="179"/>
      <c r="E733" s="177"/>
      <c r="F733" s="175"/>
      <c r="G733" s="175"/>
      <c r="H733" s="179"/>
      <c r="I733" s="177"/>
      <c r="J733" s="175"/>
      <c r="K733" s="175"/>
      <c r="L733" s="180"/>
      <c r="M733" s="175"/>
      <c r="N733" s="175"/>
      <c r="O733" s="175"/>
      <c r="P733" s="175"/>
    </row>
    <row r="734" spans="1:16">
      <c r="A734" s="177"/>
      <c r="B734" s="175"/>
      <c r="C734" s="175"/>
      <c r="D734" s="179"/>
      <c r="E734" s="177"/>
      <c r="F734" s="175"/>
      <c r="G734" s="175"/>
      <c r="H734" s="179"/>
      <c r="I734" s="177"/>
      <c r="J734" s="175"/>
      <c r="K734" s="175"/>
      <c r="L734" s="180"/>
      <c r="M734" s="175"/>
      <c r="N734" s="175"/>
      <c r="O734" s="175"/>
      <c r="P734" s="175"/>
    </row>
    <row r="735" spans="1:16">
      <c r="A735" s="177"/>
      <c r="B735" s="175"/>
      <c r="C735" s="175"/>
      <c r="D735" s="179"/>
      <c r="E735" s="177"/>
      <c r="F735" s="175"/>
      <c r="G735" s="175"/>
      <c r="H735" s="179"/>
      <c r="I735" s="177"/>
      <c r="J735" s="175"/>
      <c r="K735" s="175"/>
      <c r="L735" s="180"/>
      <c r="M735" s="175"/>
      <c r="N735" s="175"/>
      <c r="O735" s="175"/>
      <c r="P735" s="175"/>
    </row>
    <row r="736" spans="1:16">
      <c r="A736" s="177"/>
      <c r="B736" s="175"/>
      <c r="C736" s="175"/>
      <c r="D736" s="179"/>
      <c r="E736" s="177"/>
      <c r="F736" s="175"/>
      <c r="G736" s="175"/>
      <c r="H736" s="179"/>
      <c r="I736" s="177"/>
      <c r="J736" s="175"/>
      <c r="K736" s="175"/>
      <c r="L736" s="180"/>
      <c r="M736" s="175"/>
      <c r="N736" s="175"/>
      <c r="O736" s="175"/>
      <c r="P736" s="175"/>
    </row>
    <row r="737" spans="1:16">
      <c r="A737" s="177"/>
      <c r="B737" s="175"/>
      <c r="C737" s="175"/>
      <c r="D737" s="179"/>
      <c r="E737" s="177"/>
      <c r="F737" s="175"/>
      <c r="G737" s="175"/>
      <c r="H737" s="179"/>
      <c r="I737" s="177"/>
      <c r="J737" s="175"/>
      <c r="K737" s="175"/>
      <c r="L737" s="180"/>
      <c r="M737" s="175"/>
      <c r="N737" s="175"/>
      <c r="O737" s="175"/>
      <c r="P737" s="175"/>
    </row>
    <row r="738" spans="1:16">
      <c r="A738" s="177"/>
      <c r="B738" s="175"/>
      <c r="C738" s="175"/>
      <c r="D738" s="179"/>
      <c r="E738" s="177"/>
      <c r="F738" s="175"/>
      <c r="G738" s="175"/>
      <c r="H738" s="179"/>
      <c r="I738" s="177"/>
      <c r="J738" s="175"/>
      <c r="K738" s="175"/>
      <c r="L738" s="180"/>
      <c r="M738" s="175"/>
      <c r="N738" s="175"/>
      <c r="O738" s="175"/>
      <c r="P738" s="175"/>
    </row>
    <row r="739" spans="1:16">
      <c r="A739" s="177"/>
      <c r="B739" s="175"/>
      <c r="C739" s="175"/>
      <c r="D739" s="179"/>
      <c r="E739" s="177"/>
      <c r="F739" s="175"/>
      <c r="G739" s="175"/>
      <c r="H739" s="179"/>
      <c r="I739" s="177"/>
      <c r="J739" s="175"/>
      <c r="K739" s="175"/>
      <c r="L739" s="180"/>
      <c r="M739" s="175"/>
      <c r="N739" s="175"/>
      <c r="O739" s="175"/>
      <c r="P739" s="175"/>
    </row>
    <row r="740" spans="1:16">
      <c r="A740" s="177"/>
      <c r="B740" s="175"/>
      <c r="C740" s="175"/>
      <c r="D740" s="179"/>
      <c r="E740" s="177"/>
      <c r="F740" s="175"/>
      <c r="G740" s="175"/>
      <c r="H740" s="179"/>
      <c r="I740" s="177"/>
      <c r="J740" s="175"/>
      <c r="K740" s="175"/>
      <c r="L740" s="180"/>
      <c r="M740" s="175"/>
      <c r="N740" s="175"/>
      <c r="O740" s="175"/>
      <c r="P740" s="175"/>
    </row>
    <row r="741" spans="1:16">
      <c r="A741" s="177"/>
      <c r="B741" s="175"/>
      <c r="C741" s="175"/>
      <c r="D741" s="179"/>
      <c r="E741" s="177"/>
      <c r="F741" s="175"/>
      <c r="G741" s="175"/>
      <c r="H741" s="179"/>
      <c r="I741" s="177"/>
      <c r="J741" s="175"/>
      <c r="K741" s="175"/>
      <c r="L741" s="180"/>
      <c r="M741" s="175"/>
      <c r="N741" s="175"/>
      <c r="O741" s="175"/>
      <c r="P741" s="175"/>
    </row>
    <row r="742" spans="1:16">
      <c r="A742" s="177"/>
      <c r="B742" s="175"/>
      <c r="C742" s="175"/>
      <c r="D742" s="179"/>
      <c r="E742" s="177"/>
      <c r="F742" s="175"/>
      <c r="G742" s="175"/>
      <c r="H742" s="179"/>
      <c r="I742" s="177"/>
      <c r="J742" s="175"/>
      <c r="K742" s="175"/>
      <c r="L742" s="180"/>
      <c r="M742" s="175"/>
      <c r="N742" s="175"/>
      <c r="O742" s="175"/>
      <c r="P742" s="175"/>
    </row>
    <row r="743" spans="1:16">
      <c r="A743" s="177"/>
      <c r="B743" s="175"/>
      <c r="C743" s="175"/>
      <c r="D743" s="179"/>
      <c r="E743" s="177"/>
      <c r="F743" s="175"/>
      <c r="G743" s="175"/>
      <c r="H743" s="179"/>
      <c r="I743" s="177"/>
      <c r="J743" s="175"/>
      <c r="K743" s="175"/>
      <c r="L743" s="180"/>
      <c r="M743" s="175"/>
      <c r="N743" s="175"/>
      <c r="O743" s="175"/>
      <c r="P743" s="175"/>
    </row>
    <row r="744" spans="1:16">
      <c r="A744" s="177"/>
      <c r="B744" s="175"/>
      <c r="C744" s="175"/>
      <c r="D744" s="179"/>
      <c r="E744" s="177"/>
      <c r="F744" s="175"/>
      <c r="G744" s="175"/>
      <c r="H744" s="179"/>
      <c r="I744" s="177"/>
      <c r="J744" s="175"/>
      <c r="K744" s="175"/>
      <c r="L744" s="180"/>
      <c r="M744" s="175"/>
      <c r="N744" s="175"/>
      <c r="O744" s="175"/>
      <c r="P744" s="175"/>
    </row>
    <row r="745" spans="1:16">
      <c r="A745" s="177"/>
      <c r="B745" s="175"/>
      <c r="C745" s="175"/>
      <c r="D745" s="179"/>
      <c r="E745" s="177"/>
      <c r="F745" s="175"/>
      <c r="G745" s="175"/>
      <c r="H745" s="179"/>
      <c r="I745" s="177"/>
      <c r="J745" s="175"/>
      <c r="K745" s="175"/>
      <c r="L745" s="180"/>
      <c r="M745" s="175"/>
      <c r="N745" s="175"/>
      <c r="O745" s="175"/>
      <c r="P745" s="175"/>
    </row>
    <row r="746" spans="1:16">
      <c r="A746" s="177"/>
      <c r="B746" s="175"/>
      <c r="C746" s="175"/>
      <c r="D746" s="179"/>
      <c r="E746" s="177"/>
      <c r="F746" s="175"/>
      <c r="G746" s="175"/>
      <c r="H746" s="179"/>
      <c r="I746" s="177"/>
      <c r="J746" s="175"/>
      <c r="K746" s="175"/>
      <c r="L746" s="180"/>
      <c r="M746" s="175"/>
      <c r="N746" s="175"/>
      <c r="O746" s="175"/>
      <c r="P746" s="175"/>
    </row>
    <row r="747" spans="1:16">
      <c r="A747" s="177"/>
      <c r="B747" s="175"/>
      <c r="C747" s="175"/>
      <c r="D747" s="179"/>
      <c r="E747" s="177"/>
      <c r="F747" s="175"/>
      <c r="G747" s="175"/>
      <c r="H747" s="179"/>
      <c r="I747" s="177"/>
      <c r="J747" s="175"/>
      <c r="K747" s="175"/>
      <c r="L747" s="180"/>
      <c r="M747" s="175"/>
      <c r="N747" s="175"/>
      <c r="O747" s="175"/>
      <c r="P747" s="175"/>
    </row>
    <row r="748" spans="1:16">
      <c r="A748" s="177"/>
      <c r="B748" s="175"/>
      <c r="C748" s="175"/>
      <c r="D748" s="179"/>
      <c r="E748" s="177"/>
      <c r="F748" s="175"/>
      <c r="G748" s="175"/>
      <c r="H748" s="179"/>
      <c r="I748" s="177"/>
      <c r="J748" s="175"/>
      <c r="K748" s="175"/>
      <c r="L748" s="180"/>
      <c r="M748" s="175"/>
      <c r="N748" s="175"/>
      <c r="O748" s="175"/>
      <c r="P748" s="175"/>
    </row>
    <row r="749" spans="1:16">
      <c r="A749" s="177"/>
      <c r="B749" s="175"/>
      <c r="C749" s="175"/>
      <c r="D749" s="179"/>
      <c r="E749" s="177"/>
      <c r="F749" s="175"/>
      <c r="G749" s="175"/>
      <c r="H749" s="179"/>
      <c r="I749" s="177"/>
      <c r="J749" s="175"/>
      <c r="K749" s="175"/>
      <c r="L749" s="180"/>
      <c r="M749" s="175"/>
      <c r="N749" s="175"/>
      <c r="O749" s="175"/>
      <c r="P749" s="175"/>
    </row>
    <row r="750" spans="1:16">
      <c r="A750" s="177"/>
      <c r="B750" s="175"/>
      <c r="C750" s="175"/>
      <c r="D750" s="179"/>
      <c r="E750" s="177"/>
      <c r="F750" s="175"/>
      <c r="G750" s="175"/>
      <c r="H750" s="179"/>
      <c r="I750" s="177"/>
      <c r="J750" s="175"/>
      <c r="K750" s="175"/>
      <c r="L750" s="180"/>
      <c r="M750" s="175"/>
      <c r="N750" s="175"/>
      <c r="O750" s="175"/>
      <c r="P750" s="175"/>
    </row>
    <row r="751" spans="1:16">
      <c r="A751" s="177"/>
      <c r="B751" s="175"/>
      <c r="C751" s="175"/>
      <c r="D751" s="179"/>
      <c r="E751" s="177"/>
      <c r="F751" s="175"/>
      <c r="G751" s="175"/>
      <c r="H751" s="179"/>
      <c r="I751" s="177"/>
      <c r="J751" s="175"/>
      <c r="K751" s="175"/>
      <c r="L751" s="180"/>
      <c r="M751" s="175"/>
      <c r="N751" s="175"/>
      <c r="O751" s="175"/>
      <c r="P751" s="175"/>
    </row>
    <row r="752" spans="1:16">
      <c r="A752" s="177"/>
      <c r="B752" s="175"/>
      <c r="C752" s="175"/>
      <c r="D752" s="179"/>
      <c r="E752" s="177"/>
      <c r="F752" s="175"/>
      <c r="G752" s="175"/>
      <c r="H752" s="179"/>
      <c r="I752" s="177"/>
      <c r="J752" s="175"/>
      <c r="K752" s="175"/>
      <c r="L752" s="180"/>
      <c r="M752" s="175"/>
      <c r="N752" s="175"/>
      <c r="O752" s="175"/>
      <c r="P752" s="175"/>
    </row>
    <row r="753" spans="1:16">
      <c r="A753" s="177"/>
      <c r="B753" s="175"/>
      <c r="C753" s="175"/>
      <c r="D753" s="179"/>
      <c r="E753" s="177"/>
      <c r="F753" s="175"/>
      <c r="G753" s="175"/>
      <c r="H753" s="179"/>
      <c r="I753" s="177"/>
      <c r="J753" s="175"/>
      <c r="K753" s="175"/>
      <c r="L753" s="180"/>
      <c r="M753" s="175"/>
      <c r="N753" s="175"/>
      <c r="O753" s="175"/>
      <c r="P753" s="175"/>
    </row>
    <row r="754" spans="1:16">
      <c r="A754" s="177"/>
      <c r="B754" s="175"/>
      <c r="C754" s="175"/>
      <c r="D754" s="179"/>
      <c r="E754" s="177"/>
      <c r="F754" s="175"/>
      <c r="G754" s="175"/>
      <c r="H754" s="179"/>
      <c r="I754" s="177"/>
      <c r="J754" s="175"/>
      <c r="K754" s="175"/>
      <c r="L754" s="180"/>
      <c r="M754" s="175"/>
      <c r="N754" s="175"/>
      <c r="O754" s="175"/>
      <c r="P754" s="175"/>
    </row>
    <row r="755" spans="1:16">
      <c r="A755" s="177"/>
      <c r="B755" s="175"/>
      <c r="C755" s="175"/>
      <c r="D755" s="179"/>
      <c r="E755" s="177"/>
      <c r="F755" s="175"/>
      <c r="G755" s="175"/>
      <c r="H755" s="179"/>
      <c r="I755" s="177"/>
      <c r="J755" s="175"/>
      <c r="K755" s="175"/>
      <c r="L755" s="180"/>
      <c r="M755" s="175"/>
      <c r="N755" s="175"/>
      <c r="O755" s="175"/>
      <c r="P755" s="175"/>
    </row>
    <row r="756" spans="1:16">
      <c r="A756" s="177"/>
      <c r="B756" s="175"/>
      <c r="C756" s="175"/>
      <c r="D756" s="179"/>
      <c r="E756" s="177"/>
      <c r="F756" s="175"/>
      <c r="G756" s="175"/>
      <c r="H756" s="179"/>
      <c r="I756" s="177"/>
      <c r="J756" s="175"/>
      <c r="K756" s="175"/>
      <c r="L756" s="180"/>
      <c r="M756" s="175"/>
      <c r="N756" s="175"/>
      <c r="O756" s="175"/>
      <c r="P756" s="175"/>
    </row>
    <row r="757" spans="1:16">
      <c r="A757" s="177"/>
      <c r="B757" s="175"/>
      <c r="C757" s="175"/>
      <c r="D757" s="179"/>
      <c r="E757" s="177"/>
      <c r="F757" s="175"/>
      <c r="G757" s="175"/>
      <c r="H757" s="179"/>
      <c r="I757" s="177"/>
      <c r="J757" s="175"/>
      <c r="K757" s="175"/>
      <c r="L757" s="180"/>
      <c r="M757" s="175"/>
      <c r="N757" s="175"/>
      <c r="O757" s="175"/>
      <c r="P757" s="175"/>
    </row>
    <row r="758" spans="1:16">
      <c r="A758" s="177"/>
      <c r="B758" s="175"/>
      <c r="C758" s="175"/>
      <c r="D758" s="179"/>
      <c r="E758" s="177"/>
      <c r="F758" s="175"/>
      <c r="G758" s="175"/>
      <c r="H758" s="179"/>
      <c r="I758" s="177"/>
      <c r="J758" s="175"/>
      <c r="K758" s="175"/>
      <c r="L758" s="180"/>
      <c r="M758" s="175"/>
      <c r="N758" s="175"/>
      <c r="O758" s="175"/>
      <c r="P758" s="175"/>
    </row>
    <row r="759" spans="1:16">
      <c r="A759" s="177"/>
      <c r="B759" s="175"/>
      <c r="C759" s="175"/>
      <c r="D759" s="179"/>
      <c r="E759" s="177"/>
      <c r="F759" s="175"/>
      <c r="G759" s="175"/>
      <c r="H759" s="179"/>
      <c r="I759" s="177"/>
      <c r="J759" s="175"/>
      <c r="K759" s="175"/>
      <c r="L759" s="180"/>
      <c r="M759" s="175"/>
      <c r="N759" s="175"/>
      <c r="O759" s="175"/>
      <c r="P759" s="175"/>
    </row>
    <row r="760" spans="1:16">
      <c r="A760" s="177"/>
      <c r="B760" s="175"/>
      <c r="C760" s="175"/>
      <c r="D760" s="179"/>
      <c r="E760" s="177"/>
      <c r="F760" s="175"/>
      <c r="G760" s="175"/>
      <c r="H760" s="179"/>
      <c r="I760" s="177"/>
      <c r="J760" s="175"/>
      <c r="K760" s="175"/>
      <c r="L760" s="180"/>
      <c r="M760" s="175"/>
      <c r="N760" s="175"/>
      <c r="O760" s="175"/>
      <c r="P760" s="175"/>
    </row>
    <row r="761" spans="1:16">
      <c r="A761" s="177"/>
      <c r="B761" s="175"/>
      <c r="C761" s="175"/>
      <c r="D761" s="179"/>
      <c r="E761" s="177"/>
      <c r="F761" s="175"/>
      <c r="G761" s="175"/>
      <c r="H761" s="179"/>
      <c r="I761" s="177"/>
      <c r="J761" s="175"/>
      <c r="K761" s="175"/>
      <c r="L761" s="180"/>
      <c r="M761" s="175"/>
      <c r="N761" s="175"/>
      <c r="O761" s="175"/>
      <c r="P761" s="175"/>
    </row>
    <row r="762" spans="1:16">
      <c r="A762" s="177"/>
      <c r="B762" s="175"/>
      <c r="C762" s="175"/>
      <c r="D762" s="179"/>
      <c r="E762" s="177"/>
      <c r="F762" s="175"/>
      <c r="G762" s="175"/>
      <c r="H762" s="179"/>
      <c r="I762" s="177"/>
      <c r="J762" s="175"/>
      <c r="K762" s="175"/>
      <c r="L762" s="180"/>
      <c r="M762" s="175"/>
      <c r="N762" s="175"/>
      <c r="O762" s="175"/>
      <c r="P762" s="175"/>
    </row>
    <row r="763" spans="1:16">
      <c r="A763" s="177"/>
      <c r="B763" s="175"/>
      <c r="C763" s="175"/>
      <c r="D763" s="179"/>
      <c r="E763" s="177"/>
      <c r="F763" s="175"/>
      <c r="G763" s="175"/>
      <c r="H763" s="179"/>
      <c r="I763" s="177"/>
      <c r="J763" s="175"/>
      <c r="K763" s="175"/>
      <c r="L763" s="180"/>
      <c r="M763" s="175"/>
      <c r="N763" s="175"/>
      <c r="O763" s="175"/>
      <c r="P763" s="175"/>
    </row>
    <row r="764" spans="1:16">
      <c r="A764" s="177"/>
      <c r="B764" s="175"/>
      <c r="C764" s="175"/>
      <c r="D764" s="179"/>
      <c r="E764" s="177"/>
      <c r="F764" s="175"/>
      <c r="G764" s="175"/>
      <c r="H764" s="179"/>
      <c r="I764" s="177"/>
      <c r="J764" s="175"/>
      <c r="K764" s="175"/>
      <c r="L764" s="180"/>
      <c r="M764" s="175"/>
      <c r="N764" s="175"/>
      <c r="O764" s="175"/>
      <c r="P764" s="175"/>
    </row>
    <row r="765" spans="1:16">
      <c r="A765" s="177"/>
      <c r="B765" s="175"/>
      <c r="C765" s="175"/>
      <c r="D765" s="179"/>
      <c r="E765" s="177"/>
      <c r="F765" s="175"/>
      <c r="G765" s="175"/>
      <c r="H765" s="179"/>
      <c r="I765" s="177"/>
      <c r="J765" s="175"/>
      <c r="K765" s="175"/>
      <c r="L765" s="180"/>
      <c r="M765" s="175"/>
      <c r="N765" s="175"/>
      <c r="O765" s="175"/>
      <c r="P765" s="175"/>
    </row>
    <row r="766" spans="1:16">
      <c r="A766" s="177"/>
      <c r="B766" s="175"/>
      <c r="C766" s="175"/>
      <c r="D766" s="179"/>
      <c r="E766" s="177"/>
      <c r="F766" s="175"/>
      <c r="G766" s="175"/>
      <c r="H766" s="179"/>
      <c r="I766" s="177"/>
      <c r="J766" s="175"/>
      <c r="K766" s="175"/>
      <c r="L766" s="180"/>
      <c r="M766" s="175"/>
      <c r="N766" s="175"/>
      <c r="O766" s="175"/>
      <c r="P766" s="175"/>
    </row>
    <row r="767" spans="1:16">
      <c r="A767" s="177"/>
      <c r="B767" s="175"/>
      <c r="C767" s="175"/>
      <c r="D767" s="179"/>
      <c r="E767" s="177"/>
      <c r="F767" s="175"/>
      <c r="G767" s="175"/>
      <c r="H767" s="179"/>
      <c r="I767" s="177"/>
      <c r="J767" s="175"/>
      <c r="K767" s="175"/>
      <c r="L767" s="180"/>
      <c r="M767" s="175"/>
      <c r="N767" s="175"/>
      <c r="O767" s="175"/>
      <c r="P767" s="175"/>
    </row>
    <row r="768" spans="1:16">
      <c r="A768" s="177"/>
      <c r="B768" s="175"/>
      <c r="C768" s="175"/>
      <c r="D768" s="179"/>
      <c r="E768" s="177"/>
      <c r="F768" s="175"/>
      <c r="G768" s="175"/>
      <c r="H768" s="179"/>
      <c r="I768" s="177"/>
      <c r="J768" s="175"/>
      <c r="K768" s="175"/>
      <c r="L768" s="180"/>
      <c r="M768" s="175"/>
      <c r="N768" s="175"/>
      <c r="O768" s="175"/>
      <c r="P768" s="175"/>
    </row>
    <row r="769" spans="1:16">
      <c r="A769" s="177"/>
      <c r="B769" s="175"/>
      <c r="C769" s="175"/>
      <c r="D769" s="179"/>
      <c r="E769" s="177"/>
      <c r="F769" s="175"/>
      <c r="G769" s="175"/>
      <c r="H769" s="179"/>
      <c r="I769" s="177"/>
      <c r="J769" s="175"/>
      <c r="K769" s="175"/>
      <c r="L769" s="180"/>
      <c r="M769" s="175"/>
      <c r="N769" s="175"/>
      <c r="O769" s="175"/>
      <c r="P769" s="175"/>
    </row>
    <row r="770" spans="1:16">
      <c r="A770" s="177"/>
      <c r="B770" s="175"/>
      <c r="C770" s="175"/>
      <c r="D770" s="179"/>
      <c r="E770" s="177"/>
      <c r="F770" s="175"/>
      <c r="G770" s="175"/>
      <c r="H770" s="179"/>
      <c r="I770" s="177"/>
      <c r="J770" s="175"/>
      <c r="K770" s="175"/>
      <c r="L770" s="180"/>
      <c r="M770" s="175"/>
      <c r="N770" s="175"/>
      <c r="O770" s="175"/>
      <c r="P770" s="175"/>
    </row>
    <row r="771" spans="1:16">
      <c r="A771" s="177"/>
      <c r="B771" s="175"/>
      <c r="C771" s="175"/>
      <c r="D771" s="179"/>
      <c r="E771" s="177"/>
      <c r="F771" s="175"/>
      <c r="G771" s="175"/>
      <c r="H771" s="179"/>
      <c r="I771" s="177"/>
      <c r="J771" s="175"/>
      <c r="K771" s="175"/>
      <c r="L771" s="180"/>
      <c r="M771" s="175"/>
      <c r="N771" s="175"/>
      <c r="O771" s="175"/>
      <c r="P771" s="175"/>
    </row>
    <row r="772" spans="1:16">
      <c r="A772" s="177"/>
      <c r="B772" s="175"/>
      <c r="C772" s="175"/>
      <c r="D772" s="179"/>
      <c r="E772" s="177"/>
      <c r="F772" s="175"/>
      <c r="G772" s="175"/>
      <c r="H772" s="179"/>
      <c r="I772" s="177"/>
      <c r="J772" s="175"/>
      <c r="K772" s="175"/>
      <c r="L772" s="180"/>
      <c r="M772" s="175"/>
      <c r="N772" s="175"/>
      <c r="O772" s="175"/>
      <c r="P772" s="175"/>
    </row>
    <row r="773" spans="1:16">
      <c r="A773" s="177"/>
      <c r="B773" s="175"/>
      <c r="C773" s="175"/>
      <c r="D773" s="179"/>
      <c r="E773" s="177"/>
      <c r="F773" s="175"/>
      <c r="G773" s="175"/>
      <c r="H773" s="179"/>
      <c r="I773" s="177"/>
      <c r="J773" s="175"/>
      <c r="K773" s="175"/>
      <c r="L773" s="180"/>
      <c r="M773" s="175"/>
      <c r="N773" s="175"/>
      <c r="O773" s="175"/>
      <c r="P773" s="175"/>
    </row>
    <row r="774" spans="1:16">
      <c r="A774" s="177"/>
      <c r="B774" s="175"/>
      <c r="C774" s="175"/>
      <c r="D774" s="179"/>
      <c r="E774" s="177"/>
      <c r="F774" s="175"/>
      <c r="G774" s="175"/>
      <c r="H774" s="179"/>
      <c r="I774" s="177"/>
      <c r="J774" s="175"/>
      <c r="K774" s="175"/>
      <c r="L774" s="180"/>
      <c r="M774" s="175"/>
      <c r="N774" s="175"/>
      <c r="O774" s="175"/>
      <c r="P774" s="175"/>
    </row>
    <row r="775" spans="1:16">
      <c r="A775" s="177"/>
      <c r="B775" s="175"/>
      <c r="C775" s="175"/>
      <c r="D775" s="179"/>
      <c r="E775" s="177"/>
      <c r="F775" s="175"/>
      <c r="G775" s="175"/>
      <c r="H775" s="179"/>
      <c r="I775" s="177"/>
      <c r="J775" s="175"/>
      <c r="K775" s="175"/>
      <c r="L775" s="180"/>
      <c r="M775" s="175"/>
      <c r="N775" s="175"/>
      <c r="O775" s="175"/>
      <c r="P775" s="175"/>
    </row>
    <row r="776" spans="1:16">
      <c r="A776" s="177"/>
      <c r="B776" s="175"/>
      <c r="C776" s="175"/>
      <c r="D776" s="179"/>
      <c r="E776" s="177"/>
      <c r="F776" s="175"/>
      <c r="G776" s="175"/>
      <c r="H776" s="179"/>
      <c r="I776" s="177"/>
      <c r="J776" s="175"/>
      <c r="K776" s="175"/>
      <c r="L776" s="180"/>
      <c r="M776" s="175"/>
      <c r="N776" s="175"/>
      <c r="O776" s="175"/>
      <c r="P776" s="175"/>
    </row>
    <row r="777" spans="1:16">
      <c r="A777" s="177"/>
      <c r="B777" s="175"/>
      <c r="C777" s="175"/>
      <c r="D777" s="179"/>
      <c r="E777" s="177"/>
      <c r="F777" s="175"/>
      <c r="G777" s="175"/>
      <c r="H777" s="179"/>
      <c r="I777" s="177"/>
      <c r="J777" s="175"/>
      <c r="K777" s="175"/>
      <c r="L777" s="180"/>
      <c r="M777" s="175"/>
      <c r="N777" s="175"/>
      <c r="O777" s="175"/>
      <c r="P777" s="175"/>
    </row>
    <row r="778" spans="1:16">
      <c r="A778" s="177"/>
      <c r="B778" s="175"/>
      <c r="C778" s="175"/>
      <c r="D778" s="179"/>
      <c r="E778" s="177"/>
      <c r="F778" s="175"/>
      <c r="G778" s="175"/>
      <c r="H778" s="179"/>
      <c r="I778" s="177"/>
      <c r="J778" s="175"/>
      <c r="K778" s="175"/>
      <c r="L778" s="180"/>
      <c r="M778" s="175"/>
      <c r="N778" s="175"/>
      <c r="O778" s="175"/>
      <c r="P778" s="175"/>
    </row>
    <row r="779" spans="1:16">
      <c r="A779" s="177"/>
      <c r="B779" s="175"/>
      <c r="C779" s="175"/>
      <c r="D779" s="179"/>
      <c r="E779" s="177"/>
      <c r="F779" s="175"/>
      <c r="G779" s="175"/>
      <c r="H779" s="179"/>
      <c r="I779" s="177"/>
      <c r="J779" s="175"/>
      <c r="K779" s="175"/>
      <c r="L779" s="180"/>
      <c r="M779" s="175"/>
      <c r="N779" s="175"/>
      <c r="O779" s="175"/>
      <c r="P779" s="175"/>
    </row>
    <row r="780" spans="1:16">
      <c r="A780" s="177"/>
      <c r="B780" s="175"/>
      <c r="C780" s="175"/>
      <c r="D780" s="179"/>
      <c r="E780" s="177"/>
      <c r="F780" s="175"/>
      <c r="G780" s="175"/>
      <c r="H780" s="179"/>
      <c r="I780" s="177"/>
      <c r="J780" s="175"/>
      <c r="K780" s="175"/>
      <c r="L780" s="180"/>
      <c r="M780" s="175"/>
      <c r="N780" s="175"/>
      <c r="O780" s="175"/>
      <c r="P780" s="175"/>
    </row>
    <row r="781" spans="1:16">
      <c r="A781" s="177"/>
      <c r="B781" s="175"/>
      <c r="C781" s="175"/>
      <c r="D781" s="179"/>
      <c r="E781" s="177"/>
      <c r="F781" s="175"/>
      <c r="G781" s="175"/>
      <c r="H781" s="179"/>
      <c r="I781" s="177"/>
      <c r="J781" s="175"/>
      <c r="K781" s="175"/>
      <c r="L781" s="180"/>
      <c r="M781" s="175"/>
      <c r="N781" s="175"/>
      <c r="O781" s="175"/>
      <c r="P781" s="175"/>
    </row>
    <row r="782" spans="1:16">
      <c r="A782" s="177"/>
      <c r="B782" s="175"/>
      <c r="C782" s="175"/>
      <c r="D782" s="179"/>
      <c r="E782" s="177"/>
      <c r="F782" s="175"/>
      <c r="G782" s="175"/>
      <c r="H782" s="179"/>
      <c r="I782" s="177"/>
      <c r="J782" s="175"/>
      <c r="K782" s="175"/>
      <c r="L782" s="180"/>
      <c r="M782" s="175"/>
      <c r="N782" s="175"/>
      <c r="O782" s="175"/>
      <c r="P782" s="175"/>
    </row>
    <row r="783" spans="1:16">
      <c r="A783" s="177"/>
      <c r="B783" s="175"/>
      <c r="C783" s="175"/>
      <c r="D783" s="179"/>
      <c r="E783" s="177"/>
      <c r="F783" s="175"/>
      <c r="G783" s="175"/>
      <c r="H783" s="179"/>
      <c r="I783" s="177"/>
      <c r="J783" s="175"/>
      <c r="K783" s="175"/>
      <c r="L783" s="180"/>
      <c r="M783" s="175"/>
      <c r="N783" s="175"/>
      <c r="O783" s="175"/>
      <c r="P783" s="175"/>
    </row>
    <row r="784" spans="1:16">
      <c r="A784" s="177"/>
      <c r="B784" s="175"/>
      <c r="C784" s="175"/>
      <c r="D784" s="179"/>
      <c r="E784" s="177"/>
      <c r="F784" s="175"/>
      <c r="G784" s="175"/>
      <c r="H784" s="179"/>
      <c r="I784" s="177"/>
      <c r="J784" s="175"/>
      <c r="K784" s="175"/>
      <c r="L784" s="180"/>
      <c r="M784" s="175"/>
      <c r="N784" s="175"/>
      <c r="O784" s="175"/>
      <c r="P784" s="175"/>
    </row>
    <row r="785" spans="1:16">
      <c r="A785" s="177"/>
      <c r="B785" s="175"/>
      <c r="C785" s="175"/>
      <c r="D785" s="179"/>
      <c r="E785" s="177"/>
      <c r="F785" s="175"/>
      <c r="G785" s="175"/>
      <c r="H785" s="179"/>
      <c r="I785" s="177"/>
      <c r="J785" s="175"/>
      <c r="K785" s="175"/>
      <c r="L785" s="180"/>
      <c r="M785" s="175"/>
      <c r="N785" s="175"/>
      <c r="O785" s="175"/>
      <c r="P785" s="175"/>
    </row>
    <row r="786" spans="1:16">
      <c r="A786" s="177"/>
      <c r="B786" s="175"/>
      <c r="C786" s="175"/>
      <c r="D786" s="179"/>
      <c r="E786" s="177"/>
      <c r="F786" s="175"/>
      <c r="G786" s="175"/>
      <c r="H786" s="179"/>
      <c r="I786" s="177"/>
      <c r="J786" s="175"/>
      <c r="K786" s="175"/>
      <c r="L786" s="180"/>
      <c r="M786" s="175"/>
      <c r="N786" s="175"/>
      <c r="O786" s="175"/>
      <c r="P786" s="175"/>
    </row>
    <row r="787" spans="1:16">
      <c r="A787" s="177"/>
      <c r="B787" s="175"/>
      <c r="C787" s="175"/>
      <c r="D787" s="179"/>
      <c r="E787" s="177"/>
      <c r="F787" s="175"/>
      <c r="G787" s="175"/>
      <c r="H787" s="179"/>
      <c r="I787" s="177"/>
      <c r="J787" s="175"/>
      <c r="K787" s="175"/>
      <c r="L787" s="180"/>
      <c r="M787" s="175"/>
      <c r="N787" s="175"/>
      <c r="O787" s="175"/>
      <c r="P787" s="175"/>
    </row>
    <row r="788" spans="1:16">
      <c r="A788" s="177"/>
      <c r="B788" s="175"/>
      <c r="C788" s="175"/>
      <c r="D788" s="179"/>
      <c r="E788" s="177"/>
      <c r="F788" s="175"/>
      <c r="G788" s="175"/>
      <c r="H788" s="179"/>
      <c r="I788" s="177"/>
      <c r="J788" s="175"/>
      <c r="K788" s="175"/>
      <c r="L788" s="180"/>
      <c r="M788" s="175"/>
      <c r="N788" s="175"/>
      <c r="O788" s="175"/>
      <c r="P788" s="175"/>
    </row>
    <row r="789" spans="1:16">
      <c r="A789" s="177"/>
      <c r="B789" s="175"/>
      <c r="C789" s="175"/>
      <c r="D789" s="179"/>
      <c r="E789" s="177"/>
      <c r="F789" s="175"/>
      <c r="G789" s="175"/>
      <c r="H789" s="179"/>
      <c r="I789" s="177"/>
      <c r="J789" s="175"/>
      <c r="K789" s="175"/>
      <c r="L789" s="180"/>
      <c r="M789" s="175"/>
      <c r="N789" s="175"/>
      <c r="O789" s="175"/>
      <c r="P789" s="175"/>
    </row>
    <row r="790" spans="1:16">
      <c r="A790" s="177"/>
      <c r="B790" s="175"/>
      <c r="C790" s="175"/>
      <c r="D790" s="179"/>
      <c r="E790" s="177"/>
      <c r="F790" s="175"/>
      <c r="G790" s="175"/>
      <c r="H790" s="179"/>
      <c r="I790" s="177"/>
      <c r="J790" s="175"/>
      <c r="K790" s="175"/>
      <c r="L790" s="180"/>
      <c r="M790" s="175"/>
      <c r="N790" s="175"/>
      <c r="O790" s="175"/>
      <c r="P790" s="175"/>
    </row>
    <row r="791" spans="1:16">
      <c r="A791" s="177"/>
      <c r="B791" s="175"/>
      <c r="C791" s="175"/>
      <c r="D791" s="179"/>
      <c r="E791" s="177"/>
      <c r="F791" s="175"/>
      <c r="G791" s="175"/>
      <c r="H791" s="179"/>
      <c r="I791" s="177"/>
      <c r="J791" s="175"/>
      <c r="K791" s="175"/>
      <c r="L791" s="180"/>
      <c r="M791" s="175"/>
      <c r="N791" s="175"/>
      <c r="O791" s="175"/>
      <c r="P791" s="175"/>
    </row>
    <row r="792" spans="1:16">
      <c r="A792" s="177"/>
      <c r="B792" s="175"/>
      <c r="C792" s="175"/>
      <c r="D792" s="179"/>
      <c r="E792" s="177"/>
      <c r="F792" s="175"/>
      <c r="G792" s="175"/>
      <c r="H792" s="179"/>
      <c r="I792" s="177"/>
      <c r="J792" s="175"/>
      <c r="K792" s="175"/>
      <c r="L792" s="180"/>
      <c r="M792" s="175"/>
      <c r="N792" s="175"/>
      <c r="O792" s="175"/>
      <c r="P792" s="175"/>
    </row>
    <row r="793" spans="1:16">
      <c r="A793" s="177"/>
      <c r="B793" s="175"/>
      <c r="C793" s="175"/>
      <c r="D793" s="179"/>
      <c r="E793" s="177"/>
      <c r="F793" s="175"/>
      <c r="G793" s="175"/>
      <c r="H793" s="179"/>
      <c r="I793" s="177"/>
      <c r="J793" s="175"/>
      <c r="K793" s="175"/>
      <c r="L793" s="180"/>
      <c r="M793" s="175"/>
      <c r="N793" s="175"/>
      <c r="O793" s="175"/>
      <c r="P793" s="175"/>
    </row>
    <row r="794" spans="1:16">
      <c r="A794" s="177"/>
      <c r="B794" s="175"/>
      <c r="C794" s="175"/>
      <c r="D794" s="179"/>
      <c r="E794" s="177"/>
      <c r="F794" s="175"/>
      <c r="G794" s="175"/>
      <c r="H794" s="179"/>
      <c r="I794" s="177"/>
      <c r="J794" s="175"/>
      <c r="K794" s="175"/>
      <c r="L794" s="180"/>
      <c r="M794" s="175"/>
      <c r="N794" s="175"/>
      <c r="O794" s="175"/>
      <c r="P794" s="175"/>
    </row>
    <row r="795" spans="1:16">
      <c r="A795" s="177"/>
      <c r="B795" s="175"/>
      <c r="C795" s="175"/>
      <c r="D795" s="179"/>
      <c r="E795" s="177"/>
      <c r="F795" s="175"/>
      <c r="G795" s="175"/>
      <c r="H795" s="179"/>
      <c r="I795" s="177"/>
      <c r="J795" s="175"/>
      <c r="K795" s="175"/>
      <c r="L795" s="180"/>
      <c r="M795" s="175"/>
      <c r="N795" s="175"/>
      <c r="O795" s="175"/>
      <c r="P795" s="175"/>
    </row>
    <row r="796" spans="1:16">
      <c r="A796" s="177"/>
      <c r="B796" s="175"/>
      <c r="C796" s="175"/>
      <c r="D796" s="179"/>
      <c r="E796" s="177"/>
      <c r="F796" s="175"/>
      <c r="G796" s="175"/>
      <c r="H796" s="179"/>
      <c r="I796" s="177"/>
      <c r="J796" s="175"/>
      <c r="K796" s="175"/>
      <c r="L796" s="180"/>
      <c r="M796" s="175"/>
      <c r="N796" s="175"/>
      <c r="O796" s="175"/>
      <c r="P796" s="175"/>
    </row>
    <row r="797" spans="1:16">
      <c r="A797" s="177"/>
      <c r="B797" s="175"/>
      <c r="C797" s="175"/>
      <c r="D797" s="179"/>
      <c r="E797" s="177"/>
      <c r="F797" s="175"/>
      <c r="G797" s="175"/>
      <c r="H797" s="179"/>
      <c r="I797" s="177"/>
      <c r="J797" s="175"/>
      <c r="K797" s="175"/>
      <c r="L797" s="180"/>
      <c r="M797" s="175"/>
      <c r="N797" s="175"/>
      <c r="O797" s="175"/>
      <c r="P797" s="175"/>
    </row>
    <row r="798" spans="1:16">
      <c r="A798" s="177"/>
      <c r="B798" s="175"/>
      <c r="C798" s="175"/>
      <c r="D798" s="179"/>
      <c r="E798" s="177"/>
      <c r="F798" s="175"/>
      <c r="G798" s="175"/>
      <c r="H798" s="179"/>
      <c r="I798" s="177"/>
      <c r="J798" s="175"/>
      <c r="K798" s="175"/>
      <c r="L798" s="180"/>
      <c r="M798" s="175"/>
      <c r="N798" s="175"/>
      <c r="O798" s="175"/>
      <c r="P798" s="175"/>
    </row>
    <row r="799" spans="1:16">
      <c r="A799" s="177"/>
      <c r="B799" s="175"/>
      <c r="C799" s="175"/>
      <c r="D799" s="179"/>
      <c r="E799" s="177"/>
      <c r="F799" s="175"/>
      <c r="G799" s="175"/>
      <c r="H799" s="179"/>
      <c r="I799" s="177"/>
      <c r="J799" s="175"/>
      <c r="K799" s="175"/>
      <c r="L799" s="180"/>
      <c r="M799" s="175"/>
      <c r="N799" s="175"/>
      <c r="O799" s="175"/>
      <c r="P799" s="175"/>
    </row>
    <row r="800" spans="1:16">
      <c r="A800" s="177"/>
      <c r="B800" s="175"/>
      <c r="C800" s="175"/>
      <c r="D800" s="179"/>
      <c r="E800" s="177"/>
      <c r="F800" s="175"/>
      <c r="G800" s="175"/>
      <c r="H800" s="179"/>
      <c r="I800" s="177"/>
      <c r="J800" s="175"/>
      <c r="K800" s="175"/>
      <c r="L800" s="180"/>
      <c r="M800" s="175"/>
      <c r="N800" s="175"/>
      <c r="O800" s="175"/>
      <c r="P800" s="175"/>
    </row>
    <row r="801" spans="1:16">
      <c r="A801" s="177"/>
      <c r="B801" s="175"/>
      <c r="C801" s="175"/>
      <c r="D801" s="179"/>
      <c r="E801" s="177"/>
      <c r="F801" s="175"/>
      <c r="G801" s="175"/>
      <c r="H801" s="179"/>
      <c r="I801" s="177"/>
      <c r="J801" s="175"/>
      <c r="K801" s="175"/>
      <c r="L801" s="180"/>
      <c r="M801" s="175"/>
      <c r="N801" s="175"/>
      <c r="O801" s="175"/>
      <c r="P801" s="175"/>
    </row>
    <row r="802" spans="1:16">
      <c r="A802" s="177"/>
      <c r="B802" s="175"/>
      <c r="C802" s="175"/>
      <c r="D802" s="179"/>
      <c r="E802" s="177"/>
      <c r="F802" s="175"/>
      <c r="G802" s="175"/>
      <c r="H802" s="179"/>
      <c r="I802" s="177"/>
      <c r="J802" s="175"/>
      <c r="K802" s="175"/>
      <c r="L802" s="180"/>
      <c r="M802" s="175"/>
      <c r="N802" s="175"/>
      <c r="O802" s="175"/>
      <c r="P802" s="175"/>
    </row>
    <row r="803" spans="1:16">
      <c r="A803" s="177"/>
      <c r="B803" s="175"/>
      <c r="C803" s="175"/>
      <c r="D803" s="179"/>
      <c r="E803" s="177"/>
      <c r="F803" s="175"/>
      <c r="G803" s="175"/>
      <c r="H803" s="179"/>
      <c r="I803" s="177"/>
      <c r="J803" s="175"/>
      <c r="K803" s="175"/>
      <c r="L803" s="180"/>
      <c r="M803" s="175"/>
      <c r="N803" s="175"/>
      <c r="O803" s="175"/>
      <c r="P803" s="175"/>
    </row>
    <row r="804" spans="1:16">
      <c r="A804" s="177"/>
      <c r="B804" s="175"/>
      <c r="C804" s="175"/>
      <c r="D804" s="179"/>
      <c r="E804" s="177"/>
      <c r="F804" s="175"/>
      <c r="G804" s="175"/>
      <c r="H804" s="179"/>
      <c r="I804" s="177"/>
      <c r="J804" s="175"/>
      <c r="K804" s="175"/>
      <c r="L804" s="180"/>
      <c r="M804" s="175"/>
      <c r="N804" s="175"/>
      <c r="O804" s="175"/>
      <c r="P804" s="175"/>
    </row>
    <row r="805" spans="1:16">
      <c r="A805" s="177"/>
      <c r="B805" s="175"/>
      <c r="C805" s="175"/>
      <c r="D805" s="179"/>
      <c r="E805" s="177"/>
      <c r="F805" s="175"/>
      <c r="G805" s="175"/>
      <c r="H805" s="179"/>
      <c r="I805" s="177"/>
      <c r="J805" s="175"/>
      <c r="K805" s="175"/>
      <c r="L805" s="180"/>
      <c r="M805" s="175"/>
      <c r="N805" s="175"/>
      <c r="O805" s="175"/>
      <c r="P805" s="175"/>
    </row>
    <row r="806" spans="1:16">
      <c r="A806" s="177"/>
      <c r="B806" s="175"/>
      <c r="C806" s="175"/>
      <c r="D806" s="179"/>
      <c r="E806" s="177"/>
      <c r="F806" s="175"/>
      <c r="G806" s="175"/>
      <c r="H806" s="179"/>
      <c r="I806" s="177"/>
      <c r="J806" s="175"/>
      <c r="K806" s="175"/>
      <c r="L806" s="180"/>
      <c r="M806" s="175"/>
      <c r="N806" s="175"/>
      <c r="O806" s="175"/>
      <c r="P806" s="175"/>
    </row>
    <row r="807" spans="1:16">
      <c r="A807" s="177"/>
      <c r="B807" s="175"/>
      <c r="C807" s="175"/>
      <c r="D807" s="179"/>
      <c r="E807" s="177"/>
      <c r="F807" s="175"/>
      <c r="G807" s="175"/>
      <c r="H807" s="179"/>
      <c r="I807" s="177"/>
      <c r="J807" s="175"/>
      <c r="K807" s="175"/>
      <c r="L807" s="180"/>
      <c r="M807" s="175"/>
      <c r="N807" s="175"/>
      <c r="O807" s="175"/>
      <c r="P807" s="175"/>
    </row>
    <row r="808" spans="1:16">
      <c r="A808" s="177"/>
      <c r="B808" s="175"/>
      <c r="C808" s="175"/>
      <c r="D808" s="179"/>
      <c r="E808" s="177"/>
      <c r="F808" s="175"/>
      <c r="G808" s="175"/>
      <c r="H808" s="179"/>
      <c r="I808" s="177"/>
      <c r="J808" s="175"/>
      <c r="K808" s="175"/>
      <c r="L808" s="180"/>
      <c r="M808" s="175"/>
      <c r="N808" s="175"/>
      <c r="O808" s="175"/>
      <c r="P808" s="175"/>
    </row>
    <row r="809" spans="1:16">
      <c r="A809" s="177"/>
      <c r="B809" s="175"/>
      <c r="C809" s="175"/>
      <c r="D809" s="179"/>
      <c r="E809" s="177"/>
      <c r="F809" s="175"/>
      <c r="G809" s="175"/>
      <c r="H809" s="179"/>
      <c r="I809" s="177"/>
      <c r="J809" s="175"/>
      <c r="K809" s="175"/>
      <c r="L809" s="180"/>
      <c r="M809" s="175"/>
      <c r="N809" s="175"/>
      <c r="O809" s="175"/>
      <c r="P809" s="175"/>
    </row>
    <row r="810" spans="1:16">
      <c r="A810" s="177"/>
      <c r="B810" s="175"/>
      <c r="C810" s="175"/>
      <c r="D810" s="179"/>
      <c r="E810" s="177"/>
      <c r="F810" s="175"/>
      <c r="G810" s="175"/>
      <c r="H810" s="179"/>
      <c r="I810" s="177"/>
      <c r="J810" s="175"/>
      <c r="K810" s="175"/>
      <c r="L810" s="180"/>
      <c r="M810" s="175"/>
      <c r="N810" s="175"/>
      <c r="O810" s="175"/>
      <c r="P810" s="175"/>
    </row>
    <row r="811" spans="1:16">
      <c r="A811" s="177"/>
      <c r="B811" s="175"/>
      <c r="C811" s="175"/>
      <c r="D811" s="179"/>
      <c r="E811" s="177"/>
      <c r="F811" s="175"/>
      <c r="G811" s="175"/>
      <c r="H811" s="179"/>
      <c r="I811" s="177"/>
      <c r="J811" s="175"/>
      <c r="K811" s="175"/>
      <c r="L811" s="180"/>
      <c r="M811" s="175"/>
      <c r="N811" s="175"/>
      <c r="O811" s="175"/>
      <c r="P811" s="175"/>
    </row>
    <row r="812" spans="1:16">
      <c r="A812" s="177"/>
      <c r="B812" s="175"/>
      <c r="C812" s="175"/>
      <c r="D812" s="179"/>
      <c r="E812" s="177"/>
      <c r="F812" s="175"/>
      <c r="G812" s="175"/>
      <c r="H812" s="179"/>
      <c r="I812" s="177"/>
      <c r="J812" s="175"/>
      <c r="K812" s="175"/>
      <c r="L812" s="180"/>
      <c r="M812" s="175"/>
      <c r="N812" s="175"/>
      <c r="O812" s="175"/>
      <c r="P812" s="175"/>
    </row>
    <row r="813" spans="1:16">
      <c r="A813" s="177"/>
      <c r="B813" s="175"/>
      <c r="C813" s="175"/>
      <c r="D813" s="179"/>
      <c r="E813" s="177"/>
      <c r="F813" s="175"/>
      <c r="G813" s="175"/>
      <c r="H813" s="179"/>
      <c r="I813" s="177"/>
      <c r="J813" s="175"/>
      <c r="K813" s="175"/>
      <c r="L813" s="180"/>
      <c r="M813" s="175"/>
      <c r="N813" s="175"/>
      <c r="O813" s="175"/>
      <c r="P813" s="175"/>
    </row>
    <row r="814" spans="1:16">
      <c r="A814" s="177"/>
      <c r="B814" s="175"/>
      <c r="C814" s="175"/>
      <c r="D814" s="179"/>
      <c r="E814" s="177"/>
      <c r="F814" s="175"/>
      <c r="G814" s="175"/>
      <c r="H814" s="179"/>
      <c r="I814" s="177"/>
      <c r="J814" s="175"/>
      <c r="K814" s="175"/>
      <c r="L814" s="180"/>
      <c r="M814" s="175"/>
      <c r="N814" s="175"/>
      <c r="O814" s="175"/>
      <c r="P814" s="175"/>
    </row>
    <row r="815" spans="1:16">
      <c r="A815" s="177"/>
      <c r="B815" s="175"/>
      <c r="C815" s="175"/>
      <c r="D815" s="179"/>
      <c r="E815" s="177"/>
      <c r="F815" s="175"/>
      <c r="G815" s="175"/>
      <c r="H815" s="179"/>
      <c r="I815" s="177"/>
      <c r="J815" s="175"/>
      <c r="K815" s="175"/>
      <c r="L815" s="180"/>
      <c r="M815" s="175"/>
      <c r="N815" s="175"/>
      <c r="O815" s="175"/>
      <c r="P815" s="175"/>
    </row>
    <row r="816" spans="1:16">
      <c r="A816" s="177"/>
      <c r="B816" s="175"/>
      <c r="C816" s="175"/>
      <c r="D816" s="179"/>
      <c r="E816" s="177"/>
      <c r="F816" s="175"/>
      <c r="G816" s="175"/>
      <c r="H816" s="179"/>
      <c r="I816" s="177"/>
      <c r="J816" s="175"/>
      <c r="K816" s="175"/>
      <c r="L816" s="180"/>
      <c r="M816" s="175"/>
      <c r="N816" s="175"/>
      <c r="O816" s="175"/>
      <c r="P816" s="175"/>
    </row>
    <row r="817" spans="1:16">
      <c r="A817" s="177"/>
      <c r="B817" s="175"/>
      <c r="C817" s="175"/>
      <c r="D817" s="179"/>
      <c r="E817" s="177"/>
      <c r="F817" s="175"/>
      <c r="G817" s="175"/>
      <c r="H817" s="179"/>
      <c r="I817" s="177"/>
      <c r="J817" s="175"/>
      <c r="K817" s="175"/>
      <c r="L817" s="180"/>
      <c r="M817" s="175"/>
      <c r="N817" s="175"/>
      <c r="O817" s="175"/>
      <c r="P817" s="175"/>
    </row>
    <row r="818" spans="1:16">
      <c r="A818" s="177"/>
      <c r="B818" s="175"/>
      <c r="C818" s="175"/>
      <c r="D818" s="179"/>
      <c r="E818" s="177"/>
      <c r="F818" s="175"/>
      <c r="G818" s="175"/>
      <c r="H818" s="179"/>
      <c r="I818" s="177"/>
      <c r="J818" s="175"/>
      <c r="K818" s="175"/>
      <c r="L818" s="180"/>
      <c r="M818" s="175"/>
      <c r="N818" s="175"/>
      <c r="O818" s="175"/>
      <c r="P818" s="175"/>
    </row>
    <row r="819" spans="1:16">
      <c r="A819" s="177"/>
      <c r="B819" s="175"/>
      <c r="C819" s="175"/>
      <c r="D819" s="179"/>
      <c r="E819" s="177"/>
      <c r="F819" s="175"/>
      <c r="G819" s="175"/>
      <c r="H819" s="179"/>
      <c r="I819" s="177"/>
      <c r="J819" s="175"/>
      <c r="K819" s="175"/>
      <c r="L819" s="180"/>
      <c r="M819" s="175"/>
      <c r="N819" s="175"/>
      <c r="O819" s="175"/>
      <c r="P819" s="175"/>
    </row>
    <row r="820" spans="1:16">
      <c r="A820" s="177"/>
      <c r="B820" s="175"/>
      <c r="C820" s="175"/>
      <c r="D820" s="179"/>
      <c r="E820" s="177"/>
      <c r="F820" s="175"/>
      <c r="G820" s="175"/>
      <c r="H820" s="179"/>
      <c r="I820" s="177"/>
      <c r="J820" s="175"/>
      <c r="K820" s="175"/>
      <c r="L820" s="180"/>
      <c r="M820" s="175"/>
      <c r="N820" s="175"/>
      <c r="O820" s="175"/>
      <c r="P820" s="175"/>
    </row>
    <row r="821" spans="1:16">
      <c r="A821" s="177"/>
      <c r="B821" s="175"/>
      <c r="C821" s="175"/>
      <c r="D821" s="179"/>
      <c r="E821" s="177"/>
      <c r="F821" s="175"/>
      <c r="G821" s="175"/>
      <c r="H821" s="179"/>
      <c r="I821" s="177"/>
      <c r="J821" s="175"/>
      <c r="K821" s="175"/>
      <c r="L821" s="180"/>
      <c r="M821" s="175"/>
      <c r="N821" s="175"/>
      <c r="O821" s="175"/>
      <c r="P821" s="175"/>
    </row>
    <row r="822" spans="1:16">
      <c r="A822" s="177"/>
      <c r="B822" s="175"/>
      <c r="C822" s="175"/>
      <c r="D822" s="179"/>
      <c r="E822" s="177"/>
      <c r="F822" s="175"/>
      <c r="G822" s="175"/>
      <c r="H822" s="179"/>
      <c r="I822" s="177"/>
      <c r="J822" s="175"/>
      <c r="K822" s="175"/>
      <c r="L822" s="180"/>
      <c r="M822" s="175"/>
      <c r="N822" s="175"/>
      <c r="O822" s="175"/>
      <c r="P822" s="175"/>
    </row>
    <row r="823" spans="1:16">
      <c r="A823" s="177"/>
      <c r="B823" s="175"/>
      <c r="C823" s="175"/>
      <c r="D823" s="179"/>
      <c r="E823" s="177"/>
      <c r="F823" s="175"/>
      <c r="G823" s="175"/>
      <c r="H823" s="179"/>
      <c r="I823" s="177"/>
      <c r="J823" s="175"/>
      <c r="K823" s="175"/>
      <c r="L823" s="180"/>
      <c r="M823" s="175"/>
      <c r="N823" s="175"/>
      <c r="O823" s="175"/>
      <c r="P823" s="175"/>
    </row>
    <row r="824" spans="1:16">
      <c r="A824" s="177"/>
      <c r="B824" s="175"/>
      <c r="C824" s="175"/>
      <c r="D824" s="179"/>
      <c r="E824" s="177"/>
      <c r="F824" s="175"/>
      <c r="G824" s="175"/>
      <c r="H824" s="179"/>
      <c r="I824" s="177"/>
      <c r="J824" s="175"/>
      <c r="K824" s="175"/>
      <c r="L824" s="180"/>
      <c r="M824" s="175"/>
      <c r="N824" s="175"/>
      <c r="O824" s="175"/>
      <c r="P824" s="175"/>
    </row>
    <row r="825" spans="1:16">
      <c r="A825" s="177"/>
      <c r="B825" s="175"/>
      <c r="C825" s="175"/>
      <c r="D825" s="179"/>
      <c r="E825" s="177"/>
      <c r="F825" s="175"/>
      <c r="G825" s="175"/>
      <c r="H825" s="179"/>
      <c r="I825" s="177"/>
      <c r="J825" s="175"/>
      <c r="K825" s="175"/>
      <c r="L825" s="180"/>
      <c r="M825" s="175"/>
      <c r="N825" s="175"/>
      <c r="O825" s="175"/>
      <c r="P825" s="175"/>
    </row>
    <row r="826" spans="1:16">
      <c r="A826" s="177"/>
      <c r="B826" s="175"/>
      <c r="C826" s="175"/>
      <c r="D826" s="179"/>
      <c r="E826" s="177"/>
      <c r="F826" s="175"/>
      <c r="G826" s="175"/>
      <c r="H826" s="179"/>
      <c r="I826" s="177"/>
      <c r="J826" s="175"/>
      <c r="K826" s="175"/>
      <c r="L826" s="180"/>
      <c r="M826" s="175"/>
      <c r="N826" s="175"/>
      <c r="O826" s="175"/>
      <c r="P826" s="175"/>
    </row>
    <row r="827" spans="1:16">
      <c r="A827" s="177"/>
      <c r="B827" s="175"/>
      <c r="C827" s="175"/>
      <c r="D827" s="179"/>
      <c r="E827" s="177"/>
      <c r="F827" s="175"/>
      <c r="G827" s="175"/>
      <c r="H827" s="179"/>
      <c r="I827" s="177"/>
      <c r="J827" s="175"/>
      <c r="K827" s="175"/>
      <c r="L827" s="180"/>
      <c r="M827" s="175"/>
      <c r="N827" s="175"/>
      <c r="O827" s="175"/>
      <c r="P827" s="175"/>
    </row>
    <row r="828" spans="1:16">
      <c r="A828" s="177"/>
      <c r="B828" s="175"/>
      <c r="C828" s="175"/>
      <c r="D828" s="179"/>
      <c r="E828" s="177"/>
      <c r="F828" s="175"/>
      <c r="G828" s="175"/>
      <c r="H828" s="179"/>
      <c r="I828" s="177"/>
      <c r="J828" s="175"/>
      <c r="K828" s="175"/>
      <c r="L828" s="180"/>
      <c r="M828" s="175"/>
      <c r="N828" s="175"/>
      <c r="O828" s="175"/>
      <c r="P828" s="175"/>
    </row>
    <row r="829" spans="1:16">
      <c r="A829" s="177"/>
      <c r="B829" s="175"/>
      <c r="C829" s="175"/>
      <c r="D829" s="179"/>
      <c r="E829" s="177"/>
      <c r="F829" s="175"/>
      <c r="G829" s="175"/>
      <c r="H829" s="179"/>
      <c r="I829" s="177"/>
      <c r="J829" s="175"/>
      <c r="K829" s="175"/>
      <c r="L829" s="180"/>
      <c r="M829" s="175"/>
      <c r="N829" s="175"/>
      <c r="O829" s="175"/>
      <c r="P829" s="175"/>
    </row>
    <row r="830" spans="1:16">
      <c r="A830" s="177"/>
      <c r="B830" s="175"/>
      <c r="C830" s="175"/>
      <c r="D830" s="179"/>
      <c r="E830" s="177"/>
      <c r="F830" s="175"/>
      <c r="G830" s="175"/>
      <c r="H830" s="179"/>
      <c r="I830" s="177"/>
      <c r="J830" s="175"/>
      <c r="K830" s="175"/>
      <c r="L830" s="180"/>
      <c r="M830" s="175"/>
      <c r="N830" s="175"/>
      <c r="O830" s="175"/>
      <c r="P830" s="175"/>
    </row>
    <row r="831" spans="1:16">
      <c r="A831" s="177"/>
      <c r="B831" s="175"/>
      <c r="C831" s="175"/>
      <c r="D831" s="179"/>
      <c r="E831" s="177"/>
      <c r="F831" s="175"/>
      <c r="G831" s="175"/>
      <c r="H831" s="179"/>
      <c r="I831" s="177"/>
      <c r="J831" s="175"/>
      <c r="K831" s="175"/>
      <c r="L831" s="180"/>
      <c r="M831" s="175"/>
      <c r="N831" s="175"/>
      <c r="O831" s="175"/>
      <c r="P831" s="175"/>
    </row>
    <row r="832" spans="1:16">
      <c r="A832" s="177"/>
      <c r="B832" s="175"/>
      <c r="C832" s="175"/>
      <c r="D832" s="179"/>
      <c r="E832" s="177"/>
      <c r="F832" s="175"/>
      <c r="G832" s="175"/>
      <c r="H832" s="179"/>
      <c r="I832" s="177"/>
      <c r="J832" s="175"/>
      <c r="K832" s="175"/>
      <c r="L832" s="180"/>
      <c r="M832" s="175"/>
      <c r="N832" s="175"/>
      <c r="O832" s="175"/>
      <c r="P832" s="175"/>
    </row>
    <row r="833" spans="1:16">
      <c r="A833" s="177"/>
      <c r="B833" s="175"/>
      <c r="C833" s="175"/>
      <c r="D833" s="179"/>
      <c r="E833" s="177"/>
      <c r="F833" s="175"/>
      <c r="G833" s="175"/>
      <c r="H833" s="179"/>
      <c r="I833" s="177"/>
      <c r="J833" s="175"/>
      <c r="K833" s="175"/>
      <c r="L833" s="180"/>
      <c r="M833" s="175"/>
      <c r="N833" s="175"/>
      <c r="O833" s="175"/>
      <c r="P833" s="175"/>
    </row>
    <row r="834" spans="1:16">
      <c r="A834" s="177"/>
      <c r="B834" s="175"/>
      <c r="C834" s="175"/>
      <c r="D834" s="179"/>
      <c r="E834" s="177"/>
      <c r="F834" s="175"/>
      <c r="G834" s="175"/>
      <c r="H834" s="179"/>
      <c r="I834" s="177"/>
      <c r="J834" s="175"/>
      <c r="K834" s="175"/>
      <c r="L834" s="180"/>
      <c r="M834" s="175"/>
      <c r="N834" s="175"/>
      <c r="O834" s="175"/>
      <c r="P834" s="175"/>
    </row>
    <row r="835" spans="1:16">
      <c r="A835" s="177"/>
      <c r="B835" s="175"/>
      <c r="C835" s="175"/>
      <c r="D835" s="179"/>
      <c r="E835" s="177"/>
      <c r="F835" s="175"/>
      <c r="G835" s="175"/>
      <c r="H835" s="179"/>
      <c r="I835" s="177"/>
      <c r="J835" s="175"/>
      <c r="K835" s="175"/>
      <c r="L835" s="180"/>
      <c r="M835" s="175"/>
      <c r="N835" s="175"/>
      <c r="O835" s="175"/>
      <c r="P835" s="175"/>
    </row>
    <row r="836" spans="1:16">
      <c r="A836" s="177"/>
      <c r="B836" s="175"/>
      <c r="C836" s="175"/>
      <c r="D836" s="179"/>
      <c r="E836" s="177"/>
      <c r="F836" s="175"/>
      <c r="G836" s="175"/>
      <c r="H836" s="179"/>
      <c r="I836" s="177"/>
      <c r="J836" s="175"/>
      <c r="K836" s="175"/>
      <c r="L836" s="180"/>
      <c r="M836" s="175"/>
      <c r="N836" s="175"/>
      <c r="O836" s="175"/>
      <c r="P836" s="175"/>
    </row>
    <row r="837" spans="1:16">
      <c r="A837" s="177"/>
      <c r="B837" s="175"/>
      <c r="C837" s="175"/>
      <c r="D837" s="179"/>
      <c r="E837" s="177"/>
      <c r="F837" s="175"/>
      <c r="G837" s="175"/>
      <c r="H837" s="179"/>
      <c r="I837" s="177"/>
      <c r="J837" s="175"/>
      <c r="K837" s="175"/>
      <c r="L837" s="180"/>
      <c r="M837" s="175"/>
      <c r="N837" s="175"/>
      <c r="O837" s="175"/>
      <c r="P837" s="175"/>
    </row>
    <row r="838" spans="1:16">
      <c r="A838" s="177"/>
      <c r="B838" s="175"/>
      <c r="C838" s="175"/>
      <c r="D838" s="179"/>
      <c r="E838" s="177"/>
      <c r="F838" s="175"/>
      <c r="G838" s="175"/>
      <c r="H838" s="179"/>
      <c r="I838" s="177"/>
      <c r="J838" s="175"/>
      <c r="K838" s="175"/>
      <c r="L838" s="180"/>
      <c r="M838" s="175"/>
      <c r="N838" s="175"/>
      <c r="O838" s="175"/>
      <c r="P838" s="175"/>
    </row>
    <row r="839" spans="1:16">
      <c r="A839" s="177"/>
      <c r="B839" s="175"/>
      <c r="C839" s="175"/>
      <c r="D839" s="179"/>
      <c r="E839" s="177"/>
      <c r="F839" s="175"/>
      <c r="G839" s="175"/>
      <c r="H839" s="179"/>
      <c r="I839" s="177"/>
      <c r="J839" s="175"/>
      <c r="K839" s="175"/>
      <c r="L839" s="180"/>
      <c r="M839" s="175"/>
      <c r="N839" s="175"/>
      <c r="O839" s="175"/>
      <c r="P839" s="175"/>
    </row>
    <row r="840" spans="1:16">
      <c r="A840" s="177"/>
      <c r="B840" s="175"/>
      <c r="C840" s="175"/>
      <c r="D840" s="179"/>
      <c r="E840" s="177"/>
      <c r="F840" s="175"/>
      <c r="G840" s="175"/>
      <c r="H840" s="179"/>
      <c r="I840" s="177"/>
      <c r="J840" s="175"/>
      <c r="K840" s="175"/>
      <c r="L840" s="180"/>
      <c r="M840" s="175"/>
      <c r="N840" s="175"/>
      <c r="O840" s="175"/>
      <c r="P840" s="175"/>
    </row>
    <row r="841" spans="1:16">
      <c r="A841" s="177"/>
      <c r="B841" s="175"/>
      <c r="C841" s="175"/>
      <c r="D841" s="179"/>
      <c r="E841" s="177"/>
      <c r="F841" s="175"/>
      <c r="G841" s="175"/>
      <c r="H841" s="179"/>
      <c r="I841" s="177"/>
      <c r="J841" s="175"/>
      <c r="K841" s="175"/>
      <c r="L841" s="180"/>
      <c r="M841" s="175"/>
      <c r="N841" s="175"/>
      <c r="O841" s="175"/>
      <c r="P841" s="175"/>
    </row>
    <row r="842" spans="1:16">
      <c r="A842" s="177"/>
      <c r="B842" s="175"/>
      <c r="C842" s="175"/>
      <c r="D842" s="179"/>
      <c r="E842" s="177"/>
      <c r="F842" s="175"/>
      <c r="G842" s="175"/>
      <c r="H842" s="179"/>
      <c r="I842" s="177"/>
      <c r="J842" s="175"/>
      <c r="K842" s="175"/>
      <c r="L842" s="180"/>
      <c r="M842" s="175"/>
      <c r="N842" s="175"/>
      <c r="O842" s="175"/>
      <c r="P842" s="175"/>
    </row>
    <row r="843" spans="1:16">
      <c r="A843" s="177"/>
      <c r="B843" s="175"/>
      <c r="C843" s="175"/>
      <c r="D843" s="179"/>
      <c r="E843" s="177"/>
      <c r="F843" s="175"/>
      <c r="G843" s="175"/>
      <c r="H843" s="179"/>
      <c r="I843" s="177"/>
      <c r="J843" s="175"/>
      <c r="K843" s="175"/>
      <c r="L843" s="180"/>
      <c r="M843" s="175"/>
      <c r="N843" s="175"/>
      <c r="O843" s="175"/>
      <c r="P843" s="175"/>
    </row>
    <row r="844" spans="1:16">
      <c r="A844" s="177"/>
      <c r="B844" s="175"/>
      <c r="C844" s="175"/>
      <c r="D844" s="179"/>
      <c r="E844" s="177"/>
      <c r="F844" s="175"/>
      <c r="G844" s="175"/>
      <c r="H844" s="179"/>
      <c r="I844" s="177"/>
      <c r="J844" s="175"/>
      <c r="K844" s="175"/>
      <c r="L844" s="180"/>
      <c r="M844" s="175"/>
      <c r="N844" s="175"/>
      <c r="O844" s="175"/>
      <c r="P844" s="175"/>
    </row>
    <row r="845" spans="1:16">
      <c r="A845" s="177"/>
      <c r="B845" s="175"/>
      <c r="C845" s="175"/>
      <c r="D845" s="179"/>
      <c r="E845" s="177"/>
      <c r="F845" s="175"/>
      <c r="G845" s="175"/>
      <c r="H845" s="179"/>
      <c r="I845" s="177"/>
      <c r="J845" s="175"/>
      <c r="K845" s="175"/>
      <c r="L845" s="180"/>
      <c r="M845" s="175"/>
      <c r="N845" s="175"/>
      <c r="O845" s="175"/>
      <c r="P845" s="175"/>
    </row>
    <row r="846" spans="1:16">
      <c r="A846" s="177"/>
      <c r="B846" s="175"/>
      <c r="C846" s="175"/>
      <c r="D846" s="179"/>
      <c r="E846" s="177"/>
      <c r="F846" s="175"/>
      <c r="G846" s="175"/>
      <c r="H846" s="179"/>
      <c r="I846" s="177"/>
      <c r="J846" s="175"/>
      <c r="K846" s="175"/>
      <c r="L846" s="180"/>
      <c r="M846" s="175"/>
      <c r="N846" s="175"/>
      <c r="O846" s="175"/>
      <c r="P846" s="175"/>
    </row>
    <row r="847" spans="1:16">
      <c r="A847" s="177"/>
      <c r="B847" s="175"/>
      <c r="C847" s="175"/>
      <c r="D847" s="179"/>
      <c r="E847" s="177"/>
      <c r="F847" s="175"/>
      <c r="G847" s="175"/>
      <c r="H847" s="179"/>
      <c r="I847" s="177"/>
      <c r="J847" s="175"/>
      <c r="K847" s="175"/>
      <c r="L847" s="180"/>
      <c r="M847" s="175"/>
      <c r="N847" s="175"/>
      <c r="O847" s="175"/>
      <c r="P847" s="175"/>
    </row>
    <row r="848" spans="1:16">
      <c r="A848" s="177"/>
      <c r="B848" s="175"/>
      <c r="C848" s="175"/>
      <c r="D848" s="179"/>
      <c r="E848" s="177"/>
      <c r="F848" s="175"/>
      <c r="G848" s="175"/>
      <c r="H848" s="179"/>
      <c r="I848" s="177"/>
      <c r="J848" s="175"/>
      <c r="K848" s="175"/>
      <c r="L848" s="180"/>
      <c r="M848" s="175"/>
      <c r="N848" s="175"/>
      <c r="O848" s="175"/>
      <c r="P848" s="175"/>
    </row>
    <row r="849" spans="1:16">
      <c r="A849" s="177"/>
      <c r="B849" s="175"/>
      <c r="C849" s="175"/>
      <c r="D849" s="179"/>
      <c r="E849" s="177"/>
      <c r="F849" s="175"/>
      <c r="G849" s="175"/>
      <c r="H849" s="179"/>
      <c r="I849" s="177"/>
      <c r="J849" s="175"/>
      <c r="K849" s="175"/>
      <c r="L849" s="180"/>
      <c r="M849" s="175"/>
      <c r="N849" s="175"/>
      <c r="O849" s="175"/>
      <c r="P849" s="175"/>
    </row>
    <row r="850" spans="1:16">
      <c r="A850" s="177"/>
      <c r="B850" s="175"/>
      <c r="C850" s="175"/>
      <c r="D850" s="179"/>
      <c r="E850" s="177"/>
      <c r="F850" s="175"/>
      <c r="G850" s="175"/>
      <c r="H850" s="179"/>
      <c r="I850" s="177"/>
      <c r="J850" s="175"/>
      <c r="K850" s="175"/>
      <c r="L850" s="180"/>
      <c r="M850" s="175"/>
      <c r="N850" s="175"/>
      <c r="O850" s="175"/>
      <c r="P850" s="175"/>
    </row>
    <row r="851" spans="1:16">
      <c r="A851" s="177"/>
      <c r="B851" s="175"/>
      <c r="C851" s="175"/>
      <c r="D851" s="179"/>
      <c r="E851" s="177"/>
      <c r="F851" s="175"/>
      <c r="G851" s="175"/>
      <c r="H851" s="179"/>
      <c r="I851" s="177"/>
      <c r="J851" s="175"/>
      <c r="K851" s="175"/>
      <c r="L851" s="180"/>
      <c r="M851" s="175"/>
      <c r="N851" s="175"/>
      <c r="O851" s="175"/>
      <c r="P851" s="175"/>
    </row>
    <row r="852" spans="1:16">
      <c r="A852" s="177"/>
      <c r="B852" s="175"/>
      <c r="C852" s="175"/>
      <c r="D852" s="179"/>
      <c r="E852" s="177"/>
      <c r="F852" s="175"/>
      <c r="G852" s="175"/>
      <c r="H852" s="179"/>
      <c r="I852" s="177"/>
      <c r="J852" s="175"/>
      <c r="K852" s="175"/>
      <c r="L852" s="180"/>
      <c r="M852" s="175"/>
      <c r="N852" s="175"/>
      <c r="O852" s="175"/>
      <c r="P852" s="175"/>
    </row>
    <row r="853" spans="1:16">
      <c r="A853" s="177"/>
      <c r="B853" s="175"/>
      <c r="C853" s="175"/>
      <c r="D853" s="179"/>
      <c r="E853" s="177"/>
      <c r="F853" s="175"/>
      <c r="G853" s="175"/>
      <c r="H853" s="179"/>
      <c r="I853" s="177"/>
      <c r="J853" s="175"/>
      <c r="K853" s="175"/>
      <c r="L853" s="180"/>
      <c r="M853" s="175"/>
      <c r="N853" s="175"/>
      <c r="O853" s="175"/>
      <c r="P853" s="175"/>
    </row>
    <row r="854" spans="1:16">
      <c r="A854" s="177"/>
      <c r="B854" s="175"/>
      <c r="C854" s="175"/>
      <c r="D854" s="179"/>
      <c r="E854" s="177"/>
      <c r="F854" s="175"/>
      <c r="G854" s="175"/>
      <c r="H854" s="179"/>
      <c r="I854" s="177"/>
      <c r="J854" s="175"/>
      <c r="K854" s="175"/>
      <c r="L854" s="180"/>
      <c r="M854" s="175"/>
      <c r="N854" s="175"/>
      <c r="O854" s="175"/>
      <c r="P854" s="175"/>
    </row>
    <row r="855" spans="1:16">
      <c r="A855" s="177"/>
      <c r="B855" s="175"/>
      <c r="C855" s="175"/>
      <c r="D855" s="179"/>
      <c r="E855" s="177"/>
      <c r="F855" s="175"/>
      <c r="G855" s="175"/>
      <c r="H855" s="179"/>
      <c r="I855" s="177"/>
      <c r="J855" s="175"/>
      <c r="K855" s="175"/>
      <c r="L855" s="180"/>
      <c r="M855" s="175"/>
      <c r="N855" s="175"/>
      <c r="O855" s="175"/>
      <c r="P855" s="175"/>
    </row>
    <row r="856" spans="1:16">
      <c r="A856" s="177"/>
      <c r="B856" s="175"/>
      <c r="C856" s="175"/>
      <c r="D856" s="179"/>
      <c r="E856" s="177"/>
      <c r="F856" s="175"/>
      <c r="G856" s="175"/>
      <c r="H856" s="179"/>
      <c r="I856" s="177"/>
      <c r="J856" s="175"/>
      <c r="K856" s="175"/>
      <c r="L856" s="180"/>
      <c r="M856" s="175"/>
      <c r="N856" s="175"/>
      <c r="O856" s="175"/>
      <c r="P856" s="175"/>
    </row>
    <row r="857" spans="1:16">
      <c r="A857" s="177"/>
      <c r="B857" s="175"/>
      <c r="C857" s="175"/>
      <c r="D857" s="179"/>
      <c r="E857" s="177"/>
      <c r="F857" s="175"/>
      <c r="G857" s="175"/>
      <c r="H857" s="179"/>
      <c r="I857" s="177"/>
      <c r="J857" s="175"/>
      <c r="K857" s="175"/>
      <c r="L857" s="180"/>
      <c r="M857" s="175"/>
      <c r="N857" s="175"/>
      <c r="O857" s="175"/>
      <c r="P857" s="175"/>
    </row>
    <row r="858" spans="1:16">
      <c r="A858" s="177"/>
      <c r="B858" s="175"/>
      <c r="C858" s="175"/>
      <c r="D858" s="179"/>
      <c r="E858" s="177"/>
      <c r="F858" s="175"/>
      <c r="G858" s="175"/>
      <c r="H858" s="179"/>
      <c r="I858" s="177"/>
      <c r="J858" s="175"/>
      <c r="K858" s="175"/>
      <c r="L858" s="180"/>
      <c r="M858" s="175"/>
      <c r="N858" s="175"/>
      <c r="O858" s="175"/>
      <c r="P858" s="175"/>
    </row>
    <row r="859" spans="1:16">
      <c r="A859" s="177"/>
      <c r="B859" s="175"/>
      <c r="C859" s="175"/>
      <c r="D859" s="179"/>
      <c r="E859" s="177"/>
      <c r="F859" s="175"/>
      <c r="G859" s="175"/>
      <c r="H859" s="179"/>
      <c r="I859" s="177"/>
      <c r="J859" s="175"/>
      <c r="K859" s="175"/>
      <c r="L859" s="180"/>
      <c r="M859" s="175"/>
      <c r="N859" s="175"/>
      <c r="O859" s="175"/>
      <c r="P859" s="175"/>
    </row>
    <row r="860" spans="1:16">
      <c r="A860" s="177"/>
      <c r="B860" s="175"/>
      <c r="C860" s="175"/>
      <c r="D860" s="179"/>
      <c r="E860" s="177"/>
      <c r="F860" s="175"/>
      <c r="G860" s="175"/>
      <c r="H860" s="179"/>
      <c r="I860" s="177"/>
      <c r="J860" s="175"/>
      <c r="K860" s="175"/>
      <c r="L860" s="180"/>
      <c r="M860" s="175"/>
      <c r="N860" s="175"/>
      <c r="O860" s="175"/>
      <c r="P860" s="175"/>
    </row>
    <row r="861" spans="1:16">
      <c r="A861" s="177"/>
      <c r="B861" s="175"/>
      <c r="C861" s="175"/>
      <c r="D861" s="179"/>
      <c r="E861" s="177"/>
      <c r="F861" s="175"/>
      <c r="G861" s="175"/>
      <c r="H861" s="179"/>
      <c r="I861" s="177"/>
      <c r="J861" s="175"/>
      <c r="K861" s="175"/>
      <c r="L861" s="180"/>
      <c r="M861" s="175"/>
      <c r="N861" s="175"/>
      <c r="O861" s="175"/>
      <c r="P861" s="175"/>
    </row>
    <row r="862" spans="1:16">
      <c r="A862" s="177"/>
      <c r="B862" s="175"/>
      <c r="C862" s="175"/>
      <c r="D862" s="179"/>
      <c r="E862" s="177"/>
      <c r="F862" s="175"/>
      <c r="G862" s="175"/>
      <c r="H862" s="179"/>
      <c r="I862" s="177"/>
      <c r="J862" s="175"/>
      <c r="K862" s="175"/>
      <c r="L862" s="180"/>
      <c r="M862" s="175"/>
      <c r="N862" s="175"/>
      <c r="O862" s="175"/>
      <c r="P862" s="175"/>
    </row>
    <row r="863" spans="1:16">
      <c r="A863" s="177"/>
      <c r="B863" s="175"/>
      <c r="C863" s="175"/>
      <c r="D863" s="179"/>
      <c r="E863" s="177"/>
      <c r="F863" s="175"/>
      <c r="G863" s="175"/>
      <c r="H863" s="179"/>
      <c r="I863" s="177"/>
      <c r="J863" s="175"/>
      <c r="K863" s="175"/>
      <c r="L863" s="180"/>
      <c r="M863" s="175"/>
      <c r="N863" s="175"/>
      <c r="O863" s="175"/>
      <c r="P863" s="175"/>
    </row>
    <row r="864" spans="1:16">
      <c r="A864" s="177"/>
      <c r="B864" s="175"/>
      <c r="C864" s="175"/>
      <c r="D864" s="179"/>
      <c r="E864" s="177"/>
      <c r="F864" s="175"/>
      <c r="G864" s="175"/>
      <c r="H864" s="179"/>
      <c r="I864" s="177"/>
      <c r="J864" s="175"/>
      <c r="K864" s="175"/>
      <c r="L864" s="180"/>
      <c r="M864" s="175"/>
      <c r="N864" s="175"/>
      <c r="O864" s="175"/>
      <c r="P864" s="175"/>
    </row>
    <row r="865" spans="1:16">
      <c r="A865" s="177"/>
      <c r="B865" s="175"/>
      <c r="C865" s="175"/>
      <c r="D865" s="179"/>
      <c r="E865" s="177"/>
      <c r="F865" s="175"/>
      <c r="G865" s="175"/>
      <c r="H865" s="179"/>
      <c r="I865" s="177"/>
      <c r="J865" s="175"/>
      <c r="K865" s="175"/>
      <c r="L865" s="180"/>
      <c r="M865" s="175"/>
      <c r="N865" s="175"/>
      <c r="O865" s="175"/>
      <c r="P865" s="175"/>
    </row>
    <row r="866" spans="1:16">
      <c r="A866" s="177"/>
      <c r="B866" s="175"/>
      <c r="C866" s="175"/>
      <c r="D866" s="179"/>
      <c r="E866" s="177"/>
      <c r="F866" s="175"/>
      <c r="G866" s="175"/>
      <c r="H866" s="179"/>
      <c r="I866" s="177"/>
      <c r="J866" s="175"/>
      <c r="K866" s="175"/>
      <c r="L866" s="180"/>
      <c r="M866" s="175"/>
      <c r="N866" s="175"/>
      <c r="O866" s="175"/>
      <c r="P866" s="175"/>
    </row>
    <row r="867" spans="1:16">
      <c r="A867" s="177"/>
      <c r="B867" s="175"/>
      <c r="C867" s="175"/>
      <c r="D867" s="179"/>
      <c r="E867" s="177"/>
      <c r="F867" s="175"/>
      <c r="G867" s="175"/>
      <c r="H867" s="179"/>
      <c r="I867" s="177"/>
      <c r="J867" s="175"/>
      <c r="K867" s="175"/>
      <c r="L867" s="180"/>
      <c r="M867" s="175"/>
      <c r="N867" s="175"/>
      <c r="O867" s="175"/>
      <c r="P867" s="175"/>
    </row>
    <row r="868" spans="1:16">
      <c r="A868" s="177"/>
      <c r="B868" s="175"/>
      <c r="C868" s="175"/>
      <c r="D868" s="179"/>
      <c r="E868" s="177"/>
      <c r="F868" s="175"/>
      <c r="G868" s="175"/>
      <c r="H868" s="179"/>
      <c r="I868" s="177"/>
      <c r="J868" s="175"/>
      <c r="K868" s="175"/>
      <c r="L868" s="180"/>
      <c r="M868" s="175"/>
      <c r="N868" s="175"/>
      <c r="O868" s="175"/>
      <c r="P868" s="175"/>
    </row>
    <row r="869" spans="1:16">
      <c r="A869" s="177"/>
      <c r="B869" s="175"/>
      <c r="C869" s="175"/>
      <c r="D869" s="179"/>
      <c r="E869" s="177"/>
      <c r="F869" s="175"/>
      <c r="G869" s="175"/>
      <c r="H869" s="179"/>
      <c r="I869" s="177"/>
      <c r="J869" s="175"/>
      <c r="K869" s="175"/>
      <c r="L869" s="180"/>
      <c r="M869" s="175"/>
      <c r="N869" s="175"/>
      <c r="O869" s="175"/>
      <c r="P869" s="1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45"/>
  <sheetViews>
    <sheetView topLeftCell="A184" workbookViewId="0">
      <selection activeCell="H536" sqref="H536"/>
    </sheetView>
  </sheetViews>
  <sheetFormatPr defaultRowHeight="15"/>
  <cols>
    <col min="2" max="2" width="43.7109375" customWidth="1"/>
    <col min="8" max="8" width="10" customWidth="1"/>
  </cols>
  <sheetData>
    <row r="1" spans="1:9">
      <c r="A1" s="5" t="s">
        <v>370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371</v>
      </c>
      <c r="B2" s="5"/>
      <c r="C2" s="5"/>
      <c r="D2" s="5"/>
      <c r="E2" s="5"/>
      <c r="F2" s="5"/>
      <c r="G2" s="5"/>
      <c r="H2" s="5"/>
      <c r="I2" s="5"/>
    </row>
    <row r="3" spans="1:9">
      <c r="A3" s="6" t="s">
        <v>429</v>
      </c>
      <c r="B3" s="7" t="s">
        <v>430</v>
      </c>
      <c r="C3" s="8"/>
      <c r="D3" s="9"/>
      <c r="E3" s="9"/>
      <c r="F3" s="9"/>
      <c r="G3" s="9" t="s">
        <v>373</v>
      </c>
      <c r="H3" s="9"/>
      <c r="I3" s="9"/>
    </row>
    <row r="4" spans="1:9">
      <c r="A4" s="7" t="s">
        <v>431</v>
      </c>
      <c r="B4" s="10">
        <v>42937</v>
      </c>
      <c r="C4" s="8"/>
      <c r="D4" s="9"/>
      <c r="E4" s="9"/>
      <c r="F4" s="9"/>
      <c r="G4" s="9"/>
      <c r="H4" s="9"/>
      <c r="I4" s="9"/>
    </row>
    <row r="5" spans="1:9">
      <c r="A5" s="6" t="s">
        <v>374</v>
      </c>
      <c r="B5" s="7"/>
      <c r="C5" s="11"/>
      <c r="D5" s="12"/>
      <c r="E5" s="12"/>
      <c r="F5" s="12"/>
      <c r="G5" s="12"/>
      <c r="H5" s="12"/>
      <c r="I5" s="12"/>
    </row>
    <row r="6" spans="1:9">
      <c r="A6" s="6" t="s">
        <v>432</v>
      </c>
      <c r="B6" s="13"/>
      <c r="C6" s="14"/>
      <c r="D6" s="15"/>
      <c r="E6" s="15"/>
      <c r="F6" s="15"/>
      <c r="G6" s="15"/>
      <c r="H6" s="15"/>
      <c r="I6" s="15"/>
    </row>
    <row r="7" spans="1:9">
      <c r="A7" s="452" t="s">
        <v>376</v>
      </c>
      <c r="B7" s="453" t="s">
        <v>377</v>
      </c>
      <c r="C7" s="452" t="s">
        <v>378</v>
      </c>
      <c r="D7" s="454" t="s">
        <v>433</v>
      </c>
      <c r="E7" s="454"/>
      <c r="F7" s="454"/>
      <c r="G7" s="454"/>
      <c r="H7" s="454"/>
      <c r="I7" s="454"/>
    </row>
    <row r="8" spans="1:9" ht="21">
      <c r="A8" s="452"/>
      <c r="B8" s="453"/>
      <c r="C8" s="452"/>
      <c r="D8" s="16" t="s">
        <v>389</v>
      </c>
      <c r="E8" s="455" t="s">
        <v>394</v>
      </c>
      <c r="F8" s="455" t="s">
        <v>395</v>
      </c>
      <c r="G8" s="455" t="s">
        <v>434</v>
      </c>
      <c r="H8" s="455" t="s">
        <v>393</v>
      </c>
      <c r="I8" s="16" t="s">
        <v>435</v>
      </c>
    </row>
    <row r="9" spans="1:9">
      <c r="A9" s="452"/>
      <c r="B9" s="453"/>
      <c r="C9" s="452"/>
      <c r="D9" s="17">
        <v>15</v>
      </c>
      <c r="E9" s="455"/>
      <c r="F9" s="455"/>
      <c r="G9" s="455"/>
      <c r="H9" s="455"/>
      <c r="I9" s="16" t="s">
        <v>436</v>
      </c>
    </row>
    <row r="10" spans="1:9" ht="21">
      <c r="A10" s="452"/>
      <c r="B10" s="453"/>
      <c r="C10" s="452"/>
      <c r="D10" s="16" t="s">
        <v>397</v>
      </c>
      <c r="E10" s="455"/>
      <c r="F10" s="455"/>
      <c r="G10" s="455"/>
      <c r="H10" s="455"/>
      <c r="I10" s="16" t="s">
        <v>437</v>
      </c>
    </row>
    <row r="11" spans="1:9" ht="21">
      <c r="A11" s="18" t="s">
        <v>399</v>
      </c>
      <c r="B11" s="19"/>
      <c r="C11" s="20"/>
      <c r="D11" s="21"/>
      <c r="E11" s="21"/>
      <c r="F11" s="21"/>
      <c r="G11" s="21"/>
      <c r="H11" s="21"/>
      <c r="I11" s="21"/>
    </row>
    <row r="12" spans="1:9">
      <c r="A12" s="20">
        <v>1</v>
      </c>
      <c r="B12" s="22" t="s">
        <v>0</v>
      </c>
      <c r="C12" s="23" t="s">
        <v>401</v>
      </c>
      <c r="D12" s="21">
        <v>16.619999999999997</v>
      </c>
      <c r="E12" s="24">
        <v>90</v>
      </c>
      <c r="F12" s="24">
        <v>27.7</v>
      </c>
      <c r="G12" s="25"/>
      <c r="H12" s="21">
        <v>-45.679999999999993</v>
      </c>
      <c r="I12" s="21"/>
    </row>
    <row r="13" spans="1:9">
      <c r="A13" s="20">
        <v>2</v>
      </c>
      <c r="B13" s="22" t="s">
        <v>1</v>
      </c>
      <c r="C13" s="23" t="s">
        <v>401</v>
      </c>
      <c r="D13" s="21">
        <v>238.68</v>
      </c>
      <c r="E13" s="24">
        <v>1470</v>
      </c>
      <c r="F13" s="24">
        <v>397.8</v>
      </c>
      <c r="G13" s="25"/>
      <c r="H13" s="21">
        <v>1000</v>
      </c>
      <c r="I13" s="21"/>
    </row>
    <row r="14" spans="1:9">
      <c r="A14" s="20">
        <v>3</v>
      </c>
      <c r="B14" s="22" t="s">
        <v>2</v>
      </c>
      <c r="C14" s="23" t="s">
        <v>401</v>
      </c>
      <c r="D14" s="21">
        <v>762</v>
      </c>
      <c r="E14" s="24">
        <v>240</v>
      </c>
      <c r="F14" s="24">
        <v>1270</v>
      </c>
      <c r="G14" s="25">
        <v>0.2</v>
      </c>
      <c r="H14" s="21">
        <v>2046</v>
      </c>
      <c r="I14" s="21"/>
    </row>
    <row r="15" spans="1:9">
      <c r="A15" s="20">
        <v>4</v>
      </c>
      <c r="B15" s="22" t="s">
        <v>3</v>
      </c>
      <c r="C15" s="23" t="s">
        <v>401</v>
      </c>
      <c r="D15" s="21">
        <v>44.28</v>
      </c>
      <c r="E15" s="24">
        <v>75</v>
      </c>
      <c r="F15" s="24">
        <v>73.8</v>
      </c>
      <c r="G15" s="25">
        <v>0.1</v>
      </c>
      <c r="H15" s="21">
        <v>50.460000000000008</v>
      </c>
      <c r="I15" s="21"/>
    </row>
    <row r="16" spans="1:9">
      <c r="A16" s="20">
        <v>5</v>
      </c>
      <c r="B16" s="22" t="s">
        <v>4</v>
      </c>
      <c r="C16" s="23" t="s">
        <v>401</v>
      </c>
      <c r="D16" s="21">
        <v>0</v>
      </c>
      <c r="E16" s="24">
        <v>195</v>
      </c>
      <c r="F16" s="24">
        <v>0</v>
      </c>
      <c r="G16" s="25"/>
      <c r="H16" s="21">
        <v>-195</v>
      </c>
      <c r="I16" s="21"/>
    </row>
    <row r="17" spans="1:9">
      <c r="A17" s="20">
        <v>6</v>
      </c>
      <c r="B17" s="22" t="s">
        <v>5</v>
      </c>
      <c r="C17" s="23" t="s">
        <v>401</v>
      </c>
      <c r="D17" s="21">
        <v>1013.4000000000001</v>
      </c>
      <c r="E17" s="24">
        <v>0</v>
      </c>
      <c r="F17" s="24">
        <v>1689</v>
      </c>
      <c r="G17" s="25"/>
      <c r="H17" s="21">
        <v>2702.4</v>
      </c>
      <c r="I17" s="21"/>
    </row>
    <row r="18" spans="1:9">
      <c r="A18" s="20">
        <v>7</v>
      </c>
      <c r="B18" s="22" t="s">
        <v>6</v>
      </c>
      <c r="C18" s="23" t="s">
        <v>401</v>
      </c>
      <c r="D18" s="21">
        <v>0</v>
      </c>
      <c r="E18" s="24">
        <v>0</v>
      </c>
      <c r="F18" s="24">
        <v>0</v>
      </c>
      <c r="G18" s="25"/>
      <c r="H18" s="21">
        <v>0</v>
      </c>
      <c r="I18" s="21"/>
    </row>
    <row r="19" spans="1:9">
      <c r="A19" s="20">
        <v>8</v>
      </c>
      <c r="B19" s="22" t="s">
        <v>7</v>
      </c>
      <c r="C19" s="23" t="s">
        <v>401</v>
      </c>
      <c r="D19" s="21">
        <v>18.72</v>
      </c>
      <c r="E19" s="24">
        <v>20</v>
      </c>
      <c r="F19" s="24">
        <v>31.2</v>
      </c>
      <c r="G19" s="25">
        <v>0.32</v>
      </c>
      <c r="H19" s="21">
        <v>39.903999999999996</v>
      </c>
      <c r="I19" s="21"/>
    </row>
    <row r="20" spans="1:9">
      <c r="A20" s="20">
        <v>9</v>
      </c>
      <c r="B20" s="22" t="s">
        <v>8</v>
      </c>
      <c r="C20" s="23" t="s">
        <v>401</v>
      </c>
      <c r="D20" s="21">
        <v>9.9600000000000009</v>
      </c>
      <c r="E20" s="24">
        <v>100</v>
      </c>
      <c r="F20" s="24">
        <v>16.600000000000001</v>
      </c>
      <c r="G20" s="25"/>
      <c r="H20" s="21">
        <v>-73.44</v>
      </c>
      <c r="I20" s="21"/>
    </row>
    <row r="21" spans="1:9">
      <c r="A21" s="20">
        <v>10</v>
      </c>
      <c r="B21" s="22" t="s">
        <v>9</v>
      </c>
      <c r="C21" s="23" t="s">
        <v>401</v>
      </c>
      <c r="D21" s="21">
        <v>12</v>
      </c>
      <c r="E21" s="24">
        <v>70</v>
      </c>
      <c r="F21" s="24">
        <v>20</v>
      </c>
      <c r="G21" s="25"/>
      <c r="H21" s="21">
        <v>-38</v>
      </c>
      <c r="I21" s="21"/>
    </row>
    <row r="22" spans="1:9">
      <c r="A22" s="20">
        <v>11</v>
      </c>
      <c r="B22" s="22" t="s">
        <v>10</v>
      </c>
      <c r="C22" s="23" t="s">
        <v>401</v>
      </c>
      <c r="D22" s="21">
        <v>10.200000000000001</v>
      </c>
      <c r="E22" s="24">
        <v>60</v>
      </c>
      <c r="F22" s="24">
        <v>17</v>
      </c>
      <c r="G22" s="25"/>
      <c r="H22" s="21">
        <v>-32.799999999999997</v>
      </c>
      <c r="I22" s="21"/>
    </row>
    <row r="23" spans="1:9">
      <c r="A23" s="20">
        <v>12</v>
      </c>
      <c r="B23" s="22" t="s">
        <v>11</v>
      </c>
      <c r="C23" s="23" t="s">
        <v>401</v>
      </c>
      <c r="D23" s="21">
        <v>10.799999999999999</v>
      </c>
      <c r="E23" s="24">
        <v>40</v>
      </c>
      <c r="F23" s="24">
        <v>18</v>
      </c>
      <c r="G23" s="25"/>
      <c r="H23" s="21">
        <v>-11.200000000000003</v>
      </c>
      <c r="I23" s="21"/>
    </row>
    <row r="24" spans="1:9">
      <c r="A24" s="20">
        <v>13</v>
      </c>
      <c r="B24" s="22" t="s">
        <v>12</v>
      </c>
      <c r="C24" s="23" t="s">
        <v>401</v>
      </c>
      <c r="D24" s="21">
        <v>5181.6000000000004</v>
      </c>
      <c r="E24" s="24">
        <v>8584.7999999999993</v>
      </c>
      <c r="F24" s="24">
        <v>8636</v>
      </c>
      <c r="G24" s="25">
        <v>0.35</v>
      </c>
      <c r="H24" s="21">
        <v>8255.4000000000015</v>
      </c>
      <c r="I24" s="21"/>
    </row>
    <row r="25" spans="1:9">
      <c r="A25" s="20">
        <v>14</v>
      </c>
      <c r="B25" s="22" t="s">
        <v>13</v>
      </c>
      <c r="C25" s="23" t="s">
        <v>401</v>
      </c>
      <c r="D25" s="21">
        <v>136.19999999999999</v>
      </c>
      <c r="E25" s="24">
        <v>416</v>
      </c>
      <c r="F25" s="24">
        <v>227</v>
      </c>
      <c r="G25" s="25"/>
      <c r="H25" s="21">
        <v>-52.800000000000011</v>
      </c>
      <c r="I25" s="21"/>
    </row>
    <row r="26" spans="1:9">
      <c r="A26" s="20">
        <v>15</v>
      </c>
      <c r="B26" s="22" t="s">
        <v>14</v>
      </c>
      <c r="C26" s="23" t="s">
        <v>401</v>
      </c>
      <c r="D26" s="21">
        <v>5929.14</v>
      </c>
      <c r="E26" s="24">
        <v>6298.1</v>
      </c>
      <c r="F26" s="24">
        <v>9881.9</v>
      </c>
      <c r="G26" s="25">
        <v>0.1</v>
      </c>
      <c r="H26" s="21">
        <v>10501.130000000001</v>
      </c>
      <c r="I26" s="21"/>
    </row>
    <row r="27" spans="1:9">
      <c r="A27" s="20">
        <v>16</v>
      </c>
      <c r="B27" s="22" t="s">
        <v>15</v>
      </c>
      <c r="C27" s="23" t="s">
        <v>401</v>
      </c>
      <c r="D27" s="21">
        <v>0</v>
      </c>
      <c r="E27" s="24">
        <v>0</v>
      </c>
      <c r="F27" s="24">
        <v>0</v>
      </c>
      <c r="G27" s="25"/>
      <c r="H27" s="21">
        <v>0</v>
      </c>
      <c r="I27" s="21"/>
    </row>
    <row r="28" spans="1:9" ht="23.25">
      <c r="A28" s="26" t="s">
        <v>438</v>
      </c>
      <c r="B28" s="22"/>
      <c r="C28" s="23"/>
      <c r="D28" s="21"/>
      <c r="E28" s="24"/>
      <c r="F28" s="24"/>
      <c r="G28" s="25"/>
      <c r="H28" s="21"/>
      <c r="I28" s="21"/>
    </row>
    <row r="29" spans="1:9">
      <c r="A29" s="20">
        <v>17</v>
      </c>
      <c r="B29" s="27" t="s">
        <v>439</v>
      </c>
      <c r="C29" s="23" t="s">
        <v>402</v>
      </c>
      <c r="D29" s="21">
        <v>70200</v>
      </c>
      <c r="E29" s="24">
        <v>199000</v>
      </c>
      <c r="F29" s="24">
        <v>117000</v>
      </c>
      <c r="G29" s="25"/>
      <c r="H29" s="21">
        <v>-11800</v>
      </c>
      <c r="I29" s="21"/>
    </row>
    <row r="30" spans="1:9">
      <c r="A30" s="20"/>
      <c r="B30" s="27"/>
      <c r="C30" s="28"/>
      <c r="D30" s="21"/>
      <c r="E30" s="24"/>
      <c r="F30" s="24"/>
      <c r="G30" s="25"/>
      <c r="H30" s="21"/>
      <c r="I30" s="21"/>
    </row>
    <row r="31" spans="1:9">
      <c r="A31" s="20">
        <v>18</v>
      </c>
      <c r="B31" s="27" t="s">
        <v>440</v>
      </c>
      <c r="C31" s="23" t="s">
        <v>402</v>
      </c>
      <c r="D31" s="21">
        <v>0</v>
      </c>
      <c r="E31" s="24">
        <v>0</v>
      </c>
      <c r="F31" s="24">
        <v>0</v>
      </c>
      <c r="G31" s="25"/>
      <c r="H31" s="21">
        <v>0</v>
      </c>
      <c r="I31" s="21"/>
    </row>
    <row r="32" spans="1:9">
      <c r="A32" s="20"/>
      <c r="B32" s="27"/>
      <c r="C32" s="28"/>
      <c r="D32" s="21"/>
      <c r="E32" s="24"/>
      <c r="F32" s="24"/>
      <c r="G32" s="25"/>
      <c r="H32" s="21"/>
      <c r="I32" s="21"/>
    </row>
    <row r="33" spans="1:9">
      <c r="A33" s="20">
        <v>19</v>
      </c>
      <c r="B33" s="3" t="s">
        <v>441</v>
      </c>
      <c r="C33" s="23" t="s">
        <v>402</v>
      </c>
      <c r="D33" s="21">
        <v>0</v>
      </c>
      <c r="E33" s="24">
        <v>50000</v>
      </c>
      <c r="F33" s="24">
        <v>0</v>
      </c>
      <c r="G33" s="25"/>
      <c r="H33" s="21">
        <v>-50000</v>
      </c>
      <c r="I33" s="21"/>
    </row>
    <row r="34" spans="1:9">
      <c r="A34" s="20"/>
      <c r="B34" s="27"/>
      <c r="C34" s="28"/>
      <c r="D34" s="21"/>
      <c r="E34" s="24"/>
      <c r="F34" s="24"/>
      <c r="G34" s="25"/>
      <c r="H34" s="21"/>
      <c r="I34" s="21"/>
    </row>
    <row r="35" spans="1:9">
      <c r="A35" s="20">
        <v>20</v>
      </c>
      <c r="B35" s="3" t="s">
        <v>442</v>
      </c>
      <c r="C35" s="23" t="s">
        <v>402</v>
      </c>
      <c r="D35" s="21">
        <v>0</v>
      </c>
      <c r="E35" s="24">
        <v>162500</v>
      </c>
      <c r="F35" s="24">
        <v>0</v>
      </c>
      <c r="G35" s="25"/>
      <c r="H35" s="21">
        <v>150000</v>
      </c>
      <c r="I35" s="21"/>
    </row>
    <row r="36" spans="1:9">
      <c r="A36" s="20"/>
      <c r="B36" s="27"/>
      <c r="C36" s="28"/>
      <c r="D36" s="21"/>
      <c r="E36" s="24"/>
      <c r="F36" s="24"/>
      <c r="G36" s="25"/>
      <c r="H36" s="21"/>
      <c r="I36" s="21"/>
    </row>
    <row r="37" spans="1:9">
      <c r="A37" s="20">
        <v>21</v>
      </c>
      <c r="B37" s="27" t="s">
        <v>443</v>
      </c>
      <c r="C37" s="23" t="s">
        <v>402</v>
      </c>
      <c r="D37" s="21">
        <v>38100</v>
      </c>
      <c r="E37" s="24">
        <v>107500</v>
      </c>
      <c r="F37" s="24">
        <v>63500</v>
      </c>
      <c r="G37" s="25"/>
      <c r="H37" s="21">
        <v>-5900</v>
      </c>
      <c r="I37" s="21"/>
    </row>
    <row r="38" spans="1:9">
      <c r="A38" s="20"/>
      <c r="B38" s="27"/>
      <c r="C38" s="28"/>
      <c r="D38" s="21"/>
      <c r="E38" s="24"/>
      <c r="F38" s="24"/>
      <c r="G38" s="25"/>
      <c r="H38" s="21"/>
      <c r="I38" s="21"/>
    </row>
    <row r="39" spans="1:9">
      <c r="A39" s="20">
        <v>22</v>
      </c>
      <c r="B39" s="27" t="s">
        <v>444</v>
      </c>
      <c r="C39" s="23" t="s">
        <v>402</v>
      </c>
      <c r="D39" s="21">
        <v>600</v>
      </c>
      <c r="E39" s="24">
        <v>12000</v>
      </c>
      <c r="F39" s="24">
        <v>1000</v>
      </c>
      <c r="G39" s="25"/>
      <c r="H39" s="21">
        <v>-10400</v>
      </c>
      <c r="I39" s="21"/>
    </row>
    <row r="40" spans="1:9">
      <c r="A40" s="20"/>
      <c r="B40" s="27"/>
      <c r="C40" s="28"/>
      <c r="D40" s="21"/>
      <c r="E40" s="24"/>
      <c r="F40" s="24"/>
      <c r="G40" s="25"/>
      <c r="H40" s="21"/>
      <c r="I40" s="21"/>
    </row>
    <row r="41" spans="1:9">
      <c r="A41" s="20"/>
      <c r="B41" s="27"/>
      <c r="C41" s="23"/>
      <c r="D41" s="21"/>
      <c r="E41" s="24"/>
      <c r="F41" s="24"/>
      <c r="G41" s="25"/>
      <c r="H41" s="21"/>
      <c r="I41" s="21"/>
    </row>
    <row r="42" spans="1:9">
      <c r="A42" s="20">
        <v>23</v>
      </c>
      <c r="B42" s="3" t="s">
        <v>445</v>
      </c>
      <c r="C42" s="23" t="s">
        <v>402</v>
      </c>
      <c r="D42" s="21">
        <v>0</v>
      </c>
      <c r="E42" s="24">
        <v>7000</v>
      </c>
      <c r="F42" s="24">
        <v>0</v>
      </c>
      <c r="G42" s="25"/>
      <c r="H42" s="21">
        <v>20000</v>
      </c>
      <c r="I42" s="21"/>
    </row>
    <row r="43" spans="1:9">
      <c r="A43" s="20"/>
      <c r="B43" s="27"/>
      <c r="C43" s="23"/>
      <c r="D43" s="21"/>
      <c r="E43" s="24"/>
      <c r="F43" s="24"/>
      <c r="G43" s="25"/>
      <c r="H43" s="21"/>
      <c r="I43" s="21"/>
    </row>
    <row r="44" spans="1:9">
      <c r="A44" s="20">
        <v>24</v>
      </c>
      <c r="B44" s="27" t="s">
        <v>446</v>
      </c>
      <c r="C44" s="29" t="s">
        <v>401</v>
      </c>
      <c r="D44" s="21">
        <v>1064.3999999999999</v>
      </c>
      <c r="E44" s="24">
        <v>1565</v>
      </c>
      <c r="F44" s="24">
        <v>1774</v>
      </c>
      <c r="G44" s="25">
        <v>0.3</v>
      </c>
      <c r="H44" s="21">
        <v>1805.6000000000001</v>
      </c>
      <c r="I44" s="21"/>
    </row>
    <row r="45" spans="1:9">
      <c r="A45" s="20"/>
      <c r="B45" s="27"/>
      <c r="C45" s="29"/>
      <c r="D45" s="21"/>
      <c r="E45" s="24"/>
      <c r="F45" s="24"/>
      <c r="G45" s="25"/>
      <c r="H45" s="21"/>
      <c r="I45" s="21"/>
    </row>
    <row r="46" spans="1:9">
      <c r="A46" s="20">
        <v>25</v>
      </c>
      <c r="B46" s="27" t="s">
        <v>447</v>
      </c>
      <c r="C46" s="29" t="s">
        <v>401</v>
      </c>
      <c r="D46" s="21">
        <v>2850</v>
      </c>
      <c r="E46" s="24">
        <v>4925</v>
      </c>
      <c r="F46" s="24">
        <v>4750</v>
      </c>
      <c r="G46" s="25">
        <v>0.08</v>
      </c>
      <c r="H46" s="21">
        <v>3055</v>
      </c>
      <c r="I46" s="21"/>
    </row>
    <row r="47" spans="1:9" ht="21">
      <c r="A47" s="18" t="s">
        <v>411</v>
      </c>
      <c r="B47" s="30"/>
      <c r="C47" s="20"/>
      <c r="D47" s="21"/>
      <c r="E47" s="24"/>
      <c r="F47" s="24">
        <v>0</v>
      </c>
      <c r="G47" s="25"/>
      <c r="H47" s="21"/>
      <c r="I47" s="21"/>
    </row>
    <row r="48" spans="1:9">
      <c r="A48" s="31">
        <v>26</v>
      </c>
      <c r="B48" s="32" t="s">
        <v>448</v>
      </c>
      <c r="C48" s="23" t="s">
        <v>403</v>
      </c>
      <c r="D48" s="21">
        <v>60</v>
      </c>
      <c r="E48" s="24">
        <v>850</v>
      </c>
      <c r="F48" s="24">
        <v>100</v>
      </c>
      <c r="G48" s="25"/>
      <c r="H48" s="21">
        <v>-690</v>
      </c>
      <c r="I48" s="21"/>
    </row>
    <row r="49" spans="1:9">
      <c r="A49" s="31"/>
      <c r="B49" s="33"/>
      <c r="C49" s="23"/>
      <c r="D49" s="21"/>
      <c r="E49" s="24"/>
      <c r="F49" s="24"/>
      <c r="G49" s="25"/>
      <c r="H49" s="21"/>
      <c r="I49" s="21"/>
    </row>
    <row r="50" spans="1:9">
      <c r="A50" s="31">
        <v>27</v>
      </c>
      <c r="B50" s="32" t="s">
        <v>449</v>
      </c>
      <c r="C50" s="23" t="s">
        <v>403</v>
      </c>
      <c r="D50" s="21">
        <v>0</v>
      </c>
      <c r="E50" s="24">
        <v>0</v>
      </c>
      <c r="F50" s="24">
        <v>0</v>
      </c>
      <c r="G50" s="25"/>
      <c r="H50" s="21">
        <v>0</v>
      </c>
      <c r="I50" s="21"/>
    </row>
    <row r="51" spans="1:9">
      <c r="A51" s="31"/>
      <c r="B51" s="33"/>
      <c r="C51" s="23"/>
      <c r="D51" s="21"/>
      <c r="E51" s="24"/>
      <c r="F51" s="24"/>
      <c r="G51" s="25"/>
      <c r="H51" s="21"/>
      <c r="I51" s="21"/>
    </row>
    <row r="52" spans="1:9">
      <c r="A52" s="31">
        <v>28</v>
      </c>
      <c r="B52" s="32" t="s">
        <v>450</v>
      </c>
      <c r="C52" s="23" t="s">
        <v>403</v>
      </c>
      <c r="D52" s="21">
        <v>0</v>
      </c>
      <c r="E52" s="24">
        <v>0</v>
      </c>
      <c r="F52" s="24">
        <v>0</v>
      </c>
      <c r="G52" s="25"/>
      <c r="H52" s="21">
        <v>0</v>
      </c>
      <c r="I52" s="21"/>
    </row>
    <row r="53" spans="1:9">
      <c r="A53" s="31"/>
      <c r="B53" s="33"/>
      <c r="C53" s="23"/>
      <c r="D53" s="21"/>
      <c r="E53" s="24"/>
      <c r="F53" s="24"/>
      <c r="G53" s="25"/>
      <c r="H53" s="21"/>
      <c r="I53" s="21"/>
    </row>
    <row r="54" spans="1:9">
      <c r="A54" s="31">
        <v>29</v>
      </c>
      <c r="B54" s="32" t="s">
        <v>451</v>
      </c>
      <c r="C54" s="23" t="s">
        <v>403</v>
      </c>
      <c r="D54" s="21">
        <v>0</v>
      </c>
      <c r="E54" s="24">
        <v>0</v>
      </c>
      <c r="F54" s="24">
        <v>0</v>
      </c>
      <c r="G54" s="25"/>
      <c r="H54" s="21">
        <v>0</v>
      </c>
      <c r="I54" s="21"/>
    </row>
    <row r="55" spans="1:9">
      <c r="A55" s="31"/>
      <c r="B55" s="33"/>
      <c r="C55" s="23"/>
      <c r="D55" s="21"/>
      <c r="E55" s="24"/>
      <c r="F55" s="24"/>
      <c r="G55" s="25"/>
      <c r="H55" s="21"/>
      <c r="I55" s="21"/>
    </row>
    <row r="56" spans="1:9">
      <c r="A56" s="31">
        <v>30</v>
      </c>
      <c r="B56" s="32" t="s">
        <v>452</v>
      </c>
      <c r="C56" s="23" t="s">
        <v>403</v>
      </c>
      <c r="D56" s="21">
        <v>0</v>
      </c>
      <c r="E56" s="24">
        <v>0</v>
      </c>
      <c r="F56" s="24">
        <v>0</v>
      </c>
      <c r="G56" s="25"/>
      <c r="H56" s="21">
        <v>0</v>
      </c>
      <c r="I56" s="21"/>
    </row>
    <row r="57" spans="1:9">
      <c r="A57" s="31"/>
      <c r="B57" s="33"/>
      <c r="C57" s="23"/>
      <c r="D57" s="21"/>
      <c r="E57" s="24"/>
      <c r="F57" s="24"/>
      <c r="G57" s="25"/>
      <c r="H57" s="21"/>
      <c r="I57" s="21"/>
    </row>
    <row r="58" spans="1:9">
      <c r="A58" s="31">
        <v>31</v>
      </c>
      <c r="B58" s="32" t="s">
        <v>453</v>
      </c>
      <c r="C58" s="23" t="s">
        <v>403</v>
      </c>
      <c r="D58" s="21">
        <v>0</v>
      </c>
      <c r="E58" s="24">
        <v>0</v>
      </c>
      <c r="F58" s="24">
        <v>0</v>
      </c>
      <c r="G58" s="25"/>
      <c r="H58" s="21">
        <v>0</v>
      </c>
      <c r="I58" s="21"/>
    </row>
    <row r="59" spans="1:9">
      <c r="A59" s="31"/>
      <c r="B59" s="33"/>
      <c r="C59" s="23"/>
      <c r="D59" s="21"/>
      <c r="E59" s="24"/>
      <c r="F59" s="24"/>
      <c r="G59" s="25"/>
      <c r="H59" s="21"/>
      <c r="I59" s="21"/>
    </row>
    <row r="60" spans="1:9">
      <c r="A60" s="31">
        <v>32</v>
      </c>
      <c r="B60" s="32" t="s">
        <v>454</v>
      </c>
      <c r="C60" s="23" t="s">
        <v>403</v>
      </c>
      <c r="D60" s="21">
        <v>0</v>
      </c>
      <c r="E60" s="24">
        <v>0</v>
      </c>
      <c r="F60" s="24">
        <v>0</v>
      </c>
      <c r="G60" s="25"/>
      <c r="H60" s="21">
        <v>0</v>
      </c>
      <c r="I60" s="21"/>
    </row>
    <row r="61" spans="1:9">
      <c r="A61" s="31"/>
      <c r="B61" s="33"/>
      <c r="C61" s="23"/>
      <c r="D61" s="21"/>
      <c r="E61" s="24"/>
      <c r="F61" s="24"/>
      <c r="G61" s="25"/>
      <c r="H61" s="21"/>
      <c r="I61" s="21"/>
    </row>
    <row r="62" spans="1:9">
      <c r="A62" s="31">
        <v>33</v>
      </c>
      <c r="B62" s="32" t="s">
        <v>455</v>
      </c>
      <c r="C62" s="23" t="s">
        <v>403</v>
      </c>
      <c r="D62" s="21">
        <v>18</v>
      </c>
      <c r="E62" s="24">
        <v>1000</v>
      </c>
      <c r="F62" s="24">
        <v>30</v>
      </c>
      <c r="G62" s="25"/>
      <c r="H62" s="21">
        <v>-952</v>
      </c>
      <c r="I62" s="21"/>
    </row>
    <row r="63" spans="1:9">
      <c r="A63" s="31"/>
      <c r="B63" s="33"/>
      <c r="C63" s="23"/>
      <c r="D63" s="21"/>
      <c r="E63" s="24"/>
      <c r="F63" s="24"/>
      <c r="G63" s="25"/>
      <c r="H63" s="21"/>
      <c r="I63" s="21"/>
    </row>
    <row r="64" spans="1:9">
      <c r="A64" s="31">
        <v>34</v>
      </c>
      <c r="B64" s="32" t="s">
        <v>27</v>
      </c>
      <c r="C64" s="23" t="s">
        <v>403</v>
      </c>
      <c r="D64" s="21">
        <v>0</v>
      </c>
      <c r="E64" s="24">
        <v>0</v>
      </c>
      <c r="F64" s="24">
        <v>0</v>
      </c>
      <c r="G64" s="25"/>
      <c r="H64" s="21">
        <v>0</v>
      </c>
      <c r="I64" s="21"/>
    </row>
    <row r="65" spans="1:9">
      <c r="A65" s="31"/>
      <c r="B65" s="33"/>
      <c r="C65" s="23"/>
      <c r="D65" s="21"/>
      <c r="E65" s="24"/>
      <c r="F65" s="24"/>
      <c r="G65" s="25"/>
      <c r="H65" s="21"/>
      <c r="I65" s="21"/>
    </row>
    <row r="66" spans="1:9">
      <c r="A66" s="31">
        <v>35</v>
      </c>
      <c r="B66" s="32" t="s">
        <v>456</v>
      </c>
      <c r="C66" s="23" t="s">
        <v>403</v>
      </c>
      <c r="D66" s="21">
        <v>0</v>
      </c>
      <c r="E66" s="24">
        <v>0</v>
      </c>
      <c r="F66" s="24">
        <v>0</v>
      </c>
      <c r="G66" s="25"/>
      <c r="H66" s="21">
        <v>0</v>
      </c>
      <c r="I66" s="21"/>
    </row>
    <row r="67" spans="1:9">
      <c r="A67" s="31"/>
      <c r="B67" s="33"/>
      <c r="C67" s="23"/>
      <c r="D67" s="21"/>
      <c r="E67" s="24"/>
      <c r="F67" s="24"/>
      <c r="G67" s="25"/>
      <c r="H67" s="21"/>
      <c r="I67" s="21"/>
    </row>
    <row r="68" spans="1:9">
      <c r="A68" s="31">
        <v>36</v>
      </c>
      <c r="B68" s="32" t="s">
        <v>457</v>
      </c>
      <c r="C68" s="23" t="s">
        <v>403</v>
      </c>
      <c r="D68" s="21">
        <v>0</v>
      </c>
      <c r="E68" s="24">
        <v>0</v>
      </c>
      <c r="F68" s="24">
        <v>0</v>
      </c>
      <c r="G68" s="25"/>
      <c r="H68" s="21">
        <v>0</v>
      </c>
      <c r="I68" s="21"/>
    </row>
    <row r="69" spans="1:9">
      <c r="A69" s="31"/>
      <c r="B69" s="33"/>
      <c r="C69" s="23"/>
      <c r="D69" s="21"/>
      <c r="E69" s="24"/>
      <c r="F69" s="24"/>
      <c r="G69" s="25"/>
      <c r="H69" s="21"/>
      <c r="I69" s="21"/>
    </row>
    <row r="70" spans="1:9">
      <c r="A70" s="31">
        <v>37</v>
      </c>
      <c r="B70" s="32" t="s">
        <v>458</v>
      </c>
      <c r="C70" s="23" t="s">
        <v>403</v>
      </c>
      <c r="D70" s="21">
        <v>0</v>
      </c>
      <c r="E70" s="24">
        <v>0</v>
      </c>
      <c r="F70" s="24">
        <v>0</v>
      </c>
      <c r="G70" s="25"/>
      <c r="H70" s="21">
        <v>0</v>
      </c>
      <c r="I70" s="21"/>
    </row>
    <row r="71" spans="1:9">
      <c r="A71" s="31"/>
      <c r="B71" s="33"/>
      <c r="C71" s="23"/>
      <c r="D71" s="21"/>
      <c r="E71" s="24"/>
      <c r="F71" s="24"/>
      <c r="G71" s="25"/>
      <c r="H71" s="21"/>
      <c r="I71" s="21"/>
    </row>
    <row r="72" spans="1:9">
      <c r="A72" s="31">
        <v>38</v>
      </c>
      <c r="B72" s="32" t="s">
        <v>459</v>
      </c>
      <c r="C72" s="23" t="s">
        <v>403</v>
      </c>
      <c r="D72" s="21">
        <v>0</v>
      </c>
      <c r="E72" s="24">
        <v>0</v>
      </c>
      <c r="F72" s="24">
        <v>0</v>
      </c>
      <c r="G72" s="25"/>
      <c r="H72" s="21">
        <v>0</v>
      </c>
      <c r="I72" s="21"/>
    </row>
    <row r="73" spans="1:9">
      <c r="A73" s="31"/>
      <c r="B73" s="33"/>
      <c r="C73" s="23"/>
      <c r="D73" s="21"/>
      <c r="E73" s="24"/>
      <c r="F73" s="24"/>
      <c r="G73" s="25"/>
      <c r="H73" s="21"/>
      <c r="I73" s="21"/>
    </row>
    <row r="74" spans="1:9">
      <c r="A74" s="31">
        <v>39</v>
      </c>
      <c r="B74" s="32" t="s">
        <v>460</v>
      </c>
      <c r="C74" s="23" t="s">
        <v>403</v>
      </c>
      <c r="D74" s="21">
        <v>0</v>
      </c>
      <c r="E74" s="24">
        <v>0</v>
      </c>
      <c r="F74" s="24">
        <v>0</v>
      </c>
      <c r="G74" s="25"/>
      <c r="H74" s="21">
        <v>0</v>
      </c>
      <c r="I74" s="21"/>
    </row>
    <row r="75" spans="1:9">
      <c r="A75" s="31"/>
      <c r="B75" s="33"/>
      <c r="C75" s="23"/>
      <c r="D75" s="21"/>
      <c r="E75" s="24"/>
      <c r="F75" s="24"/>
      <c r="G75" s="25"/>
      <c r="H75" s="21"/>
      <c r="I75" s="21"/>
    </row>
    <row r="76" spans="1:9">
      <c r="A76" s="31">
        <v>40</v>
      </c>
      <c r="B76" s="32" t="s">
        <v>461</v>
      </c>
      <c r="C76" s="23" t="s">
        <v>403</v>
      </c>
      <c r="D76" s="21">
        <v>780</v>
      </c>
      <c r="E76" s="24">
        <v>400</v>
      </c>
      <c r="F76" s="24">
        <v>1300</v>
      </c>
      <c r="G76" s="25">
        <v>0.25</v>
      </c>
      <c r="H76" s="21">
        <v>2005</v>
      </c>
      <c r="I76" s="21"/>
    </row>
    <row r="77" spans="1:9">
      <c r="A77" s="31"/>
      <c r="B77" s="33"/>
      <c r="C77" s="23"/>
      <c r="D77" s="21"/>
      <c r="E77" s="24"/>
      <c r="F77" s="24"/>
      <c r="G77" s="25"/>
      <c r="H77" s="21"/>
      <c r="I77" s="21"/>
    </row>
    <row r="78" spans="1:9">
      <c r="A78" s="31">
        <v>41</v>
      </c>
      <c r="B78" s="32" t="s">
        <v>462</v>
      </c>
      <c r="C78" s="23" t="s">
        <v>403</v>
      </c>
      <c r="D78" s="21">
        <v>0</v>
      </c>
      <c r="E78" s="24">
        <v>0</v>
      </c>
      <c r="F78" s="24">
        <v>0</v>
      </c>
      <c r="G78" s="25"/>
      <c r="H78" s="21">
        <v>0</v>
      </c>
      <c r="I78" s="21"/>
    </row>
    <row r="79" spans="1:9">
      <c r="A79" s="31"/>
      <c r="B79" s="33"/>
      <c r="C79" s="23"/>
      <c r="D79" s="21"/>
      <c r="E79" s="24"/>
      <c r="F79" s="24"/>
      <c r="G79" s="25"/>
      <c r="H79" s="21"/>
      <c r="I79" s="21"/>
    </row>
    <row r="80" spans="1:9">
      <c r="A80" s="31">
        <v>42</v>
      </c>
      <c r="B80" s="32" t="s">
        <v>463</v>
      </c>
      <c r="C80" s="23" t="s">
        <v>403</v>
      </c>
      <c r="D80" s="21">
        <v>0</v>
      </c>
      <c r="E80" s="24">
        <v>0</v>
      </c>
      <c r="F80" s="24">
        <v>0</v>
      </c>
      <c r="G80" s="25"/>
      <c r="H80" s="21">
        <v>0</v>
      </c>
      <c r="I80" s="21"/>
    </row>
    <row r="81" spans="1:9">
      <c r="A81" s="31"/>
      <c r="B81" s="33"/>
      <c r="C81" s="23"/>
      <c r="D81" s="21"/>
      <c r="E81" s="24"/>
      <c r="F81" s="24"/>
      <c r="G81" s="25"/>
      <c r="H81" s="21"/>
      <c r="I81" s="21"/>
    </row>
    <row r="82" spans="1:9">
      <c r="A82" s="31">
        <v>43</v>
      </c>
      <c r="B82" s="32" t="s">
        <v>464</v>
      </c>
      <c r="C82" s="23" t="s">
        <v>403</v>
      </c>
      <c r="D82" s="21">
        <v>0</v>
      </c>
      <c r="E82" s="24">
        <v>0</v>
      </c>
      <c r="F82" s="24">
        <v>0</v>
      </c>
      <c r="G82" s="25"/>
      <c r="H82" s="21">
        <v>0</v>
      </c>
      <c r="I82" s="21"/>
    </row>
    <row r="83" spans="1:9">
      <c r="A83" s="31"/>
      <c r="B83" s="33"/>
      <c r="C83" s="23"/>
      <c r="D83" s="21"/>
      <c r="E83" s="24"/>
      <c r="F83" s="24"/>
      <c r="G83" s="25"/>
      <c r="H83" s="21"/>
      <c r="I83" s="21"/>
    </row>
    <row r="84" spans="1:9">
      <c r="A84" s="31">
        <v>44</v>
      </c>
      <c r="B84" s="32" t="s">
        <v>465</v>
      </c>
      <c r="C84" s="23" t="s">
        <v>403</v>
      </c>
      <c r="D84" s="21">
        <v>300</v>
      </c>
      <c r="E84" s="24">
        <v>800</v>
      </c>
      <c r="F84" s="24">
        <v>500</v>
      </c>
      <c r="G84" s="25"/>
      <c r="H84" s="21">
        <v>0</v>
      </c>
      <c r="I84" s="21"/>
    </row>
    <row r="85" spans="1:9">
      <c r="A85" s="31"/>
      <c r="B85" s="33"/>
      <c r="C85" s="23"/>
      <c r="D85" s="21"/>
      <c r="E85" s="24"/>
      <c r="F85" s="24"/>
      <c r="G85" s="25"/>
      <c r="H85" s="21"/>
      <c r="I85" s="21"/>
    </row>
    <row r="86" spans="1:9">
      <c r="A86" s="31">
        <v>45</v>
      </c>
      <c r="B86" s="32" t="s">
        <v>466</v>
      </c>
      <c r="C86" s="23" t="s">
        <v>403</v>
      </c>
      <c r="D86" s="21">
        <v>0</v>
      </c>
      <c r="E86" s="24">
        <v>0</v>
      </c>
      <c r="F86" s="24">
        <v>0</v>
      </c>
      <c r="G86" s="25"/>
      <c r="H86" s="21">
        <v>0</v>
      </c>
      <c r="I86" s="21"/>
    </row>
    <row r="87" spans="1:9">
      <c r="A87" s="31"/>
      <c r="B87" s="33"/>
      <c r="C87" s="23"/>
      <c r="D87" s="21"/>
      <c r="E87" s="24"/>
      <c r="F87" s="24"/>
      <c r="G87" s="25"/>
      <c r="H87" s="21"/>
      <c r="I87" s="21"/>
    </row>
    <row r="88" spans="1:9">
      <c r="A88" s="31">
        <v>46</v>
      </c>
      <c r="B88" s="32" t="s">
        <v>413</v>
      </c>
      <c r="C88" s="23" t="s">
        <v>403</v>
      </c>
      <c r="D88" s="21">
        <v>3390</v>
      </c>
      <c r="E88" s="24">
        <v>2000</v>
      </c>
      <c r="F88" s="24">
        <v>5650</v>
      </c>
      <c r="G88" s="25">
        <v>0.2</v>
      </c>
      <c r="H88" s="21">
        <v>8170</v>
      </c>
      <c r="I88" s="21"/>
    </row>
    <row r="89" spans="1:9">
      <c r="A89" s="31"/>
      <c r="B89" s="33"/>
      <c r="C89" s="23"/>
      <c r="D89" s="21"/>
      <c r="E89" s="24"/>
      <c r="F89" s="24"/>
      <c r="G89" s="25"/>
      <c r="H89" s="21"/>
      <c r="I89" s="21"/>
    </row>
    <row r="90" spans="1:9">
      <c r="A90" s="31">
        <v>47</v>
      </c>
      <c r="B90" s="32" t="s">
        <v>467</v>
      </c>
      <c r="C90" s="23" t="s">
        <v>403</v>
      </c>
      <c r="D90" s="21">
        <v>0</v>
      </c>
      <c r="E90" s="24">
        <v>0</v>
      </c>
      <c r="F90" s="24">
        <v>0</v>
      </c>
      <c r="G90" s="25"/>
      <c r="H90" s="21">
        <v>0</v>
      </c>
      <c r="I90" s="21"/>
    </row>
    <row r="91" spans="1:9">
      <c r="A91" s="31"/>
      <c r="B91" s="33"/>
      <c r="C91" s="23"/>
      <c r="D91" s="21"/>
      <c r="E91" s="24"/>
      <c r="F91" s="24"/>
      <c r="G91" s="25"/>
      <c r="H91" s="21"/>
      <c r="I91" s="21"/>
    </row>
    <row r="92" spans="1:9">
      <c r="A92" s="31">
        <v>48</v>
      </c>
      <c r="B92" s="32" t="s">
        <v>468</v>
      </c>
      <c r="C92" s="23" t="s">
        <v>403</v>
      </c>
      <c r="D92" s="21">
        <v>0</v>
      </c>
      <c r="E92" s="24">
        <v>0</v>
      </c>
      <c r="F92" s="24">
        <v>0</v>
      </c>
      <c r="G92" s="25"/>
      <c r="H92" s="21">
        <v>0</v>
      </c>
      <c r="I92" s="21"/>
    </row>
    <row r="93" spans="1:9">
      <c r="A93" s="31"/>
      <c r="B93" s="33"/>
      <c r="C93" s="23"/>
      <c r="D93" s="21"/>
      <c r="E93" s="24"/>
      <c r="F93" s="24"/>
      <c r="G93" s="25"/>
      <c r="H93" s="21"/>
      <c r="I93" s="21"/>
    </row>
    <row r="94" spans="1:9">
      <c r="A94" s="31">
        <v>49</v>
      </c>
      <c r="B94" s="32" t="s">
        <v>469</v>
      </c>
      <c r="C94" s="23" t="s">
        <v>403</v>
      </c>
      <c r="D94" s="21">
        <v>510</v>
      </c>
      <c r="E94" s="24">
        <v>9000</v>
      </c>
      <c r="F94" s="24">
        <v>850</v>
      </c>
      <c r="G94" s="25"/>
      <c r="H94" s="21">
        <v>-7640</v>
      </c>
      <c r="I94" s="21"/>
    </row>
    <row r="95" spans="1:9">
      <c r="A95" s="31"/>
      <c r="B95" s="33"/>
      <c r="C95" s="23"/>
      <c r="D95" s="21"/>
      <c r="E95" s="24"/>
      <c r="F95" s="24"/>
      <c r="G95" s="25"/>
      <c r="H95" s="21"/>
      <c r="I95" s="21"/>
    </row>
    <row r="96" spans="1:9">
      <c r="A96" s="31">
        <v>50</v>
      </c>
      <c r="B96" s="32" t="s">
        <v>470</v>
      </c>
      <c r="C96" s="23" t="s">
        <v>403</v>
      </c>
      <c r="D96" s="21">
        <v>0</v>
      </c>
      <c r="E96" s="24">
        <v>0</v>
      </c>
      <c r="F96" s="24">
        <v>0</v>
      </c>
      <c r="G96" s="25"/>
      <c r="H96" s="21">
        <v>0</v>
      </c>
      <c r="I96" s="21"/>
    </row>
    <row r="97" spans="1:9">
      <c r="A97" s="31"/>
      <c r="B97" s="33"/>
      <c r="C97" s="23"/>
      <c r="D97" s="21"/>
      <c r="E97" s="24"/>
      <c r="F97" s="24"/>
      <c r="G97" s="25"/>
      <c r="H97" s="21"/>
      <c r="I97" s="21"/>
    </row>
    <row r="98" spans="1:9">
      <c r="A98" s="31">
        <v>51</v>
      </c>
      <c r="B98" s="32" t="s">
        <v>471</v>
      </c>
      <c r="C98" s="23" t="s">
        <v>403</v>
      </c>
      <c r="D98" s="21">
        <v>60</v>
      </c>
      <c r="E98" s="24">
        <v>1200</v>
      </c>
      <c r="F98" s="24">
        <v>100</v>
      </c>
      <c r="G98" s="25"/>
      <c r="H98" s="21">
        <v>-1040</v>
      </c>
      <c r="I98" s="21"/>
    </row>
    <row r="99" spans="1:9">
      <c r="A99" s="31"/>
      <c r="B99" s="33"/>
      <c r="C99" s="23"/>
      <c r="D99" s="21"/>
      <c r="E99" s="24"/>
      <c r="F99" s="24"/>
      <c r="G99" s="25"/>
      <c r="H99" s="21"/>
      <c r="I99" s="21"/>
    </row>
    <row r="100" spans="1:9">
      <c r="A100" s="31">
        <v>52</v>
      </c>
      <c r="B100" s="34" t="s">
        <v>472</v>
      </c>
      <c r="C100" s="23" t="s">
        <v>403</v>
      </c>
      <c r="D100" s="21">
        <v>1080</v>
      </c>
      <c r="E100" s="24">
        <v>800</v>
      </c>
      <c r="F100" s="24">
        <v>1800</v>
      </c>
      <c r="G100" s="25"/>
      <c r="H100" s="21">
        <v>2080</v>
      </c>
      <c r="I100" s="21"/>
    </row>
    <row r="101" spans="1:9">
      <c r="A101" s="31"/>
      <c r="B101" s="33"/>
      <c r="C101" s="23"/>
      <c r="D101" s="21"/>
      <c r="E101" s="24"/>
      <c r="F101" s="24"/>
      <c r="G101" s="25"/>
      <c r="H101" s="21"/>
      <c r="I101" s="21"/>
    </row>
    <row r="102" spans="1:9">
      <c r="A102" s="31">
        <v>53</v>
      </c>
      <c r="B102" s="32" t="s">
        <v>473</v>
      </c>
      <c r="C102" s="23" t="s">
        <v>403</v>
      </c>
      <c r="D102" s="21">
        <v>0</v>
      </c>
      <c r="E102" s="24">
        <v>0</v>
      </c>
      <c r="F102" s="24">
        <v>0</v>
      </c>
      <c r="G102" s="25"/>
      <c r="H102" s="21">
        <v>0</v>
      </c>
      <c r="I102" s="21"/>
    </row>
    <row r="103" spans="1:9">
      <c r="A103" s="31"/>
      <c r="B103" s="33"/>
      <c r="C103" s="23"/>
      <c r="D103" s="21"/>
      <c r="E103" s="24"/>
      <c r="F103" s="24"/>
      <c r="G103" s="25"/>
      <c r="H103" s="21"/>
      <c r="I103" s="21"/>
    </row>
    <row r="104" spans="1:9">
      <c r="A104" s="31">
        <v>54</v>
      </c>
      <c r="B104" s="32" t="s">
        <v>474</v>
      </c>
      <c r="C104" s="23" t="s">
        <v>403</v>
      </c>
      <c r="D104" s="21">
        <v>240</v>
      </c>
      <c r="E104" s="24">
        <v>2400</v>
      </c>
      <c r="F104" s="24">
        <v>400</v>
      </c>
      <c r="G104" s="25"/>
      <c r="H104" s="21">
        <v>-1760</v>
      </c>
      <c r="I104" s="21"/>
    </row>
    <row r="105" spans="1:9">
      <c r="A105" s="31"/>
      <c r="B105" s="33"/>
      <c r="C105" s="23"/>
      <c r="D105" s="21"/>
      <c r="E105" s="24"/>
      <c r="F105" s="24"/>
      <c r="G105" s="25"/>
      <c r="H105" s="21"/>
      <c r="I105" s="21"/>
    </row>
    <row r="106" spans="1:9">
      <c r="A106" s="31">
        <v>55</v>
      </c>
      <c r="B106" s="32" t="s">
        <v>414</v>
      </c>
      <c r="C106" s="23" t="s">
        <v>403</v>
      </c>
      <c r="D106" s="21">
        <v>0</v>
      </c>
      <c r="E106" s="24">
        <v>0</v>
      </c>
      <c r="F106" s="24">
        <v>0</v>
      </c>
      <c r="G106" s="25"/>
      <c r="H106" s="21">
        <v>0</v>
      </c>
      <c r="I106" s="21"/>
    </row>
    <row r="107" spans="1:9">
      <c r="A107" s="31"/>
      <c r="B107" s="33"/>
      <c r="C107" s="23"/>
      <c r="D107" s="21"/>
      <c r="E107" s="24"/>
      <c r="F107" s="24"/>
      <c r="G107" s="25"/>
      <c r="H107" s="21"/>
      <c r="I107" s="21"/>
    </row>
    <row r="108" spans="1:9">
      <c r="A108" s="31">
        <v>56</v>
      </c>
      <c r="B108" s="32" t="s">
        <v>475</v>
      </c>
      <c r="C108" s="23" t="s">
        <v>403</v>
      </c>
      <c r="D108" s="21">
        <v>54</v>
      </c>
      <c r="E108" s="24">
        <v>200</v>
      </c>
      <c r="F108" s="24">
        <v>90</v>
      </c>
      <c r="G108" s="25"/>
      <c r="H108" s="21">
        <v>-56</v>
      </c>
      <c r="I108" s="21"/>
    </row>
    <row r="109" spans="1:9">
      <c r="A109" s="31"/>
      <c r="B109" s="33"/>
      <c r="C109" s="23"/>
      <c r="D109" s="21"/>
      <c r="E109" s="24"/>
      <c r="F109" s="24"/>
      <c r="G109" s="25"/>
      <c r="H109" s="21"/>
      <c r="I109" s="21"/>
    </row>
    <row r="110" spans="1:9">
      <c r="A110" s="31">
        <v>57</v>
      </c>
      <c r="B110" s="32" t="s">
        <v>476</v>
      </c>
      <c r="C110" s="23" t="s">
        <v>403</v>
      </c>
      <c r="D110" s="21">
        <v>215.39999999999998</v>
      </c>
      <c r="E110" s="24">
        <v>600</v>
      </c>
      <c r="F110" s="24">
        <v>359</v>
      </c>
      <c r="G110" s="25"/>
      <c r="H110" s="21">
        <v>-25.600000000000023</v>
      </c>
      <c r="I110" s="21"/>
    </row>
    <row r="111" spans="1:9">
      <c r="A111" s="31"/>
      <c r="B111" s="33"/>
      <c r="C111" s="23"/>
      <c r="D111" s="21"/>
      <c r="E111" s="24"/>
      <c r="F111" s="24"/>
      <c r="G111" s="25"/>
      <c r="H111" s="21"/>
      <c r="I111" s="21"/>
    </row>
    <row r="112" spans="1:9">
      <c r="A112" s="31">
        <v>58</v>
      </c>
      <c r="B112" s="32" t="s">
        <v>477</v>
      </c>
      <c r="C112" s="23" t="s">
        <v>403</v>
      </c>
      <c r="D112" s="21">
        <v>0</v>
      </c>
      <c r="E112" s="24">
        <v>117</v>
      </c>
      <c r="F112" s="24">
        <v>0</v>
      </c>
      <c r="G112" s="25"/>
      <c r="H112" s="21">
        <v>-117</v>
      </c>
      <c r="I112" s="21"/>
    </row>
    <row r="113" spans="1:9">
      <c r="A113" s="31"/>
      <c r="B113" s="33"/>
      <c r="C113" s="23"/>
      <c r="D113" s="21"/>
      <c r="E113" s="24"/>
      <c r="F113" s="24"/>
      <c r="G113" s="25"/>
      <c r="H113" s="21"/>
      <c r="I113" s="21"/>
    </row>
    <row r="114" spans="1:9">
      <c r="A114" s="31">
        <v>59</v>
      </c>
      <c r="B114" s="32" t="s">
        <v>478</v>
      </c>
      <c r="C114" s="23" t="s">
        <v>403</v>
      </c>
      <c r="D114" s="21">
        <v>0</v>
      </c>
      <c r="E114" s="24">
        <v>0</v>
      </c>
      <c r="F114" s="24">
        <v>0</v>
      </c>
      <c r="G114" s="25"/>
      <c r="H114" s="21">
        <v>0</v>
      </c>
      <c r="I114" s="21"/>
    </row>
    <row r="115" spans="1:9">
      <c r="A115" s="31"/>
      <c r="B115" s="32"/>
      <c r="C115" s="23"/>
      <c r="D115" s="21"/>
      <c r="E115" s="24"/>
      <c r="F115" s="24"/>
      <c r="G115" s="25"/>
      <c r="H115" s="21"/>
      <c r="I115" s="21"/>
    </row>
    <row r="116" spans="1:9">
      <c r="A116" s="31">
        <v>60</v>
      </c>
      <c r="B116" s="32" t="s">
        <v>479</v>
      </c>
      <c r="C116" s="23" t="s">
        <v>403</v>
      </c>
      <c r="D116" s="21">
        <v>0</v>
      </c>
      <c r="E116" s="24">
        <v>0</v>
      </c>
      <c r="F116" s="24">
        <v>0</v>
      </c>
      <c r="G116" s="25"/>
      <c r="H116" s="21">
        <v>0</v>
      </c>
      <c r="I116" s="21"/>
    </row>
    <row r="117" spans="1:9">
      <c r="A117" s="31"/>
      <c r="B117" s="32"/>
      <c r="C117" s="23"/>
      <c r="D117" s="21"/>
      <c r="E117" s="24"/>
      <c r="F117" s="24"/>
      <c r="G117" s="25"/>
      <c r="H117" s="21"/>
      <c r="I117" s="21"/>
    </row>
    <row r="118" spans="1:9" ht="21">
      <c r="A118" s="35" t="s">
        <v>415</v>
      </c>
      <c r="B118" s="36"/>
      <c r="C118" s="23"/>
      <c r="D118" s="21"/>
      <c r="E118" s="24"/>
      <c r="F118" s="24"/>
      <c r="G118" s="25"/>
      <c r="H118" s="21"/>
      <c r="I118" s="21"/>
    </row>
    <row r="119" spans="1:9">
      <c r="A119" s="31">
        <v>61</v>
      </c>
      <c r="B119" s="32" t="s">
        <v>480</v>
      </c>
      <c r="C119" s="23" t="s">
        <v>403</v>
      </c>
      <c r="D119" s="21">
        <v>177.6</v>
      </c>
      <c r="E119" s="24">
        <v>480</v>
      </c>
      <c r="F119" s="24">
        <v>296</v>
      </c>
      <c r="G119" s="25"/>
      <c r="H119" s="21">
        <v>-6.3999999999999773</v>
      </c>
      <c r="I119" s="21"/>
    </row>
    <row r="120" spans="1:9">
      <c r="A120" s="31"/>
      <c r="B120" s="33"/>
      <c r="C120" s="23"/>
      <c r="D120" s="21"/>
      <c r="E120" s="24"/>
      <c r="F120" s="24"/>
      <c r="G120" s="25"/>
      <c r="H120" s="21"/>
      <c r="I120" s="21"/>
    </row>
    <row r="121" spans="1:9">
      <c r="A121" s="31">
        <v>62</v>
      </c>
      <c r="B121" s="32" t="s">
        <v>481</v>
      </c>
      <c r="C121" s="23" t="s">
        <v>403</v>
      </c>
      <c r="D121" s="21">
        <v>483.00000000000006</v>
      </c>
      <c r="E121" s="24">
        <v>575</v>
      </c>
      <c r="F121" s="24">
        <v>805</v>
      </c>
      <c r="G121" s="25"/>
      <c r="H121" s="21">
        <v>713</v>
      </c>
      <c r="I121" s="21"/>
    </row>
    <row r="122" spans="1:9">
      <c r="A122" s="31"/>
      <c r="B122" s="33"/>
      <c r="C122" s="23"/>
      <c r="D122" s="21"/>
      <c r="E122" s="24"/>
      <c r="F122" s="24"/>
      <c r="G122" s="25"/>
      <c r="H122" s="21"/>
      <c r="I122" s="21"/>
    </row>
    <row r="123" spans="1:9">
      <c r="A123" s="31">
        <v>63</v>
      </c>
      <c r="B123" s="32" t="s">
        <v>482</v>
      </c>
      <c r="C123" s="23" t="s">
        <v>403</v>
      </c>
      <c r="D123" s="21">
        <v>862.80000000000007</v>
      </c>
      <c r="E123" s="24">
        <v>1195</v>
      </c>
      <c r="F123" s="24">
        <v>1438</v>
      </c>
      <c r="G123" s="25">
        <v>0.1</v>
      </c>
      <c r="H123" s="21">
        <v>1249.6000000000004</v>
      </c>
      <c r="I123" s="21"/>
    </row>
    <row r="124" spans="1:9">
      <c r="A124" s="31"/>
      <c r="B124" s="32"/>
      <c r="C124" s="23"/>
      <c r="D124" s="21"/>
      <c r="E124" s="24"/>
      <c r="F124" s="24"/>
      <c r="G124" s="25"/>
      <c r="H124" s="21"/>
      <c r="I124" s="21"/>
    </row>
    <row r="125" spans="1:9">
      <c r="A125" s="31">
        <v>64</v>
      </c>
      <c r="B125" s="32" t="s">
        <v>483</v>
      </c>
      <c r="C125" s="23" t="s">
        <v>404</v>
      </c>
      <c r="D125" s="21">
        <v>0</v>
      </c>
      <c r="E125" s="24">
        <v>0</v>
      </c>
      <c r="F125" s="24">
        <v>0</v>
      </c>
      <c r="G125" s="25"/>
      <c r="H125" s="21">
        <v>0</v>
      </c>
      <c r="I125" s="21"/>
    </row>
    <row r="126" spans="1:9">
      <c r="A126" s="31"/>
      <c r="B126" s="33"/>
      <c r="C126" s="23"/>
      <c r="D126" s="21"/>
      <c r="E126" s="24"/>
      <c r="F126" s="24"/>
      <c r="G126" s="25"/>
      <c r="H126" s="21"/>
      <c r="I126" s="21"/>
    </row>
    <row r="127" spans="1:9">
      <c r="A127" s="31">
        <v>65</v>
      </c>
      <c r="B127" s="32" t="s">
        <v>484</v>
      </c>
      <c r="C127" s="23" t="s">
        <v>404</v>
      </c>
      <c r="D127" s="21">
        <v>0</v>
      </c>
      <c r="E127" s="24">
        <v>0</v>
      </c>
      <c r="F127" s="24">
        <v>0</v>
      </c>
      <c r="G127" s="25"/>
      <c r="H127" s="21">
        <v>0</v>
      </c>
      <c r="I127" s="21"/>
    </row>
    <row r="128" spans="1:9">
      <c r="A128" s="31"/>
      <c r="B128" s="33"/>
      <c r="C128" s="23"/>
      <c r="D128" s="21"/>
      <c r="E128" s="24"/>
      <c r="F128" s="24"/>
      <c r="G128" s="25"/>
      <c r="H128" s="21"/>
      <c r="I128" s="21"/>
    </row>
    <row r="129" spans="1:9">
      <c r="A129" s="31">
        <v>66</v>
      </c>
      <c r="B129" s="32" t="s">
        <v>485</v>
      </c>
      <c r="C129" s="23" t="s">
        <v>404</v>
      </c>
      <c r="D129" s="21">
        <v>0</v>
      </c>
      <c r="E129" s="24">
        <v>0</v>
      </c>
      <c r="F129" s="24">
        <v>0</v>
      </c>
      <c r="G129" s="25"/>
      <c r="H129" s="21">
        <v>0</v>
      </c>
      <c r="I129" s="21"/>
    </row>
    <row r="130" spans="1:9">
      <c r="A130" s="31"/>
      <c r="B130" s="33"/>
      <c r="C130" s="23"/>
      <c r="D130" s="21"/>
      <c r="E130" s="24"/>
      <c r="F130" s="24"/>
      <c r="G130" s="25"/>
      <c r="H130" s="21"/>
      <c r="I130" s="21"/>
    </row>
    <row r="131" spans="1:9">
      <c r="A131" s="31">
        <v>67</v>
      </c>
      <c r="B131" s="32" t="s">
        <v>486</v>
      </c>
      <c r="C131" s="23" t="s">
        <v>404</v>
      </c>
      <c r="D131" s="21">
        <v>0</v>
      </c>
      <c r="E131" s="24">
        <v>0</v>
      </c>
      <c r="F131" s="24">
        <v>0</v>
      </c>
      <c r="G131" s="25"/>
      <c r="H131" s="21">
        <v>0</v>
      </c>
      <c r="I131" s="21"/>
    </row>
    <row r="132" spans="1:9">
      <c r="A132" s="31"/>
      <c r="B132" s="33"/>
      <c r="C132" s="23"/>
      <c r="D132" s="21"/>
      <c r="E132" s="24"/>
      <c r="F132" s="24"/>
      <c r="G132" s="25"/>
      <c r="H132" s="21"/>
      <c r="I132" s="21"/>
    </row>
    <row r="133" spans="1:9">
      <c r="A133" s="31">
        <v>68</v>
      </c>
      <c r="B133" s="32" t="s">
        <v>487</v>
      </c>
      <c r="C133" s="23" t="s">
        <v>404</v>
      </c>
      <c r="D133" s="21">
        <v>5760</v>
      </c>
      <c r="E133" s="24">
        <v>10000</v>
      </c>
      <c r="F133" s="24">
        <v>9600</v>
      </c>
      <c r="G133" s="25"/>
      <c r="H133" s="21">
        <v>5360</v>
      </c>
      <c r="I133" s="21"/>
    </row>
    <row r="134" spans="1:9">
      <c r="A134" s="31"/>
      <c r="B134" s="33"/>
      <c r="C134" s="23"/>
      <c r="D134" s="21"/>
      <c r="E134" s="24"/>
      <c r="F134" s="24"/>
      <c r="G134" s="25"/>
      <c r="H134" s="21"/>
      <c r="I134" s="21"/>
    </row>
    <row r="135" spans="1:9">
      <c r="A135" s="31">
        <v>69</v>
      </c>
      <c r="B135" s="32" t="s">
        <v>488</v>
      </c>
      <c r="C135" s="23" t="s">
        <v>404</v>
      </c>
      <c r="D135" s="21">
        <v>300</v>
      </c>
      <c r="E135" s="24">
        <v>1250</v>
      </c>
      <c r="F135" s="24">
        <v>500</v>
      </c>
      <c r="G135" s="25"/>
      <c r="H135" s="21">
        <v>-450</v>
      </c>
      <c r="I135" s="21"/>
    </row>
    <row r="136" spans="1:9">
      <c r="A136" s="31"/>
      <c r="B136" s="33"/>
      <c r="C136" s="23"/>
      <c r="D136" s="21"/>
      <c r="E136" s="24"/>
      <c r="F136" s="24"/>
      <c r="G136" s="25"/>
      <c r="H136" s="21"/>
      <c r="I136" s="21"/>
    </row>
    <row r="137" spans="1:9">
      <c r="A137" s="31">
        <v>70</v>
      </c>
      <c r="B137" s="32" t="s">
        <v>489</v>
      </c>
      <c r="C137" s="23" t="s">
        <v>404</v>
      </c>
      <c r="D137" s="21">
        <v>1650</v>
      </c>
      <c r="E137" s="24">
        <v>2750</v>
      </c>
      <c r="F137" s="24">
        <v>2750</v>
      </c>
      <c r="G137" s="25">
        <v>0.32</v>
      </c>
      <c r="H137" s="21">
        <v>2530</v>
      </c>
      <c r="I137" s="21"/>
    </row>
    <row r="138" spans="1:9">
      <c r="A138" s="31"/>
      <c r="B138" s="22"/>
      <c r="C138" s="23"/>
      <c r="D138" s="21"/>
      <c r="E138" s="24"/>
      <c r="F138" s="24"/>
      <c r="G138" s="25"/>
      <c r="H138" s="21"/>
      <c r="I138" s="21"/>
    </row>
    <row r="139" spans="1:9">
      <c r="A139" s="31">
        <v>71</v>
      </c>
      <c r="B139" s="32" t="s">
        <v>490</v>
      </c>
      <c r="C139" s="23" t="s">
        <v>401</v>
      </c>
      <c r="D139" s="21">
        <v>0</v>
      </c>
      <c r="E139" s="24">
        <v>0</v>
      </c>
      <c r="F139" s="24">
        <v>0</v>
      </c>
      <c r="G139" s="25"/>
      <c r="H139" s="21">
        <v>0</v>
      </c>
      <c r="I139" s="21"/>
    </row>
    <row r="140" spans="1:9">
      <c r="A140" s="31"/>
      <c r="B140" s="22"/>
      <c r="C140" s="23"/>
      <c r="D140" s="21"/>
      <c r="E140" s="24"/>
      <c r="F140" s="24"/>
      <c r="G140" s="25"/>
      <c r="H140" s="21"/>
      <c r="I140" s="21"/>
    </row>
    <row r="141" spans="1:9">
      <c r="A141" s="31">
        <v>72</v>
      </c>
      <c r="B141" s="32" t="s">
        <v>417</v>
      </c>
      <c r="C141" s="23" t="s">
        <v>401</v>
      </c>
      <c r="D141" s="21">
        <v>22.8</v>
      </c>
      <c r="E141" s="24">
        <v>358</v>
      </c>
      <c r="F141" s="24">
        <v>38</v>
      </c>
      <c r="G141" s="25"/>
      <c r="H141" s="21">
        <v>-297.2</v>
      </c>
      <c r="I141" s="21"/>
    </row>
    <row r="142" spans="1:9">
      <c r="A142" s="31"/>
      <c r="B142" s="32"/>
      <c r="C142" s="23"/>
      <c r="D142" s="21"/>
      <c r="E142" s="24"/>
      <c r="F142" s="24"/>
      <c r="G142" s="25"/>
      <c r="H142" s="21"/>
      <c r="I142" s="21"/>
    </row>
    <row r="143" spans="1:9">
      <c r="A143" s="31">
        <v>73</v>
      </c>
      <c r="B143" s="32" t="s">
        <v>491</v>
      </c>
      <c r="C143" s="20" t="s">
        <v>401</v>
      </c>
      <c r="D143" s="21">
        <v>170.39999999999998</v>
      </c>
      <c r="E143" s="24">
        <v>53</v>
      </c>
      <c r="F143" s="24">
        <v>284</v>
      </c>
      <c r="G143" s="25"/>
      <c r="H143" s="21">
        <v>401.4</v>
      </c>
      <c r="I143" s="21"/>
    </row>
    <row r="144" spans="1:9">
      <c r="A144" s="31"/>
      <c r="B144" s="33"/>
      <c r="C144" s="23"/>
      <c r="D144" s="21"/>
      <c r="E144" s="24"/>
      <c r="F144" s="24"/>
      <c r="G144" s="25"/>
      <c r="H144" s="21"/>
      <c r="I144" s="21"/>
    </row>
    <row r="145" spans="1:9">
      <c r="A145" s="31">
        <v>74</v>
      </c>
      <c r="B145" s="32" t="s">
        <v>492</v>
      </c>
      <c r="C145" s="23" t="s">
        <v>405</v>
      </c>
      <c r="D145" s="21">
        <v>220.8</v>
      </c>
      <c r="E145" s="24">
        <v>104</v>
      </c>
      <c r="F145" s="24">
        <v>368</v>
      </c>
      <c r="G145" s="25">
        <v>0.1</v>
      </c>
      <c r="H145" s="21">
        <v>521.6</v>
      </c>
      <c r="I145" s="21"/>
    </row>
    <row r="146" spans="1:9">
      <c r="A146" s="31"/>
      <c r="B146" s="33"/>
      <c r="C146" s="23"/>
      <c r="D146" s="21"/>
      <c r="E146" s="24"/>
      <c r="F146" s="24"/>
      <c r="G146" s="25"/>
      <c r="H146" s="21"/>
      <c r="I146" s="21"/>
    </row>
    <row r="147" spans="1:9">
      <c r="A147" s="31">
        <v>75</v>
      </c>
      <c r="B147" s="32" t="s">
        <v>493</v>
      </c>
      <c r="C147" s="23" t="s">
        <v>405</v>
      </c>
      <c r="D147" s="21">
        <v>0</v>
      </c>
      <c r="E147" s="24">
        <v>7</v>
      </c>
      <c r="F147" s="24">
        <v>0</v>
      </c>
      <c r="G147" s="25"/>
      <c r="H147" s="21">
        <v>-7</v>
      </c>
      <c r="I147" s="21"/>
    </row>
    <row r="148" spans="1:9">
      <c r="A148" s="31"/>
      <c r="B148" s="22"/>
      <c r="C148" s="23"/>
      <c r="D148" s="21"/>
      <c r="E148" s="24"/>
      <c r="F148" s="24"/>
      <c r="G148" s="25"/>
      <c r="H148" s="21"/>
      <c r="I148" s="21"/>
    </row>
    <row r="149" spans="1:9">
      <c r="A149" s="31">
        <v>76</v>
      </c>
      <c r="B149" s="32" t="s">
        <v>494</v>
      </c>
      <c r="C149" s="23" t="s">
        <v>403</v>
      </c>
      <c r="D149" s="21">
        <v>0</v>
      </c>
      <c r="E149" s="24">
        <v>0</v>
      </c>
      <c r="F149" s="24">
        <v>0</v>
      </c>
      <c r="G149" s="25"/>
      <c r="H149" s="21">
        <v>0</v>
      </c>
      <c r="I149" s="21"/>
    </row>
    <row r="150" spans="1:9">
      <c r="A150" s="31"/>
      <c r="B150" s="33"/>
      <c r="C150" s="23"/>
      <c r="D150" s="21"/>
      <c r="E150" s="24"/>
      <c r="F150" s="24"/>
      <c r="G150" s="25"/>
      <c r="H150" s="21"/>
      <c r="I150" s="21"/>
    </row>
    <row r="151" spans="1:9">
      <c r="A151" s="31">
        <v>77</v>
      </c>
      <c r="B151" s="32" t="s">
        <v>495</v>
      </c>
      <c r="C151" s="23" t="s">
        <v>403</v>
      </c>
      <c r="D151" s="21">
        <v>0</v>
      </c>
      <c r="E151" s="24">
        <v>0</v>
      </c>
      <c r="F151" s="24">
        <v>0</v>
      </c>
      <c r="G151" s="25"/>
      <c r="H151" s="21">
        <v>0</v>
      </c>
      <c r="I151" s="21"/>
    </row>
    <row r="152" spans="1:9">
      <c r="A152" s="31"/>
      <c r="B152" s="33"/>
      <c r="C152" s="23"/>
      <c r="D152" s="21"/>
      <c r="E152" s="24"/>
      <c r="F152" s="24"/>
      <c r="G152" s="25"/>
      <c r="H152" s="21"/>
      <c r="I152" s="21"/>
    </row>
    <row r="153" spans="1:9">
      <c r="A153" s="31">
        <v>78</v>
      </c>
      <c r="B153" s="32" t="s">
        <v>496</v>
      </c>
      <c r="C153" s="23" t="s">
        <v>403</v>
      </c>
      <c r="D153" s="21">
        <v>0</v>
      </c>
      <c r="E153" s="24">
        <v>0</v>
      </c>
      <c r="F153" s="24">
        <v>0</v>
      </c>
      <c r="G153" s="25"/>
      <c r="H153" s="21">
        <v>0</v>
      </c>
      <c r="I153" s="21"/>
    </row>
    <row r="154" spans="1:9">
      <c r="A154" s="31"/>
      <c r="B154" s="33"/>
      <c r="C154" s="23"/>
      <c r="D154" s="21"/>
      <c r="E154" s="24"/>
      <c r="F154" s="24"/>
      <c r="G154" s="25"/>
      <c r="H154" s="21"/>
      <c r="I154" s="21"/>
    </row>
    <row r="155" spans="1:9">
      <c r="A155" s="31">
        <v>79</v>
      </c>
      <c r="B155" s="32" t="s">
        <v>497</v>
      </c>
      <c r="C155" s="23" t="s">
        <v>403</v>
      </c>
      <c r="D155" s="21">
        <v>0</v>
      </c>
      <c r="E155" s="24">
        <v>0</v>
      </c>
      <c r="F155" s="24">
        <v>0</v>
      </c>
      <c r="G155" s="25"/>
      <c r="H155" s="21">
        <v>0</v>
      </c>
      <c r="I155" s="21"/>
    </row>
    <row r="156" spans="1:9">
      <c r="A156" s="31"/>
      <c r="B156" s="33"/>
      <c r="C156" s="23"/>
      <c r="D156" s="21"/>
      <c r="E156" s="24"/>
      <c r="F156" s="24"/>
      <c r="G156" s="25"/>
      <c r="H156" s="21"/>
      <c r="I156" s="21"/>
    </row>
    <row r="157" spans="1:9">
      <c r="A157" s="31">
        <v>80</v>
      </c>
      <c r="B157" s="32" t="s">
        <v>498</v>
      </c>
      <c r="C157" s="23" t="s">
        <v>403</v>
      </c>
      <c r="D157" s="21">
        <v>0</v>
      </c>
      <c r="E157" s="24">
        <v>0</v>
      </c>
      <c r="F157" s="24">
        <v>0</v>
      </c>
      <c r="G157" s="25"/>
      <c r="H157" s="21">
        <v>0</v>
      </c>
      <c r="I157" s="21"/>
    </row>
    <row r="158" spans="1:9">
      <c r="A158" s="31"/>
      <c r="B158" s="33"/>
      <c r="C158" s="23"/>
      <c r="D158" s="21"/>
      <c r="E158" s="24"/>
      <c r="F158" s="24"/>
      <c r="G158" s="25"/>
      <c r="H158" s="21"/>
      <c r="I158" s="21"/>
    </row>
    <row r="159" spans="1:9">
      <c r="A159" s="31">
        <v>81</v>
      </c>
      <c r="B159" s="32" t="s">
        <v>499</v>
      </c>
      <c r="C159" s="23" t="s">
        <v>403</v>
      </c>
      <c r="D159" s="21">
        <v>0</v>
      </c>
      <c r="E159" s="24">
        <v>0</v>
      </c>
      <c r="F159" s="24">
        <v>0</v>
      </c>
      <c r="G159" s="25"/>
      <c r="H159" s="21">
        <v>0</v>
      </c>
      <c r="I159" s="21"/>
    </row>
    <row r="160" spans="1:9">
      <c r="A160" s="31"/>
      <c r="B160" s="33"/>
      <c r="C160" s="23"/>
      <c r="D160" s="21"/>
      <c r="E160" s="24"/>
      <c r="F160" s="24"/>
      <c r="G160" s="25"/>
      <c r="H160" s="21"/>
      <c r="I160" s="21"/>
    </row>
    <row r="161" spans="1:9">
      <c r="A161" s="31">
        <v>82</v>
      </c>
      <c r="B161" s="32" t="s">
        <v>500</v>
      </c>
      <c r="C161" s="23" t="s">
        <v>402</v>
      </c>
      <c r="D161" s="21">
        <v>4950</v>
      </c>
      <c r="E161" s="24">
        <v>25925</v>
      </c>
      <c r="F161" s="24">
        <v>8250</v>
      </c>
      <c r="G161" s="25"/>
      <c r="H161" s="21">
        <v>-12725</v>
      </c>
      <c r="I161" s="21"/>
    </row>
    <row r="162" spans="1:9">
      <c r="A162" s="31"/>
      <c r="B162" s="33"/>
      <c r="C162" s="23"/>
      <c r="D162" s="21"/>
      <c r="E162" s="24"/>
      <c r="F162" s="24"/>
      <c r="G162" s="25"/>
      <c r="H162" s="21"/>
      <c r="I162" s="21"/>
    </row>
    <row r="163" spans="1:9">
      <c r="A163" s="31">
        <v>83</v>
      </c>
      <c r="B163" s="32" t="s">
        <v>501</v>
      </c>
      <c r="C163" s="23" t="s">
        <v>402</v>
      </c>
      <c r="D163" s="21">
        <v>1089</v>
      </c>
      <c r="E163" s="24">
        <v>10870</v>
      </c>
      <c r="F163" s="24">
        <v>1815</v>
      </c>
      <c r="G163" s="25"/>
      <c r="H163" s="21">
        <v>-7966</v>
      </c>
      <c r="I163" s="21"/>
    </row>
    <row r="164" spans="1:9">
      <c r="A164" s="31"/>
      <c r="B164" s="22"/>
      <c r="C164" s="23"/>
      <c r="D164" s="21"/>
      <c r="E164" s="24"/>
      <c r="F164" s="24"/>
      <c r="G164" s="25"/>
      <c r="H164" s="21"/>
      <c r="I164" s="21"/>
    </row>
    <row r="165" spans="1:9">
      <c r="A165" s="31">
        <v>84</v>
      </c>
      <c r="B165" s="3" t="s">
        <v>502</v>
      </c>
      <c r="C165" s="23" t="s">
        <v>402</v>
      </c>
      <c r="D165" s="21">
        <v>270</v>
      </c>
      <c r="E165" s="24">
        <v>6075</v>
      </c>
      <c r="F165" s="24">
        <v>450</v>
      </c>
      <c r="G165" s="25"/>
      <c r="H165" s="21">
        <v>-5355</v>
      </c>
      <c r="I165" s="21"/>
    </row>
    <row r="166" spans="1:9">
      <c r="A166" s="31"/>
      <c r="B166" s="22"/>
      <c r="C166" s="23"/>
      <c r="D166" s="21"/>
      <c r="E166" s="24"/>
      <c r="F166" s="24"/>
      <c r="G166" s="25"/>
      <c r="H166" s="21"/>
      <c r="I166" s="21"/>
    </row>
    <row r="167" spans="1:9">
      <c r="A167" s="31">
        <v>85</v>
      </c>
      <c r="B167" s="3" t="s">
        <v>503</v>
      </c>
      <c r="C167" s="23" t="s">
        <v>402</v>
      </c>
      <c r="D167" s="21">
        <v>0</v>
      </c>
      <c r="E167" s="24">
        <v>3072</v>
      </c>
      <c r="F167" s="24">
        <v>0</v>
      </c>
      <c r="G167" s="25"/>
      <c r="H167" s="21">
        <v>-3072</v>
      </c>
      <c r="I167" s="21"/>
    </row>
    <row r="168" spans="1:9">
      <c r="A168" s="31"/>
      <c r="B168" s="22"/>
      <c r="C168" s="23"/>
      <c r="D168" s="21"/>
      <c r="E168" s="24"/>
      <c r="F168" s="24"/>
      <c r="G168" s="25"/>
      <c r="H168" s="21"/>
      <c r="I168" s="21"/>
    </row>
    <row r="169" spans="1:9">
      <c r="A169" s="31">
        <v>86</v>
      </c>
      <c r="B169" s="32" t="s">
        <v>504</v>
      </c>
      <c r="C169" s="23" t="s">
        <v>405</v>
      </c>
      <c r="D169" s="21">
        <v>1.7999999999999998</v>
      </c>
      <c r="E169" s="24">
        <v>13</v>
      </c>
      <c r="F169" s="24">
        <v>3</v>
      </c>
      <c r="G169" s="25"/>
      <c r="H169" s="21">
        <v>-8.1999999999999993</v>
      </c>
      <c r="I169" s="21"/>
    </row>
    <row r="170" spans="1:9">
      <c r="A170" s="31"/>
      <c r="B170" s="22"/>
      <c r="C170" s="23"/>
      <c r="D170" s="21"/>
      <c r="E170" s="24"/>
      <c r="F170" s="24"/>
      <c r="G170" s="25"/>
      <c r="H170" s="21"/>
      <c r="I170" s="21"/>
    </row>
    <row r="171" spans="1:9">
      <c r="A171" s="31">
        <v>87</v>
      </c>
      <c r="B171" s="32" t="s">
        <v>505</v>
      </c>
      <c r="C171" s="23" t="s">
        <v>405</v>
      </c>
      <c r="D171" s="21">
        <v>315.59999999999997</v>
      </c>
      <c r="E171" s="24">
        <v>0</v>
      </c>
      <c r="F171" s="24">
        <v>526</v>
      </c>
      <c r="G171" s="25"/>
      <c r="H171" s="21">
        <v>841.59999999999991</v>
      </c>
      <c r="I171" s="21"/>
    </row>
    <row r="172" spans="1:9">
      <c r="A172" s="31"/>
      <c r="B172" s="22"/>
      <c r="C172" s="23"/>
      <c r="D172" s="21"/>
      <c r="E172" s="24"/>
      <c r="F172" s="24"/>
      <c r="G172" s="25"/>
      <c r="H172" s="21"/>
      <c r="I172" s="21"/>
    </row>
    <row r="173" spans="1:9">
      <c r="A173" s="31">
        <v>88</v>
      </c>
      <c r="B173" s="32" t="s">
        <v>506</v>
      </c>
      <c r="C173" s="23" t="s">
        <v>402</v>
      </c>
      <c r="D173" s="21">
        <v>0</v>
      </c>
      <c r="E173" s="24">
        <v>1500</v>
      </c>
      <c r="F173" s="24">
        <v>0</v>
      </c>
      <c r="G173" s="25"/>
      <c r="H173" s="21">
        <v>-1500</v>
      </c>
      <c r="I173" s="21"/>
    </row>
    <row r="174" spans="1:9">
      <c r="A174" s="31"/>
      <c r="B174" s="33"/>
      <c r="C174" s="23"/>
      <c r="D174" s="21"/>
      <c r="E174" s="24"/>
      <c r="F174" s="24"/>
      <c r="G174" s="25"/>
      <c r="H174" s="21"/>
      <c r="I174" s="21"/>
    </row>
    <row r="175" spans="1:9">
      <c r="A175" s="31">
        <v>89</v>
      </c>
      <c r="B175" s="32" t="s">
        <v>507</v>
      </c>
      <c r="C175" s="23" t="s">
        <v>402</v>
      </c>
      <c r="D175" s="21">
        <v>120</v>
      </c>
      <c r="E175" s="24">
        <v>300</v>
      </c>
      <c r="F175" s="24">
        <v>200</v>
      </c>
      <c r="G175" s="25"/>
      <c r="H175" s="21">
        <v>20</v>
      </c>
      <c r="I175" s="21"/>
    </row>
    <row r="176" spans="1:9">
      <c r="A176" s="31"/>
      <c r="B176" s="33"/>
      <c r="C176" s="20"/>
      <c r="D176" s="21"/>
      <c r="E176" s="24"/>
      <c r="F176" s="24"/>
      <c r="G176" s="25"/>
      <c r="H176" s="21"/>
      <c r="I176" s="21"/>
    </row>
    <row r="177" spans="1:9">
      <c r="A177" s="31">
        <v>90</v>
      </c>
      <c r="B177" s="32" t="s">
        <v>508</v>
      </c>
      <c r="C177" s="23" t="s">
        <v>402</v>
      </c>
      <c r="D177" s="21">
        <v>900</v>
      </c>
      <c r="E177" s="24">
        <v>1300</v>
      </c>
      <c r="F177" s="24">
        <v>1500</v>
      </c>
      <c r="G177" s="25">
        <v>0.3</v>
      </c>
      <c r="H177" s="21">
        <v>1550</v>
      </c>
      <c r="I177" s="21"/>
    </row>
    <row r="178" spans="1:9">
      <c r="A178" s="31"/>
      <c r="B178" s="33"/>
      <c r="C178" s="23"/>
      <c r="D178" s="21"/>
      <c r="E178" s="24"/>
      <c r="F178" s="24"/>
      <c r="G178" s="25"/>
      <c r="H178" s="21"/>
      <c r="I178" s="21"/>
    </row>
    <row r="179" spans="1:9">
      <c r="A179" s="31">
        <v>91</v>
      </c>
      <c r="B179" s="32" t="s">
        <v>509</v>
      </c>
      <c r="C179" s="23" t="s">
        <v>402</v>
      </c>
      <c r="D179" s="21">
        <v>0</v>
      </c>
      <c r="E179" s="24">
        <v>0</v>
      </c>
      <c r="F179" s="24">
        <v>0</v>
      </c>
      <c r="G179" s="25"/>
      <c r="H179" s="21">
        <v>0</v>
      </c>
      <c r="I179" s="21"/>
    </row>
    <row r="180" spans="1:9">
      <c r="A180" s="31"/>
      <c r="B180" s="33"/>
      <c r="C180" s="23"/>
      <c r="D180" s="21"/>
      <c r="E180" s="24"/>
      <c r="F180" s="24"/>
      <c r="G180" s="25"/>
      <c r="H180" s="21"/>
      <c r="I180" s="21"/>
    </row>
    <row r="181" spans="1:9">
      <c r="A181" s="31">
        <v>92</v>
      </c>
      <c r="B181" s="32" t="s">
        <v>510</v>
      </c>
      <c r="C181" s="23" t="s">
        <v>402</v>
      </c>
      <c r="D181" s="21">
        <v>53.4</v>
      </c>
      <c r="E181" s="24">
        <v>0</v>
      </c>
      <c r="F181" s="24">
        <v>89</v>
      </c>
      <c r="G181" s="25"/>
      <c r="H181" s="21">
        <v>142.4</v>
      </c>
      <c r="I181" s="21"/>
    </row>
    <row r="182" spans="1:9">
      <c r="A182" s="31"/>
      <c r="B182" s="33"/>
      <c r="C182" s="23"/>
      <c r="D182" s="21"/>
      <c r="E182" s="24"/>
      <c r="F182" s="24"/>
      <c r="G182" s="25"/>
      <c r="H182" s="21"/>
      <c r="I182" s="21"/>
    </row>
    <row r="183" spans="1:9">
      <c r="A183" s="31">
        <v>93</v>
      </c>
      <c r="B183" s="34" t="s">
        <v>511</v>
      </c>
      <c r="C183" s="23" t="s">
        <v>402</v>
      </c>
      <c r="D183" s="21">
        <v>6.6</v>
      </c>
      <c r="E183" s="24">
        <v>51</v>
      </c>
      <c r="F183" s="24">
        <v>11</v>
      </c>
      <c r="G183" s="25"/>
      <c r="H183" s="21">
        <v>-33.4</v>
      </c>
      <c r="I183" s="21"/>
    </row>
    <row r="184" spans="1:9">
      <c r="A184" s="31"/>
      <c r="B184" s="33"/>
      <c r="C184" s="23"/>
      <c r="D184" s="21"/>
      <c r="E184" s="24"/>
      <c r="F184" s="24"/>
      <c r="G184" s="25"/>
      <c r="H184" s="21"/>
      <c r="I184" s="21"/>
    </row>
    <row r="185" spans="1:9">
      <c r="A185" s="31">
        <v>94</v>
      </c>
      <c r="B185" s="34" t="s">
        <v>512</v>
      </c>
      <c r="C185" s="23" t="s">
        <v>402</v>
      </c>
      <c r="D185" s="21">
        <v>31.200000000000003</v>
      </c>
      <c r="E185" s="24">
        <v>23</v>
      </c>
      <c r="F185" s="24">
        <v>52</v>
      </c>
      <c r="G185" s="25"/>
      <c r="H185" s="21">
        <v>60.2</v>
      </c>
      <c r="I185" s="21"/>
    </row>
    <row r="186" spans="1:9">
      <c r="A186" s="31"/>
      <c r="B186" s="33"/>
      <c r="C186" s="23"/>
      <c r="D186" s="21"/>
      <c r="E186" s="24"/>
      <c r="F186" s="24"/>
      <c r="G186" s="25"/>
      <c r="H186" s="21"/>
      <c r="I186" s="21"/>
    </row>
    <row r="187" spans="1:9">
      <c r="A187" s="31">
        <v>95</v>
      </c>
      <c r="B187" s="34" t="s">
        <v>513</v>
      </c>
      <c r="C187" s="23" t="s">
        <v>402</v>
      </c>
      <c r="D187" s="21">
        <v>6.6</v>
      </c>
      <c r="E187" s="24">
        <v>47</v>
      </c>
      <c r="F187" s="24">
        <v>11</v>
      </c>
      <c r="G187" s="25"/>
      <c r="H187" s="21">
        <v>-29.4</v>
      </c>
      <c r="I187" s="21"/>
    </row>
    <row r="188" spans="1:9">
      <c r="A188" s="31"/>
      <c r="B188" s="33"/>
      <c r="C188" s="23"/>
      <c r="D188" s="21"/>
      <c r="E188" s="24"/>
      <c r="F188" s="24"/>
      <c r="G188" s="25"/>
      <c r="H188" s="21"/>
      <c r="I188" s="21"/>
    </row>
    <row r="189" spans="1:9">
      <c r="A189" s="31">
        <v>96</v>
      </c>
      <c r="B189" s="34" t="s">
        <v>514</v>
      </c>
      <c r="C189" s="23" t="s">
        <v>402</v>
      </c>
      <c r="D189" s="21">
        <v>4.2</v>
      </c>
      <c r="E189" s="24">
        <v>30</v>
      </c>
      <c r="F189" s="24">
        <v>7</v>
      </c>
      <c r="G189" s="25"/>
      <c r="H189" s="21">
        <v>-18.8</v>
      </c>
      <c r="I189" s="21"/>
    </row>
    <row r="190" spans="1:9">
      <c r="A190" s="31"/>
      <c r="B190" s="33"/>
      <c r="C190" s="23"/>
      <c r="D190" s="21"/>
      <c r="E190" s="24"/>
      <c r="F190" s="24"/>
      <c r="G190" s="25"/>
      <c r="H190" s="21"/>
      <c r="I190" s="21"/>
    </row>
    <row r="191" spans="1:9">
      <c r="A191" s="31">
        <v>97</v>
      </c>
      <c r="B191" s="32" t="s">
        <v>418</v>
      </c>
      <c r="C191" s="23" t="s">
        <v>402</v>
      </c>
      <c r="D191" s="21">
        <v>1350</v>
      </c>
      <c r="E191" s="24">
        <v>2700</v>
      </c>
      <c r="F191" s="24">
        <v>2250</v>
      </c>
      <c r="G191" s="25">
        <v>0.5</v>
      </c>
      <c r="H191" s="21">
        <v>2025</v>
      </c>
      <c r="I191" s="21"/>
    </row>
    <row r="192" spans="1:9">
      <c r="A192" s="31"/>
      <c r="B192" s="33"/>
      <c r="C192" s="23"/>
      <c r="D192" s="21"/>
      <c r="E192" s="24"/>
      <c r="F192" s="24"/>
      <c r="G192" s="25"/>
      <c r="H192" s="21"/>
      <c r="I192" s="21"/>
    </row>
    <row r="193" spans="1:9">
      <c r="A193" s="31">
        <v>98</v>
      </c>
      <c r="B193" s="32" t="s">
        <v>515</v>
      </c>
      <c r="C193" s="23" t="s">
        <v>402</v>
      </c>
      <c r="D193" s="21">
        <v>0</v>
      </c>
      <c r="E193" s="24">
        <v>0</v>
      </c>
      <c r="F193" s="24">
        <v>0</v>
      </c>
      <c r="G193" s="25"/>
      <c r="H193" s="21">
        <v>0</v>
      </c>
      <c r="I193" s="21"/>
    </row>
    <row r="194" spans="1:9">
      <c r="A194" s="31"/>
      <c r="B194" s="32"/>
      <c r="C194" s="23"/>
      <c r="D194" s="21"/>
      <c r="E194" s="24"/>
      <c r="F194" s="24"/>
      <c r="G194" s="25"/>
      <c r="H194" s="21"/>
      <c r="I194" s="21"/>
    </row>
    <row r="195" spans="1:9">
      <c r="A195" s="31">
        <v>99</v>
      </c>
      <c r="B195" s="32" t="s">
        <v>516</v>
      </c>
      <c r="C195" s="20" t="s">
        <v>402</v>
      </c>
      <c r="D195" s="21">
        <v>0</v>
      </c>
      <c r="E195" s="24">
        <v>0</v>
      </c>
      <c r="F195" s="24">
        <v>0</v>
      </c>
      <c r="G195" s="25"/>
      <c r="H195" s="21">
        <v>0</v>
      </c>
      <c r="I195" s="21"/>
    </row>
    <row r="196" spans="1:9">
      <c r="A196" s="31"/>
      <c r="B196" s="32"/>
      <c r="C196" s="23"/>
      <c r="D196" s="21"/>
      <c r="E196" s="24"/>
      <c r="F196" s="24"/>
      <c r="G196" s="25"/>
      <c r="H196" s="21"/>
      <c r="I196" s="21"/>
    </row>
    <row r="197" spans="1:9">
      <c r="A197" s="31">
        <v>100</v>
      </c>
      <c r="B197" s="32" t="s">
        <v>517</v>
      </c>
      <c r="C197" s="23" t="s">
        <v>402</v>
      </c>
      <c r="D197" s="21">
        <v>150</v>
      </c>
      <c r="E197" s="24">
        <v>500</v>
      </c>
      <c r="F197" s="24">
        <v>250</v>
      </c>
      <c r="G197" s="25"/>
      <c r="H197" s="21">
        <v>-100</v>
      </c>
      <c r="I197" s="21"/>
    </row>
    <row r="198" spans="1:9">
      <c r="A198" s="31"/>
      <c r="B198" s="33"/>
      <c r="C198" s="23"/>
      <c r="D198" s="21"/>
      <c r="E198" s="24"/>
      <c r="F198" s="24"/>
      <c r="G198" s="25"/>
      <c r="H198" s="21"/>
      <c r="I198" s="21"/>
    </row>
    <row r="199" spans="1:9">
      <c r="A199" s="31">
        <v>101</v>
      </c>
      <c r="B199" s="32" t="s">
        <v>518</v>
      </c>
      <c r="C199" s="23" t="s">
        <v>402</v>
      </c>
      <c r="D199" s="21">
        <v>240</v>
      </c>
      <c r="E199" s="24">
        <v>3100</v>
      </c>
      <c r="F199" s="24">
        <v>400</v>
      </c>
      <c r="G199" s="25"/>
      <c r="H199" s="21">
        <v>-2460</v>
      </c>
      <c r="I199" s="21"/>
    </row>
    <row r="200" spans="1:9">
      <c r="A200" s="31"/>
      <c r="B200" s="33"/>
      <c r="C200" s="23"/>
      <c r="D200" s="21"/>
      <c r="E200" s="24"/>
      <c r="F200" s="24"/>
      <c r="G200" s="25"/>
      <c r="H200" s="21"/>
      <c r="I200" s="21"/>
    </row>
    <row r="201" spans="1:9">
      <c r="A201" s="31">
        <v>102</v>
      </c>
      <c r="B201" s="32" t="s">
        <v>519</v>
      </c>
      <c r="C201" s="23" t="s">
        <v>402</v>
      </c>
      <c r="D201" s="21">
        <v>120</v>
      </c>
      <c r="E201" s="24">
        <v>2400</v>
      </c>
      <c r="F201" s="24">
        <v>200</v>
      </c>
      <c r="G201" s="25"/>
      <c r="H201" s="21">
        <v>-2080</v>
      </c>
      <c r="I201" s="21"/>
    </row>
    <row r="202" spans="1:9">
      <c r="A202" s="31"/>
      <c r="B202" s="22"/>
      <c r="C202" s="23"/>
      <c r="D202" s="21"/>
      <c r="E202" s="24"/>
      <c r="F202" s="24"/>
      <c r="G202" s="25"/>
      <c r="H202" s="21"/>
      <c r="I202" s="21"/>
    </row>
    <row r="203" spans="1:9">
      <c r="A203" s="31">
        <v>103</v>
      </c>
      <c r="B203" s="32" t="s">
        <v>520</v>
      </c>
      <c r="C203" s="23" t="s">
        <v>404</v>
      </c>
      <c r="D203" s="21">
        <v>4920</v>
      </c>
      <c r="E203" s="24">
        <v>4800</v>
      </c>
      <c r="F203" s="24">
        <v>8200</v>
      </c>
      <c r="G203" s="25">
        <v>0.22</v>
      </c>
      <c r="H203" s="21">
        <v>10124</v>
      </c>
      <c r="I203" s="21"/>
    </row>
    <row r="204" spans="1:9">
      <c r="A204" s="31"/>
      <c r="B204" s="33"/>
      <c r="C204" s="23"/>
      <c r="D204" s="21"/>
      <c r="E204" s="24"/>
      <c r="F204" s="24"/>
      <c r="G204" s="25"/>
      <c r="H204" s="21"/>
      <c r="I204" s="21"/>
    </row>
    <row r="205" spans="1:9">
      <c r="A205" s="31">
        <v>104</v>
      </c>
      <c r="B205" s="32" t="s">
        <v>521</v>
      </c>
      <c r="C205" s="23" t="s">
        <v>404</v>
      </c>
      <c r="D205" s="21">
        <v>0</v>
      </c>
      <c r="E205" s="24">
        <v>0</v>
      </c>
      <c r="F205" s="24">
        <v>0</v>
      </c>
      <c r="G205" s="25"/>
      <c r="H205" s="21">
        <v>0</v>
      </c>
      <c r="I205" s="21"/>
    </row>
    <row r="206" spans="1:9">
      <c r="A206" s="31"/>
      <c r="B206" s="33"/>
      <c r="C206" s="23"/>
      <c r="D206" s="21"/>
      <c r="E206" s="24"/>
      <c r="F206" s="24"/>
      <c r="G206" s="25"/>
      <c r="H206" s="21"/>
      <c r="I206" s="21"/>
    </row>
    <row r="207" spans="1:9">
      <c r="A207" s="31">
        <v>105</v>
      </c>
      <c r="B207" s="32" t="s">
        <v>522</v>
      </c>
      <c r="C207" s="23" t="s">
        <v>404</v>
      </c>
      <c r="D207" s="21">
        <v>780</v>
      </c>
      <c r="E207" s="24">
        <v>700</v>
      </c>
      <c r="F207" s="24">
        <v>1300</v>
      </c>
      <c r="G207" s="25"/>
      <c r="H207" s="21">
        <v>1380</v>
      </c>
      <c r="I207" s="21"/>
    </row>
    <row r="208" spans="1:9">
      <c r="A208" s="31"/>
      <c r="B208" s="33"/>
      <c r="C208" s="23"/>
      <c r="D208" s="21"/>
      <c r="E208" s="24"/>
      <c r="F208" s="24"/>
      <c r="G208" s="25"/>
      <c r="H208" s="21"/>
      <c r="I208" s="21"/>
    </row>
    <row r="209" spans="1:9">
      <c r="A209" s="31">
        <v>106</v>
      </c>
      <c r="B209" s="32" t="s">
        <v>523</v>
      </c>
      <c r="C209" s="23" t="s">
        <v>404</v>
      </c>
      <c r="D209" s="21">
        <v>4680</v>
      </c>
      <c r="E209" s="24">
        <v>2200</v>
      </c>
      <c r="F209" s="24">
        <v>7800</v>
      </c>
      <c r="G209" s="25"/>
      <c r="H209" s="21">
        <v>10280</v>
      </c>
      <c r="I209" s="21"/>
    </row>
    <row r="210" spans="1:9">
      <c r="A210" s="31"/>
      <c r="B210" s="33"/>
      <c r="C210" s="23"/>
      <c r="D210" s="21"/>
      <c r="E210" s="24"/>
      <c r="F210" s="24"/>
      <c r="G210" s="25"/>
      <c r="H210" s="21"/>
      <c r="I210" s="21"/>
    </row>
    <row r="211" spans="1:9">
      <c r="A211" s="31">
        <v>107</v>
      </c>
      <c r="B211" s="32" t="s">
        <v>420</v>
      </c>
      <c r="C211" s="23" t="s">
        <v>404</v>
      </c>
      <c r="D211" s="21">
        <v>180</v>
      </c>
      <c r="E211" s="24">
        <v>2700</v>
      </c>
      <c r="F211" s="24">
        <v>300</v>
      </c>
      <c r="G211" s="25"/>
      <c r="H211" s="21">
        <v>-2220</v>
      </c>
      <c r="I211" s="21"/>
    </row>
    <row r="212" spans="1:9">
      <c r="A212" s="31"/>
      <c r="B212" s="33"/>
      <c r="C212" s="23"/>
      <c r="D212" s="21"/>
      <c r="E212" s="24"/>
      <c r="F212" s="24"/>
      <c r="G212" s="25"/>
      <c r="H212" s="21"/>
      <c r="I212" s="21"/>
    </row>
    <row r="213" spans="1:9">
      <c r="A213" s="31">
        <v>108</v>
      </c>
      <c r="B213" s="32" t="s">
        <v>524</v>
      </c>
      <c r="C213" s="23" t="s">
        <v>404</v>
      </c>
      <c r="D213" s="21">
        <v>780</v>
      </c>
      <c r="E213" s="24">
        <v>1500</v>
      </c>
      <c r="F213" s="24">
        <v>1300</v>
      </c>
      <c r="G213" s="25">
        <v>0.4</v>
      </c>
      <c r="H213" s="21">
        <v>1099.9999999999998</v>
      </c>
      <c r="I213" s="21"/>
    </row>
    <row r="214" spans="1:9">
      <c r="A214" s="31"/>
      <c r="B214" s="32"/>
      <c r="C214" s="23"/>
      <c r="D214" s="21"/>
      <c r="E214" s="24"/>
      <c r="F214" s="24"/>
      <c r="G214" s="25"/>
      <c r="H214" s="21"/>
      <c r="I214" s="21"/>
    </row>
    <row r="215" spans="1:9">
      <c r="A215" s="31">
        <v>109</v>
      </c>
      <c r="B215" s="32" t="s">
        <v>525</v>
      </c>
      <c r="C215" s="23" t="s">
        <v>404</v>
      </c>
      <c r="D215" s="21">
        <v>3184.7999999999997</v>
      </c>
      <c r="E215" s="24">
        <v>4984</v>
      </c>
      <c r="F215" s="24">
        <v>5308</v>
      </c>
      <c r="G215" s="25">
        <v>0.3</v>
      </c>
      <c r="H215" s="21">
        <v>5101.2000000000007</v>
      </c>
      <c r="I215" s="21"/>
    </row>
    <row r="216" spans="1:9">
      <c r="A216" s="31"/>
      <c r="B216" s="32"/>
      <c r="C216" s="23"/>
      <c r="D216" s="21"/>
      <c r="E216" s="24"/>
      <c r="F216" s="24"/>
      <c r="G216" s="25"/>
      <c r="H216" s="21"/>
      <c r="I216" s="21"/>
    </row>
    <row r="217" spans="1:9">
      <c r="A217" s="31">
        <v>110</v>
      </c>
      <c r="B217" s="32" t="s">
        <v>419</v>
      </c>
      <c r="C217" s="23" t="s">
        <v>404</v>
      </c>
      <c r="D217" s="21">
        <v>1320</v>
      </c>
      <c r="E217" s="24">
        <v>2300</v>
      </c>
      <c r="F217" s="24">
        <v>2200</v>
      </c>
      <c r="G217" s="25"/>
      <c r="H217" s="21">
        <v>1220</v>
      </c>
      <c r="I217" s="21"/>
    </row>
    <row r="218" spans="1:9">
      <c r="A218" s="31"/>
      <c r="B218" s="32"/>
      <c r="C218" s="23"/>
      <c r="D218" s="21"/>
      <c r="E218" s="24"/>
      <c r="F218" s="24"/>
      <c r="G218" s="25"/>
      <c r="H218" s="21"/>
      <c r="I218" s="21"/>
    </row>
    <row r="219" spans="1:9">
      <c r="A219" s="31">
        <v>111</v>
      </c>
      <c r="B219" s="34" t="s">
        <v>526</v>
      </c>
      <c r="C219" s="23" t="s">
        <v>404</v>
      </c>
      <c r="D219" s="21">
        <v>1053.5999999999999</v>
      </c>
      <c r="E219" s="24">
        <v>6800</v>
      </c>
      <c r="F219" s="24">
        <v>1756</v>
      </c>
      <c r="G219" s="25"/>
      <c r="H219" s="21">
        <v>-3990.3999999999996</v>
      </c>
      <c r="I219" s="21"/>
    </row>
    <row r="220" spans="1:9">
      <c r="A220" s="31"/>
      <c r="B220" s="32"/>
      <c r="C220" s="23"/>
      <c r="D220" s="21"/>
      <c r="E220" s="24"/>
      <c r="F220" s="24"/>
      <c r="G220" s="25"/>
      <c r="H220" s="21"/>
      <c r="I220" s="21"/>
    </row>
    <row r="221" spans="1:9">
      <c r="A221" s="31">
        <v>112</v>
      </c>
      <c r="B221" s="34" t="s">
        <v>527</v>
      </c>
      <c r="C221" s="23" t="s">
        <v>404</v>
      </c>
      <c r="D221" s="21">
        <v>837.6</v>
      </c>
      <c r="E221" s="24">
        <v>9160</v>
      </c>
      <c r="F221" s="24">
        <v>1396</v>
      </c>
      <c r="G221" s="25"/>
      <c r="H221" s="21">
        <v>-6926.4</v>
      </c>
      <c r="I221" s="21"/>
    </row>
    <row r="222" spans="1:9">
      <c r="A222" s="31"/>
      <c r="B222" s="34"/>
      <c r="C222" s="23"/>
      <c r="D222" s="21"/>
      <c r="E222" s="24"/>
      <c r="F222" s="24"/>
      <c r="G222" s="25"/>
      <c r="H222" s="21"/>
      <c r="I222" s="21"/>
    </row>
    <row r="223" spans="1:9">
      <c r="A223" s="31">
        <v>113</v>
      </c>
      <c r="B223" s="34" t="s">
        <v>528</v>
      </c>
      <c r="C223" s="23"/>
      <c r="D223" s="21">
        <v>0</v>
      </c>
      <c r="E223" s="24">
        <v>1900</v>
      </c>
      <c r="F223" s="24">
        <v>0</v>
      </c>
      <c r="G223" s="25"/>
      <c r="H223" s="21">
        <v>-1900</v>
      </c>
      <c r="I223" s="21"/>
    </row>
    <row r="224" spans="1:9">
      <c r="A224" s="31"/>
      <c r="B224" s="34"/>
      <c r="C224" s="23"/>
      <c r="D224" s="21"/>
      <c r="E224" s="24"/>
      <c r="F224" s="24"/>
      <c r="G224" s="25"/>
      <c r="H224" s="21"/>
      <c r="I224" s="21"/>
    </row>
    <row r="225" spans="1:9">
      <c r="A225" s="31">
        <v>114</v>
      </c>
      <c r="B225" s="32" t="s">
        <v>529</v>
      </c>
      <c r="C225" s="23" t="s">
        <v>402</v>
      </c>
      <c r="D225" s="21">
        <v>0</v>
      </c>
      <c r="E225" s="24">
        <v>25</v>
      </c>
      <c r="F225" s="24">
        <v>0</v>
      </c>
      <c r="G225" s="25"/>
      <c r="H225" s="21">
        <v>-25</v>
      </c>
      <c r="I225" s="21"/>
    </row>
    <row r="226" spans="1:9">
      <c r="A226" s="31"/>
      <c r="B226" s="32"/>
      <c r="C226" s="23"/>
      <c r="D226" s="21"/>
      <c r="E226" s="24"/>
      <c r="F226" s="24"/>
      <c r="G226" s="25"/>
      <c r="H226" s="21"/>
      <c r="I226" s="21"/>
    </row>
    <row r="227" spans="1:9">
      <c r="A227" s="31">
        <v>115</v>
      </c>
      <c r="B227" s="32" t="s">
        <v>530</v>
      </c>
      <c r="C227" s="23" t="s">
        <v>402</v>
      </c>
      <c r="D227" s="21">
        <v>2760</v>
      </c>
      <c r="E227" s="24">
        <v>2400</v>
      </c>
      <c r="F227" s="24">
        <v>4600</v>
      </c>
      <c r="G227" s="25">
        <v>0.1</v>
      </c>
      <c r="H227" s="21">
        <v>5420</v>
      </c>
      <c r="I227" s="21"/>
    </row>
    <row r="228" spans="1:9">
      <c r="A228" s="31"/>
      <c r="B228" s="33"/>
      <c r="C228" s="23"/>
      <c r="D228" s="21"/>
      <c r="E228" s="24"/>
      <c r="F228" s="24"/>
      <c r="G228" s="25"/>
      <c r="H228" s="21"/>
      <c r="I228" s="21"/>
    </row>
    <row r="229" spans="1:9">
      <c r="A229" s="31">
        <v>116</v>
      </c>
      <c r="B229" s="32" t="s">
        <v>531</v>
      </c>
      <c r="C229" s="23" t="s">
        <v>402</v>
      </c>
      <c r="D229" s="21">
        <v>345.59999999999997</v>
      </c>
      <c r="E229" s="24">
        <v>0</v>
      </c>
      <c r="F229" s="24">
        <v>576</v>
      </c>
      <c r="G229" s="25">
        <v>0.15</v>
      </c>
      <c r="H229" s="21">
        <v>1008</v>
      </c>
      <c r="I229" s="21"/>
    </row>
    <row r="230" spans="1:9">
      <c r="A230" s="31"/>
      <c r="B230" s="33"/>
      <c r="C230" s="23"/>
      <c r="D230" s="21"/>
      <c r="E230" s="24"/>
      <c r="F230" s="24"/>
      <c r="G230" s="25"/>
      <c r="H230" s="21"/>
      <c r="I230" s="21"/>
    </row>
    <row r="231" spans="1:9">
      <c r="A231" s="31">
        <v>117</v>
      </c>
      <c r="B231" s="32" t="s">
        <v>532</v>
      </c>
      <c r="C231" s="23" t="s">
        <v>402</v>
      </c>
      <c r="D231" s="21">
        <v>0</v>
      </c>
      <c r="E231" s="24">
        <v>0</v>
      </c>
      <c r="F231" s="24">
        <v>0</v>
      </c>
      <c r="G231" s="25"/>
      <c r="H231" s="21">
        <v>0</v>
      </c>
      <c r="I231" s="21"/>
    </row>
    <row r="232" spans="1:9">
      <c r="A232" s="31"/>
      <c r="B232" s="33"/>
      <c r="C232" s="23"/>
      <c r="D232" s="21"/>
      <c r="E232" s="24"/>
      <c r="F232" s="24"/>
      <c r="G232" s="25"/>
      <c r="H232" s="21"/>
      <c r="I232" s="21"/>
    </row>
    <row r="233" spans="1:9">
      <c r="A233" s="31">
        <v>118</v>
      </c>
      <c r="B233" s="32" t="s">
        <v>533</v>
      </c>
      <c r="C233" s="23" t="s">
        <v>402</v>
      </c>
      <c r="D233" s="21">
        <v>0</v>
      </c>
      <c r="E233" s="24">
        <v>0</v>
      </c>
      <c r="F233" s="24">
        <v>0</v>
      </c>
      <c r="G233" s="25"/>
      <c r="H233" s="21">
        <v>0</v>
      </c>
      <c r="I233" s="21"/>
    </row>
    <row r="234" spans="1:9">
      <c r="A234" s="31"/>
      <c r="B234" s="33"/>
      <c r="C234" s="23"/>
      <c r="D234" s="21"/>
      <c r="E234" s="24"/>
      <c r="F234" s="24"/>
      <c r="G234" s="25"/>
      <c r="H234" s="21"/>
      <c r="I234" s="21"/>
    </row>
    <row r="235" spans="1:9">
      <c r="A235" s="31">
        <v>119</v>
      </c>
      <c r="B235" s="32" t="s">
        <v>534</v>
      </c>
      <c r="C235" s="23" t="s">
        <v>402</v>
      </c>
      <c r="D235" s="21">
        <v>300</v>
      </c>
      <c r="E235" s="24">
        <v>500</v>
      </c>
      <c r="F235" s="24">
        <v>500</v>
      </c>
      <c r="G235" s="25">
        <v>0.4</v>
      </c>
      <c r="H235" s="21">
        <v>500</v>
      </c>
      <c r="I235" s="21"/>
    </row>
    <row r="236" spans="1:9">
      <c r="A236" s="31"/>
      <c r="B236" s="33"/>
      <c r="C236" s="23"/>
      <c r="D236" s="21"/>
      <c r="E236" s="24"/>
      <c r="F236" s="24"/>
      <c r="G236" s="25"/>
      <c r="H236" s="21"/>
      <c r="I236" s="21"/>
    </row>
    <row r="237" spans="1:9">
      <c r="A237" s="31">
        <v>120</v>
      </c>
      <c r="B237" s="32" t="s">
        <v>535</v>
      </c>
      <c r="C237" s="23" t="s">
        <v>402</v>
      </c>
      <c r="D237" s="21">
        <v>2040</v>
      </c>
      <c r="E237" s="24">
        <v>0</v>
      </c>
      <c r="F237" s="24">
        <v>3400</v>
      </c>
      <c r="G237" s="25"/>
      <c r="H237" s="21">
        <v>5440</v>
      </c>
      <c r="I237" s="21"/>
    </row>
    <row r="238" spans="1:9">
      <c r="A238" s="31"/>
      <c r="B238" s="33"/>
      <c r="C238" s="23"/>
      <c r="D238" s="21"/>
      <c r="E238" s="24"/>
      <c r="F238" s="24"/>
      <c r="G238" s="25"/>
      <c r="H238" s="21"/>
      <c r="I238" s="21"/>
    </row>
    <row r="239" spans="1:9">
      <c r="A239" s="31">
        <v>121</v>
      </c>
      <c r="B239" s="32" t="s">
        <v>536</v>
      </c>
      <c r="C239" s="23" t="s">
        <v>402</v>
      </c>
      <c r="D239" s="21">
        <v>0</v>
      </c>
      <c r="E239" s="24">
        <v>4460</v>
      </c>
      <c r="F239" s="24">
        <v>0</v>
      </c>
      <c r="G239" s="25"/>
      <c r="H239" s="21">
        <v>-4460</v>
      </c>
      <c r="I239" s="21"/>
    </row>
    <row r="240" spans="1:9">
      <c r="A240" s="31"/>
      <c r="B240" s="32"/>
      <c r="C240" s="23"/>
      <c r="D240" s="21"/>
      <c r="E240" s="24"/>
      <c r="F240" s="24"/>
      <c r="G240" s="25"/>
      <c r="H240" s="21"/>
      <c r="I240" s="21"/>
    </row>
    <row r="241" spans="1:9">
      <c r="A241" s="31">
        <v>122</v>
      </c>
      <c r="B241" s="3" t="s">
        <v>537</v>
      </c>
      <c r="C241" s="23" t="s">
        <v>402</v>
      </c>
      <c r="D241" s="21">
        <v>0</v>
      </c>
      <c r="E241" s="24">
        <v>0</v>
      </c>
      <c r="F241" s="24">
        <v>0</v>
      </c>
      <c r="G241" s="25"/>
      <c r="H241" s="21">
        <v>0</v>
      </c>
      <c r="I241" s="21"/>
    </row>
    <row r="242" spans="1:9">
      <c r="A242" s="31"/>
      <c r="B242" s="22"/>
      <c r="C242" s="23"/>
      <c r="D242" s="21"/>
      <c r="E242" s="24"/>
      <c r="F242" s="24"/>
      <c r="G242" s="25"/>
      <c r="H242" s="21"/>
      <c r="I242" s="21"/>
    </row>
    <row r="243" spans="1:9">
      <c r="A243" s="31">
        <v>123</v>
      </c>
      <c r="B243" s="32" t="s">
        <v>538</v>
      </c>
      <c r="C243" s="23" t="s">
        <v>404</v>
      </c>
      <c r="D243" s="21">
        <v>0</v>
      </c>
      <c r="E243" s="24">
        <v>0</v>
      </c>
      <c r="F243" s="24">
        <v>0</v>
      </c>
      <c r="G243" s="25"/>
      <c r="H243" s="21">
        <v>0</v>
      </c>
      <c r="I243" s="21"/>
    </row>
    <row r="244" spans="1:9">
      <c r="A244" s="31"/>
      <c r="B244" s="33"/>
      <c r="C244" s="23"/>
      <c r="D244" s="21"/>
      <c r="E244" s="24"/>
      <c r="F244" s="24"/>
      <c r="G244" s="25"/>
      <c r="H244" s="21"/>
      <c r="I244" s="21"/>
    </row>
    <row r="245" spans="1:9">
      <c r="A245" s="31">
        <v>124</v>
      </c>
      <c r="B245" s="32" t="s">
        <v>539</v>
      </c>
      <c r="C245" s="23" t="s">
        <v>404</v>
      </c>
      <c r="D245" s="21">
        <v>134.4</v>
      </c>
      <c r="E245" s="24">
        <v>640</v>
      </c>
      <c r="F245" s="24">
        <v>224</v>
      </c>
      <c r="G245" s="25"/>
      <c r="H245" s="21">
        <v>-281.60000000000002</v>
      </c>
      <c r="I245" s="21"/>
    </row>
    <row r="246" spans="1:9">
      <c r="A246" s="31"/>
      <c r="B246" s="33"/>
      <c r="C246" s="23"/>
      <c r="D246" s="21"/>
      <c r="E246" s="24"/>
      <c r="F246" s="24"/>
      <c r="G246" s="25"/>
      <c r="H246" s="21"/>
      <c r="I246" s="21"/>
    </row>
    <row r="247" spans="1:9">
      <c r="A247" s="31">
        <v>125</v>
      </c>
      <c r="B247" s="32" t="s">
        <v>540</v>
      </c>
      <c r="C247" s="23" t="s">
        <v>404</v>
      </c>
      <c r="D247" s="21">
        <v>249.60000000000002</v>
      </c>
      <c r="E247" s="24">
        <v>192</v>
      </c>
      <c r="F247" s="24">
        <v>416</v>
      </c>
      <c r="G247" s="25"/>
      <c r="H247" s="21">
        <v>473.6</v>
      </c>
      <c r="I247" s="21"/>
    </row>
    <row r="248" spans="1:9">
      <c r="A248" s="31"/>
      <c r="B248" s="33"/>
      <c r="C248" s="23"/>
      <c r="D248" s="21"/>
      <c r="E248" s="24"/>
      <c r="F248" s="24"/>
      <c r="G248" s="25"/>
      <c r="H248" s="21"/>
      <c r="I248" s="21"/>
    </row>
    <row r="249" spans="1:9">
      <c r="A249" s="31">
        <v>126</v>
      </c>
      <c r="B249" s="32" t="s">
        <v>541</v>
      </c>
      <c r="C249" s="23" t="s">
        <v>404</v>
      </c>
      <c r="D249" s="21">
        <v>0</v>
      </c>
      <c r="E249" s="24">
        <v>0</v>
      </c>
      <c r="F249" s="24">
        <v>0</v>
      </c>
      <c r="G249" s="25"/>
      <c r="H249" s="21">
        <v>0</v>
      </c>
      <c r="I249" s="21"/>
    </row>
    <row r="250" spans="1:9">
      <c r="A250" s="31"/>
      <c r="B250" s="33"/>
      <c r="C250" s="23"/>
      <c r="D250" s="21"/>
      <c r="E250" s="24"/>
      <c r="F250" s="24"/>
      <c r="G250" s="25"/>
      <c r="H250" s="21"/>
      <c r="I250" s="21"/>
    </row>
    <row r="251" spans="1:9">
      <c r="A251" s="31">
        <v>127</v>
      </c>
      <c r="B251" s="32" t="s">
        <v>542</v>
      </c>
      <c r="C251" s="20" t="s">
        <v>404</v>
      </c>
      <c r="D251" s="21">
        <v>7.8000000000000007</v>
      </c>
      <c r="E251" s="24">
        <v>660</v>
      </c>
      <c r="F251" s="24">
        <v>13</v>
      </c>
      <c r="G251" s="25"/>
      <c r="H251" s="21">
        <v>-639.20000000000005</v>
      </c>
      <c r="I251" s="21"/>
    </row>
    <row r="252" spans="1:9">
      <c r="A252" s="31"/>
      <c r="B252" s="22"/>
      <c r="C252" s="23"/>
      <c r="D252" s="21"/>
      <c r="E252" s="24"/>
      <c r="F252" s="24"/>
      <c r="G252" s="25"/>
      <c r="H252" s="21"/>
      <c r="I252" s="21"/>
    </row>
    <row r="253" spans="1:9">
      <c r="A253" s="31">
        <v>128</v>
      </c>
      <c r="B253" s="32" t="s">
        <v>543</v>
      </c>
      <c r="C253" s="23" t="s">
        <v>401</v>
      </c>
      <c r="D253" s="21">
        <v>0</v>
      </c>
      <c r="E253" s="24">
        <v>0</v>
      </c>
      <c r="F253" s="24">
        <v>0</v>
      </c>
      <c r="G253" s="25"/>
      <c r="H253" s="21">
        <v>0</v>
      </c>
      <c r="I253" s="21"/>
    </row>
    <row r="254" spans="1:9">
      <c r="A254" s="31"/>
      <c r="B254" s="32"/>
      <c r="C254" s="23"/>
      <c r="D254" s="21"/>
      <c r="E254" s="24"/>
      <c r="F254" s="24"/>
      <c r="G254" s="25"/>
      <c r="H254" s="21"/>
      <c r="I254" s="21"/>
    </row>
    <row r="255" spans="1:9">
      <c r="A255" s="31">
        <v>129</v>
      </c>
      <c r="B255" s="32" t="s">
        <v>544</v>
      </c>
      <c r="C255" s="23" t="s">
        <v>401</v>
      </c>
      <c r="D255" s="21">
        <v>42.599999999999994</v>
      </c>
      <c r="E255" s="24">
        <v>94.2</v>
      </c>
      <c r="F255" s="24">
        <v>71</v>
      </c>
      <c r="G255" s="25"/>
      <c r="H255" s="21">
        <v>19.399999999999991</v>
      </c>
      <c r="I255" s="21"/>
    </row>
    <row r="256" spans="1:9">
      <c r="A256" s="31"/>
      <c r="B256" s="33"/>
      <c r="C256" s="23"/>
      <c r="D256" s="21"/>
      <c r="E256" s="24"/>
      <c r="F256" s="24"/>
      <c r="G256" s="25"/>
      <c r="H256" s="21"/>
      <c r="I256" s="21"/>
    </row>
    <row r="257" spans="1:9">
      <c r="A257" s="31">
        <v>130</v>
      </c>
      <c r="B257" s="32" t="s">
        <v>545</v>
      </c>
      <c r="C257" s="23" t="s">
        <v>401</v>
      </c>
      <c r="D257" s="21">
        <v>0</v>
      </c>
      <c r="E257" s="24">
        <v>0</v>
      </c>
      <c r="F257" s="24">
        <v>0</v>
      </c>
      <c r="G257" s="25"/>
      <c r="H257" s="21">
        <v>0</v>
      </c>
      <c r="I257" s="21"/>
    </row>
    <row r="258" spans="1:9">
      <c r="A258" s="31"/>
      <c r="B258" s="32"/>
      <c r="C258" s="23"/>
      <c r="D258" s="21"/>
      <c r="E258" s="24"/>
      <c r="F258" s="24"/>
      <c r="G258" s="25"/>
      <c r="H258" s="21"/>
      <c r="I258" s="21"/>
    </row>
    <row r="259" spans="1:9">
      <c r="A259" s="31">
        <v>131</v>
      </c>
      <c r="B259" s="32" t="s">
        <v>546</v>
      </c>
      <c r="C259" s="23" t="s">
        <v>401</v>
      </c>
      <c r="D259" s="21">
        <v>0</v>
      </c>
      <c r="E259" s="24">
        <v>181.4</v>
      </c>
      <c r="F259" s="24">
        <v>0</v>
      </c>
      <c r="G259" s="25"/>
      <c r="H259" s="21">
        <v>-181.4</v>
      </c>
      <c r="I259" s="21"/>
    </row>
    <row r="260" spans="1:9">
      <c r="A260" s="31"/>
      <c r="B260" s="32"/>
      <c r="C260" s="23"/>
      <c r="D260" s="21"/>
      <c r="E260" s="24"/>
      <c r="F260" s="24"/>
      <c r="G260" s="25"/>
      <c r="H260" s="21"/>
      <c r="I260" s="21"/>
    </row>
    <row r="261" spans="1:9">
      <c r="A261" s="31">
        <v>132</v>
      </c>
      <c r="B261" s="32" t="s">
        <v>547</v>
      </c>
      <c r="C261" s="23" t="s">
        <v>405</v>
      </c>
      <c r="D261" s="21">
        <v>61.2</v>
      </c>
      <c r="E261" s="24">
        <v>78</v>
      </c>
      <c r="F261" s="24">
        <v>102</v>
      </c>
      <c r="G261" s="25">
        <v>0.2</v>
      </c>
      <c r="H261" s="21">
        <v>105.6</v>
      </c>
      <c r="I261" s="21"/>
    </row>
    <row r="262" spans="1:9">
      <c r="A262" s="31"/>
      <c r="B262" s="33"/>
      <c r="C262" s="23"/>
      <c r="D262" s="21"/>
      <c r="E262" s="24"/>
      <c r="F262" s="24"/>
      <c r="G262" s="25"/>
      <c r="H262" s="21"/>
      <c r="I262" s="21"/>
    </row>
    <row r="263" spans="1:9">
      <c r="A263" s="31">
        <v>133</v>
      </c>
      <c r="B263" s="32" t="s">
        <v>548</v>
      </c>
      <c r="C263" s="23" t="s">
        <v>405</v>
      </c>
      <c r="D263" s="21">
        <v>23.400000000000002</v>
      </c>
      <c r="E263" s="24">
        <v>11</v>
      </c>
      <c r="F263" s="24">
        <v>39</v>
      </c>
      <c r="G263" s="25"/>
      <c r="H263" s="21">
        <v>51.400000000000006</v>
      </c>
      <c r="I263" s="21"/>
    </row>
    <row r="264" spans="1:9">
      <c r="A264" s="31"/>
      <c r="B264" s="22"/>
      <c r="C264" s="23"/>
      <c r="D264" s="21"/>
      <c r="E264" s="24"/>
      <c r="F264" s="24"/>
      <c r="G264" s="25"/>
      <c r="H264" s="21"/>
      <c r="I264" s="21"/>
    </row>
    <row r="265" spans="1:9">
      <c r="A265" s="31">
        <v>134</v>
      </c>
      <c r="B265" s="32" t="s">
        <v>549</v>
      </c>
      <c r="C265" s="23" t="s">
        <v>402</v>
      </c>
      <c r="D265" s="21">
        <v>186</v>
      </c>
      <c r="E265" s="24">
        <v>1500</v>
      </c>
      <c r="F265" s="24">
        <v>310</v>
      </c>
      <c r="G265" s="25"/>
      <c r="H265" s="21">
        <v>-1004</v>
      </c>
      <c r="I265" s="21"/>
    </row>
    <row r="266" spans="1:9">
      <c r="A266" s="31"/>
      <c r="B266" s="22"/>
      <c r="C266" s="23"/>
      <c r="D266" s="21"/>
      <c r="E266" s="24"/>
      <c r="F266" s="24"/>
      <c r="G266" s="25"/>
      <c r="H266" s="21"/>
      <c r="I266" s="21"/>
    </row>
    <row r="267" spans="1:9">
      <c r="A267" s="31">
        <v>135</v>
      </c>
      <c r="B267" s="32" t="s">
        <v>550</v>
      </c>
      <c r="C267" s="23" t="s">
        <v>402</v>
      </c>
      <c r="D267" s="21">
        <v>2340</v>
      </c>
      <c r="E267" s="24">
        <v>2000</v>
      </c>
      <c r="F267" s="24">
        <v>3900</v>
      </c>
      <c r="G267" s="25">
        <v>0.2</v>
      </c>
      <c r="H267" s="21">
        <v>5020</v>
      </c>
      <c r="I267" s="21"/>
    </row>
    <row r="268" spans="1:9">
      <c r="A268" s="31"/>
      <c r="B268" s="22"/>
      <c r="C268" s="23"/>
      <c r="D268" s="21"/>
      <c r="E268" s="24"/>
      <c r="F268" s="24"/>
      <c r="G268" s="25"/>
      <c r="H268" s="21"/>
      <c r="I268" s="21"/>
    </row>
    <row r="269" spans="1:9">
      <c r="A269" s="31">
        <v>136</v>
      </c>
      <c r="B269" s="32" t="s">
        <v>551</v>
      </c>
      <c r="C269" s="23" t="s">
        <v>402</v>
      </c>
      <c r="D269" s="21">
        <v>0</v>
      </c>
      <c r="E269" s="24"/>
      <c r="F269" s="24"/>
      <c r="G269" s="25"/>
      <c r="H269" s="21">
        <v>0</v>
      </c>
      <c r="I269" s="21"/>
    </row>
    <row r="270" spans="1:9">
      <c r="A270" s="31"/>
      <c r="B270" s="32"/>
      <c r="C270" s="23"/>
      <c r="D270" s="21"/>
      <c r="E270" s="24"/>
      <c r="F270" s="24"/>
      <c r="G270" s="25"/>
      <c r="H270" s="21"/>
      <c r="I270" s="21"/>
    </row>
    <row r="271" spans="1:9">
      <c r="A271" s="31">
        <v>137</v>
      </c>
      <c r="B271" s="32" t="s">
        <v>552</v>
      </c>
      <c r="C271" s="23" t="s">
        <v>406</v>
      </c>
      <c r="D271" s="21">
        <v>0</v>
      </c>
      <c r="E271" s="24"/>
      <c r="F271" s="24"/>
      <c r="G271" s="25"/>
      <c r="H271" s="21">
        <v>0</v>
      </c>
      <c r="I271" s="21"/>
    </row>
    <row r="272" spans="1:9">
      <c r="A272" s="31"/>
      <c r="B272" s="33"/>
      <c r="C272" s="23"/>
      <c r="D272" s="21"/>
      <c r="E272" s="24"/>
      <c r="F272" s="24"/>
      <c r="G272" s="25"/>
      <c r="H272" s="21"/>
      <c r="I272" s="21"/>
    </row>
    <row r="273" spans="1:9">
      <c r="A273" s="31">
        <v>138</v>
      </c>
      <c r="B273" s="32" t="s">
        <v>553</v>
      </c>
      <c r="C273" s="23" t="s">
        <v>406</v>
      </c>
      <c r="D273" s="21">
        <v>0</v>
      </c>
      <c r="E273" s="24">
        <v>0</v>
      </c>
      <c r="F273" s="24">
        <v>0</v>
      </c>
      <c r="G273" s="25"/>
      <c r="H273" s="21">
        <v>0</v>
      </c>
      <c r="I273" s="21"/>
    </row>
    <row r="274" spans="1:9">
      <c r="A274" s="31"/>
      <c r="B274" s="22"/>
      <c r="C274" s="23"/>
      <c r="D274" s="21"/>
      <c r="E274" s="24"/>
      <c r="F274" s="24"/>
      <c r="G274" s="25"/>
      <c r="H274" s="21"/>
      <c r="I274" s="21"/>
    </row>
    <row r="275" spans="1:9">
      <c r="A275" s="31">
        <v>139</v>
      </c>
      <c r="B275" s="32" t="s">
        <v>427</v>
      </c>
      <c r="C275" s="23" t="s">
        <v>407</v>
      </c>
      <c r="D275" s="21">
        <v>1440</v>
      </c>
      <c r="E275" s="24">
        <v>1680</v>
      </c>
      <c r="F275" s="24">
        <v>2400</v>
      </c>
      <c r="G275" s="25">
        <v>0.1</v>
      </c>
      <c r="H275" s="21">
        <v>2400</v>
      </c>
      <c r="I275" s="21"/>
    </row>
    <row r="276" spans="1:9">
      <c r="A276" s="31"/>
      <c r="B276" s="22"/>
      <c r="C276" s="23"/>
      <c r="D276" s="21"/>
      <c r="E276" s="24"/>
      <c r="F276" s="24"/>
      <c r="G276" s="25"/>
      <c r="H276" s="21"/>
      <c r="I276" s="21"/>
    </row>
    <row r="277" spans="1:9">
      <c r="A277" s="31">
        <v>140</v>
      </c>
      <c r="B277" s="32" t="s">
        <v>554</v>
      </c>
      <c r="C277" s="23" t="s">
        <v>407</v>
      </c>
      <c r="D277" s="21">
        <v>330</v>
      </c>
      <c r="E277" s="24">
        <v>5450</v>
      </c>
      <c r="F277" s="24">
        <v>550</v>
      </c>
      <c r="G277" s="25"/>
      <c r="H277" s="21">
        <v>-4570</v>
      </c>
      <c r="I277" s="21"/>
    </row>
    <row r="278" spans="1:9">
      <c r="A278" s="31"/>
      <c r="B278" s="33"/>
      <c r="C278" s="23"/>
      <c r="D278" s="21"/>
      <c r="E278" s="24"/>
      <c r="F278" s="24"/>
      <c r="G278" s="25"/>
      <c r="H278" s="21"/>
      <c r="I278" s="21"/>
    </row>
    <row r="279" spans="1:9">
      <c r="A279" s="31">
        <v>141</v>
      </c>
      <c r="B279" s="32" t="s">
        <v>425</v>
      </c>
      <c r="C279" s="23" t="s">
        <v>407</v>
      </c>
      <c r="D279" s="21">
        <v>4014.0000000000005</v>
      </c>
      <c r="E279" s="24">
        <v>4250</v>
      </c>
      <c r="F279" s="24">
        <v>6690</v>
      </c>
      <c r="G279" s="25"/>
      <c r="H279" s="21">
        <v>6454</v>
      </c>
      <c r="I279" s="21"/>
    </row>
    <row r="280" spans="1:9">
      <c r="A280" s="31"/>
      <c r="B280" s="22"/>
      <c r="C280" s="23"/>
      <c r="D280" s="21"/>
      <c r="E280" s="24"/>
      <c r="F280" s="24"/>
      <c r="G280" s="25"/>
      <c r="H280" s="21"/>
      <c r="I280" s="21"/>
    </row>
    <row r="281" spans="1:9">
      <c r="A281" s="31">
        <v>142</v>
      </c>
      <c r="B281" s="32" t="s">
        <v>555</v>
      </c>
      <c r="C281" s="23" t="s">
        <v>407</v>
      </c>
      <c r="D281" s="21">
        <v>288</v>
      </c>
      <c r="E281" s="24">
        <v>3640</v>
      </c>
      <c r="F281" s="24">
        <v>480</v>
      </c>
      <c r="G281" s="25"/>
      <c r="H281" s="21">
        <v>-2872</v>
      </c>
      <c r="I281" s="21"/>
    </row>
    <row r="282" spans="1:9">
      <c r="A282" s="31"/>
      <c r="B282" s="22"/>
      <c r="C282" s="23"/>
      <c r="D282" s="21"/>
      <c r="E282" s="24"/>
      <c r="F282" s="24"/>
      <c r="G282" s="25"/>
      <c r="H282" s="21"/>
      <c r="I282" s="21"/>
    </row>
    <row r="283" spans="1:9">
      <c r="A283" s="31">
        <v>143</v>
      </c>
      <c r="B283" s="32" t="s">
        <v>556</v>
      </c>
      <c r="C283" s="23" t="s">
        <v>402</v>
      </c>
      <c r="D283" s="21">
        <v>85812</v>
      </c>
      <c r="E283" s="24">
        <v>126000</v>
      </c>
      <c r="F283" s="24">
        <v>143020</v>
      </c>
      <c r="G283" s="25">
        <v>0.2</v>
      </c>
      <c r="H283" s="21">
        <v>131436</v>
      </c>
      <c r="I283" s="21"/>
    </row>
    <row r="284" spans="1:9">
      <c r="A284" s="31"/>
      <c r="B284" s="33"/>
      <c r="C284" s="23"/>
      <c r="D284" s="21"/>
      <c r="E284" s="24"/>
      <c r="F284" s="24"/>
      <c r="G284" s="25"/>
      <c r="H284" s="21"/>
      <c r="I284" s="21"/>
    </row>
    <row r="285" spans="1:9">
      <c r="A285" s="31">
        <v>144</v>
      </c>
      <c r="B285" s="32" t="s">
        <v>557</v>
      </c>
      <c r="C285" s="23" t="s">
        <v>402</v>
      </c>
      <c r="D285" s="21">
        <v>54210</v>
      </c>
      <c r="E285" s="24">
        <v>90000</v>
      </c>
      <c r="F285" s="24">
        <v>90350</v>
      </c>
      <c r="G285" s="25">
        <v>0.35</v>
      </c>
      <c r="H285" s="21">
        <v>86182.500000000015</v>
      </c>
      <c r="I285" s="21"/>
    </row>
    <row r="286" spans="1:9">
      <c r="A286" s="31"/>
      <c r="B286" s="33"/>
      <c r="C286" s="23"/>
      <c r="D286" s="21"/>
      <c r="E286" s="24"/>
      <c r="F286" s="24"/>
      <c r="G286" s="25"/>
      <c r="H286" s="21"/>
      <c r="I286" s="21"/>
    </row>
    <row r="287" spans="1:9">
      <c r="A287" s="31">
        <v>145</v>
      </c>
      <c r="B287" s="37" t="s">
        <v>558</v>
      </c>
      <c r="C287" s="23" t="s">
        <v>402</v>
      </c>
      <c r="D287" s="21">
        <v>1800</v>
      </c>
      <c r="E287" s="24">
        <v>3200</v>
      </c>
      <c r="F287" s="24">
        <v>3000</v>
      </c>
      <c r="G287" s="25">
        <v>0.3</v>
      </c>
      <c r="H287" s="21">
        <v>2500</v>
      </c>
      <c r="I287" s="21"/>
    </row>
    <row r="288" spans="1:9">
      <c r="A288" s="31"/>
      <c r="B288" s="22"/>
      <c r="C288" s="23"/>
      <c r="D288" s="21"/>
      <c r="E288" s="24"/>
      <c r="F288" s="24"/>
      <c r="G288" s="25"/>
      <c r="H288" s="21"/>
      <c r="I288" s="21"/>
    </row>
    <row r="289" spans="1:9">
      <c r="A289" s="31">
        <v>146</v>
      </c>
      <c r="B289" s="22" t="s">
        <v>559</v>
      </c>
      <c r="C289" s="23" t="s">
        <v>401</v>
      </c>
      <c r="D289" s="21">
        <v>0</v>
      </c>
      <c r="E289" s="24">
        <v>0</v>
      </c>
      <c r="F289" s="24">
        <v>0</v>
      </c>
      <c r="G289" s="25"/>
      <c r="H289" s="21">
        <v>0</v>
      </c>
      <c r="I289" s="21"/>
    </row>
    <row r="290" spans="1:9">
      <c r="A290" s="31"/>
      <c r="B290" s="22"/>
      <c r="C290" s="23"/>
      <c r="D290" s="21"/>
      <c r="E290" s="24"/>
      <c r="F290" s="24"/>
      <c r="G290" s="25"/>
      <c r="H290" s="21"/>
      <c r="I290" s="21"/>
    </row>
    <row r="291" spans="1:9">
      <c r="A291" s="31">
        <v>147</v>
      </c>
      <c r="B291" s="22" t="s">
        <v>560</v>
      </c>
      <c r="C291" s="23" t="s">
        <v>402</v>
      </c>
      <c r="D291" s="21">
        <v>6</v>
      </c>
      <c r="E291" s="24">
        <v>440</v>
      </c>
      <c r="F291" s="24">
        <v>10</v>
      </c>
      <c r="G291" s="25"/>
      <c r="H291" s="21">
        <v>-424</v>
      </c>
      <c r="I291" s="21"/>
    </row>
    <row r="292" spans="1:9">
      <c r="A292" s="31"/>
      <c r="B292" s="22"/>
      <c r="C292" s="23"/>
      <c r="D292" s="21"/>
      <c r="E292" s="24"/>
      <c r="F292" s="24"/>
      <c r="G292" s="25"/>
      <c r="H292" s="21"/>
      <c r="I292" s="21"/>
    </row>
    <row r="293" spans="1:9" ht="21">
      <c r="A293" s="35" t="s">
        <v>561</v>
      </c>
      <c r="B293" s="22"/>
      <c r="C293" s="23"/>
      <c r="D293" s="21"/>
      <c r="E293" s="24"/>
      <c r="F293" s="24"/>
      <c r="G293" s="25"/>
      <c r="H293" s="21"/>
      <c r="I293" s="21"/>
    </row>
    <row r="294" spans="1:9">
      <c r="A294" s="31">
        <v>148</v>
      </c>
      <c r="B294" s="32" t="s">
        <v>562</v>
      </c>
      <c r="C294" s="23" t="s">
        <v>404</v>
      </c>
      <c r="D294" s="21">
        <v>0</v>
      </c>
      <c r="E294" s="24">
        <v>0</v>
      </c>
      <c r="F294" s="24">
        <v>0</v>
      </c>
      <c r="G294" s="25"/>
      <c r="H294" s="21">
        <v>0</v>
      </c>
      <c r="I294" s="21"/>
    </row>
    <row r="295" spans="1:9">
      <c r="A295" s="31"/>
      <c r="B295" s="33"/>
      <c r="C295" s="31"/>
      <c r="D295" s="21"/>
      <c r="E295" s="24"/>
      <c r="F295" s="24"/>
      <c r="G295" s="25"/>
      <c r="H295" s="21"/>
      <c r="I295" s="21"/>
    </row>
    <row r="296" spans="1:9">
      <c r="A296" s="31">
        <v>149</v>
      </c>
      <c r="B296" s="32" t="s">
        <v>563</v>
      </c>
      <c r="C296" s="31" t="s">
        <v>404</v>
      </c>
      <c r="D296" s="21">
        <v>0</v>
      </c>
      <c r="E296" s="24">
        <v>0</v>
      </c>
      <c r="F296" s="24">
        <v>0</v>
      </c>
      <c r="G296" s="25"/>
      <c r="H296" s="21">
        <v>0</v>
      </c>
      <c r="I296" s="21"/>
    </row>
    <row r="297" spans="1:9">
      <c r="A297" s="31"/>
      <c r="B297" s="33"/>
      <c r="C297" s="38"/>
      <c r="D297" s="21"/>
      <c r="E297" s="24"/>
      <c r="F297" s="24"/>
      <c r="G297" s="25"/>
      <c r="H297" s="21"/>
      <c r="I297" s="21"/>
    </row>
    <row r="298" spans="1:9">
      <c r="A298" s="31">
        <v>150</v>
      </c>
      <c r="B298" s="32" t="s">
        <v>564</v>
      </c>
      <c r="C298" s="23" t="s">
        <v>404</v>
      </c>
      <c r="D298" s="21">
        <v>0</v>
      </c>
      <c r="E298" s="24">
        <v>0</v>
      </c>
      <c r="F298" s="24">
        <v>0</v>
      </c>
      <c r="G298" s="25"/>
      <c r="H298" s="21">
        <v>0</v>
      </c>
      <c r="I298" s="21"/>
    </row>
    <row r="299" spans="1:9">
      <c r="A299" s="31"/>
      <c r="B299" s="33"/>
      <c r="C299" s="23"/>
      <c r="D299" s="21"/>
      <c r="E299" s="24"/>
      <c r="F299" s="24"/>
      <c r="G299" s="25"/>
      <c r="H299" s="21"/>
      <c r="I299" s="21"/>
    </row>
    <row r="300" spans="1:9">
      <c r="A300" s="31">
        <v>151</v>
      </c>
      <c r="B300" s="32" t="s">
        <v>565</v>
      </c>
      <c r="C300" s="23" t="s">
        <v>404</v>
      </c>
      <c r="D300" s="21">
        <v>0</v>
      </c>
      <c r="E300" s="24">
        <v>0</v>
      </c>
      <c r="F300" s="24">
        <v>0</v>
      </c>
      <c r="G300" s="25"/>
      <c r="H300" s="21">
        <v>0</v>
      </c>
      <c r="I300" s="21"/>
    </row>
    <row r="301" spans="1:9">
      <c r="A301" s="31"/>
      <c r="B301" s="33"/>
      <c r="C301" s="23"/>
      <c r="D301" s="21"/>
      <c r="E301" s="24"/>
      <c r="F301" s="24"/>
      <c r="G301" s="25"/>
      <c r="H301" s="21"/>
      <c r="I301" s="21"/>
    </row>
    <row r="302" spans="1:9">
      <c r="A302" s="31">
        <v>152</v>
      </c>
      <c r="B302" s="32" t="s">
        <v>566</v>
      </c>
      <c r="C302" s="23" t="s">
        <v>404</v>
      </c>
      <c r="D302" s="21">
        <v>0</v>
      </c>
      <c r="E302" s="24">
        <v>414</v>
      </c>
      <c r="F302" s="24">
        <v>0</v>
      </c>
      <c r="G302" s="25"/>
      <c r="H302" s="21">
        <v>-414</v>
      </c>
      <c r="I302" s="39"/>
    </row>
    <row r="303" spans="1:9">
      <c r="A303" s="31"/>
      <c r="B303" s="33"/>
      <c r="C303" s="23"/>
      <c r="D303" s="21"/>
      <c r="E303" s="24"/>
      <c r="F303" s="24"/>
      <c r="G303" s="25"/>
      <c r="H303" s="21"/>
      <c r="I303" s="21"/>
    </row>
    <row r="304" spans="1:9">
      <c r="A304" s="31">
        <v>153</v>
      </c>
      <c r="B304" s="32" t="s">
        <v>567</v>
      </c>
      <c r="C304" s="23" t="s">
        <v>404</v>
      </c>
      <c r="D304" s="21">
        <v>0</v>
      </c>
      <c r="E304" s="24">
        <v>0</v>
      </c>
      <c r="F304" s="24">
        <v>0</v>
      </c>
      <c r="G304" s="25"/>
      <c r="H304" s="21">
        <v>0</v>
      </c>
      <c r="I304" s="21"/>
    </row>
    <row r="305" spans="1:9">
      <c r="A305" s="31"/>
      <c r="B305" s="33"/>
      <c r="C305" s="23"/>
      <c r="D305" s="21"/>
      <c r="E305" s="24"/>
      <c r="F305" s="24"/>
      <c r="G305" s="25"/>
      <c r="H305" s="21"/>
      <c r="I305" s="21"/>
    </row>
    <row r="306" spans="1:9">
      <c r="A306" s="31">
        <v>154</v>
      </c>
      <c r="B306" s="32" t="s">
        <v>568</v>
      </c>
      <c r="C306" s="23" t="s">
        <v>404</v>
      </c>
      <c r="D306" s="21">
        <v>0</v>
      </c>
      <c r="E306" s="24">
        <v>0</v>
      </c>
      <c r="F306" s="24">
        <v>0</v>
      </c>
      <c r="G306" s="25"/>
      <c r="H306" s="21">
        <v>0</v>
      </c>
      <c r="I306" s="21"/>
    </row>
    <row r="307" spans="1:9">
      <c r="A307" s="31"/>
      <c r="B307" s="33"/>
      <c r="C307" s="23"/>
      <c r="D307" s="21"/>
      <c r="E307" s="24"/>
      <c r="F307" s="24"/>
      <c r="G307" s="25"/>
      <c r="H307" s="21"/>
      <c r="I307" s="21"/>
    </row>
    <row r="308" spans="1:9">
      <c r="A308" s="31">
        <v>155</v>
      </c>
      <c r="B308" s="32" t="s">
        <v>569</v>
      </c>
      <c r="C308" s="23" t="s">
        <v>404</v>
      </c>
      <c r="D308" s="21">
        <v>0</v>
      </c>
      <c r="E308" s="24">
        <v>0</v>
      </c>
      <c r="F308" s="24">
        <v>0</v>
      </c>
      <c r="G308" s="25"/>
      <c r="H308" s="21">
        <v>0</v>
      </c>
      <c r="I308" s="21"/>
    </row>
    <row r="309" spans="1:9">
      <c r="A309" s="31"/>
      <c r="B309" s="33"/>
      <c r="C309" s="23"/>
      <c r="D309" s="21"/>
      <c r="E309" s="24"/>
      <c r="F309" s="24"/>
      <c r="G309" s="25"/>
      <c r="H309" s="21"/>
      <c r="I309" s="21"/>
    </row>
    <row r="310" spans="1:9">
      <c r="A310" s="31">
        <v>156</v>
      </c>
      <c r="B310" s="32" t="s">
        <v>570</v>
      </c>
      <c r="C310" s="23" t="s">
        <v>404</v>
      </c>
      <c r="D310" s="21">
        <v>30</v>
      </c>
      <c r="E310" s="24">
        <v>75</v>
      </c>
      <c r="F310" s="24">
        <v>50</v>
      </c>
      <c r="G310" s="25"/>
      <c r="H310" s="21">
        <v>300</v>
      </c>
      <c r="I310" s="21"/>
    </row>
    <row r="311" spans="1:9">
      <c r="A311" s="31"/>
      <c r="B311" s="33"/>
      <c r="C311" s="23"/>
      <c r="D311" s="21"/>
      <c r="E311" s="24"/>
      <c r="F311" s="24"/>
      <c r="G311" s="25"/>
      <c r="H311" s="21"/>
      <c r="I311" s="21"/>
    </row>
    <row r="312" spans="1:9">
      <c r="A312" s="31">
        <v>157</v>
      </c>
      <c r="B312" s="32" t="s">
        <v>571</v>
      </c>
      <c r="C312" s="23" t="s">
        <v>404</v>
      </c>
      <c r="D312" s="21">
        <v>0</v>
      </c>
      <c r="E312" s="24">
        <v>78</v>
      </c>
      <c r="F312" s="24">
        <v>0</v>
      </c>
      <c r="G312" s="25"/>
      <c r="H312" s="21">
        <v>-78</v>
      </c>
      <c r="I312" s="21"/>
    </row>
    <row r="313" spans="1:9">
      <c r="A313" s="31"/>
      <c r="B313" s="33"/>
      <c r="C313" s="23"/>
      <c r="D313" s="21"/>
      <c r="E313" s="24"/>
      <c r="F313" s="24"/>
      <c r="G313" s="25"/>
      <c r="H313" s="21"/>
      <c r="I313" s="21"/>
    </row>
    <row r="314" spans="1:9">
      <c r="A314" s="31">
        <v>158</v>
      </c>
      <c r="B314" s="32" t="s">
        <v>572</v>
      </c>
      <c r="C314" s="23" t="s">
        <v>404</v>
      </c>
      <c r="D314" s="21">
        <v>0</v>
      </c>
      <c r="E314" s="24">
        <v>294</v>
      </c>
      <c r="F314" s="24">
        <v>0</v>
      </c>
      <c r="G314" s="25"/>
      <c r="H314" s="21">
        <v>-294</v>
      </c>
      <c r="I314" s="21"/>
    </row>
    <row r="315" spans="1:9">
      <c r="A315" s="31"/>
      <c r="B315" s="33"/>
      <c r="C315" s="23"/>
      <c r="D315" s="21"/>
      <c r="E315" s="24"/>
      <c r="F315" s="24"/>
      <c r="G315" s="25"/>
      <c r="H315" s="21"/>
      <c r="I315" s="21"/>
    </row>
    <row r="316" spans="1:9">
      <c r="A316" s="31">
        <v>159</v>
      </c>
      <c r="B316" s="32" t="s">
        <v>573</v>
      </c>
      <c r="C316" s="23" t="s">
        <v>404</v>
      </c>
      <c r="D316" s="21">
        <v>29.4</v>
      </c>
      <c r="E316" s="24">
        <v>209</v>
      </c>
      <c r="F316" s="24">
        <v>49</v>
      </c>
      <c r="G316" s="25"/>
      <c r="H316" s="21">
        <v>300</v>
      </c>
      <c r="I316" s="21"/>
    </row>
    <row r="317" spans="1:9">
      <c r="A317" s="31"/>
      <c r="B317" s="33"/>
      <c r="C317" s="23"/>
      <c r="D317" s="21"/>
      <c r="E317" s="24"/>
      <c r="F317" s="24"/>
      <c r="G317" s="25"/>
      <c r="H317" s="21"/>
      <c r="I317" s="21"/>
    </row>
    <row r="318" spans="1:9">
      <c r="A318" s="31">
        <v>160</v>
      </c>
      <c r="B318" s="32" t="s">
        <v>574</v>
      </c>
      <c r="C318" s="38" t="s">
        <v>404</v>
      </c>
      <c r="D318" s="21">
        <v>0</v>
      </c>
      <c r="E318" s="24">
        <v>159.5</v>
      </c>
      <c r="F318" s="24">
        <v>0</v>
      </c>
      <c r="G318" s="25"/>
      <c r="H318" s="21">
        <v>-159.5</v>
      </c>
      <c r="I318" s="21"/>
    </row>
    <row r="319" spans="1:9">
      <c r="A319" s="31"/>
      <c r="B319" s="33"/>
      <c r="C319" s="23"/>
      <c r="D319" s="21"/>
      <c r="E319" s="24"/>
      <c r="F319" s="24"/>
      <c r="G319" s="25"/>
      <c r="H319" s="21"/>
      <c r="I319" s="21"/>
    </row>
    <row r="320" spans="1:9">
      <c r="A320" s="31">
        <v>161</v>
      </c>
      <c r="B320" s="32" t="s">
        <v>575</v>
      </c>
      <c r="C320" s="23" t="s">
        <v>404</v>
      </c>
      <c r="D320" s="21">
        <v>135.6</v>
      </c>
      <c r="E320" s="24">
        <v>1209</v>
      </c>
      <c r="F320" s="24">
        <v>226</v>
      </c>
      <c r="G320" s="25"/>
      <c r="H320" s="21">
        <v>-847.40000000000009</v>
      </c>
      <c r="I320" s="21"/>
    </row>
    <row r="321" spans="1:9">
      <c r="A321" s="31"/>
      <c r="B321" s="33"/>
      <c r="C321" s="23"/>
      <c r="D321" s="21"/>
      <c r="E321" s="24"/>
      <c r="F321" s="24"/>
      <c r="G321" s="25"/>
      <c r="H321" s="21"/>
      <c r="I321" s="21"/>
    </row>
    <row r="322" spans="1:9">
      <c r="A322" s="31">
        <v>162</v>
      </c>
      <c r="B322" s="32" t="s">
        <v>576</v>
      </c>
      <c r="C322" s="23" t="s">
        <v>404</v>
      </c>
      <c r="D322" s="21">
        <v>0</v>
      </c>
      <c r="E322" s="24">
        <v>0</v>
      </c>
      <c r="F322" s="24">
        <v>0</v>
      </c>
      <c r="G322" s="25"/>
      <c r="H322" s="21">
        <v>0</v>
      </c>
      <c r="I322" s="21"/>
    </row>
    <row r="323" spans="1:9">
      <c r="A323" s="31"/>
      <c r="B323" s="33"/>
      <c r="C323" s="23"/>
      <c r="D323" s="21"/>
      <c r="E323" s="24"/>
      <c r="F323" s="24"/>
      <c r="G323" s="25"/>
      <c r="H323" s="21"/>
      <c r="I323" s="21"/>
    </row>
    <row r="324" spans="1:9">
      <c r="A324" s="31">
        <v>163</v>
      </c>
      <c r="B324" s="32" t="s">
        <v>577</v>
      </c>
      <c r="C324" s="23" t="s">
        <v>404</v>
      </c>
      <c r="D324" s="21">
        <v>0</v>
      </c>
      <c r="E324" s="24">
        <v>255</v>
      </c>
      <c r="F324" s="24">
        <v>0</v>
      </c>
      <c r="G324" s="25"/>
      <c r="H324" s="21">
        <v>-255</v>
      </c>
      <c r="I324" s="21"/>
    </row>
    <row r="325" spans="1:9">
      <c r="A325" s="31"/>
      <c r="B325" s="33"/>
      <c r="C325" s="23"/>
      <c r="D325" s="21"/>
      <c r="E325" s="24"/>
      <c r="F325" s="24"/>
      <c r="G325" s="25"/>
      <c r="H325" s="21"/>
      <c r="I325" s="21"/>
    </row>
    <row r="326" spans="1:9">
      <c r="A326" s="31">
        <v>164</v>
      </c>
      <c r="B326" s="32" t="s">
        <v>578</v>
      </c>
      <c r="C326" s="23" t="s">
        <v>404</v>
      </c>
      <c r="D326" s="21">
        <v>0</v>
      </c>
      <c r="E326" s="24">
        <v>272</v>
      </c>
      <c r="F326" s="24">
        <v>0</v>
      </c>
      <c r="G326" s="25"/>
      <c r="H326" s="21">
        <v>-272</v>
      </c>
      <c r="I326" s="21"/>
    </row>
    <row r="327" spans="1:9">
      <c r="A327" s="31"/>
      <c r="B327" s="22"/>
      <c r="C327" s="23"/>
      <c r="D327" s="21"/>
      <c r="E327" s="24"/>
      <c r="F327" s="24"/>
      <c r="G327" s="25"/>
      <c r="H327" s="21"/>
      <c r="I327" s="21"/>
    </row>
    <row r="328" spans="1:9">
      <c r="A328" s="31">
        <v>165</v>
      </c>
      <c r="B328" s="32" t="s">
        <v>579</v>
      </c>
      <c r="C328" s="23" t="s">
        <v>404</v>
      </c>
      <c r="D328" s="21">
        <v>0</v>
      </c>
      <c r="E328" s="24">
        <v>0</v>
      </c>
      <c r="F328" s="24">
        <v>0</v>
      </c>
      <c r="G328" s="25"/>
      <c r="H328" s="21">
        <v>0</v>
      </c>
      <c r="I328" s="21"/>
    </row>
    <row r="329" spans="1:9">
      <c r="A329" s="31"/>
      <c r="B329" s="33"/>
      <c r="C329" s="23"/>
      <c r="D329" s="21"/>
      <c r="E329" s="24"/>
      <c r="F329" s="24"/>
      <c r="G329" s="25"/>
      <c r="H329" s="21"/>
      <c r="I329" s="21"/>
    </row>
    <row r="330" spans="1:9">
      <c r="A330" s="31">
        <v>166</v>
      </c>
      <c r="B330" s="32" t="s">
        <v>580</v>
      </c>
      <c r="C330" s="23" t="s">
        <v>404</v>
      </c>
      <c r="D330" s="21">
        <v>0</v>
      </c>
      <c r="E330" s="24">
        <v>5.4</v>
      </c>
      <c r="F330" s="24">
        <v>0</v>
      </c>
      <c r="G330" s="25"/>
      <c r="H330" s="21">
        <v>-5.4</v>
      </c>
      <c r="I330" s="21"/>
    </row>
    <row r="331" spans="1:9">
      <c r="A331" s="31"/>
      <c r="B331" s="32"/>
      <c r="C331" s="23"/>
      <c r="D331" s="21"/>
      <c r="E331" s="24"/>
      <c r="F331" s="24"/>
      <c r="G331" s="25"/>
      <c r="H331" s="21"/>
      <c r="I331" s="21"/>
    </row>
    <row r="332" spans="1:9">
      <c r="A332" s="31">
        <v>167</v>
      </c>
      <c r="B332" s="34" t="s">
        <v>581</v>
      </c>
      <c r="C332" s="23" t="s">
        <v>404</v>
      </c>
      <c r="D332" s="21">
        <v>0</v>
      </c>
      <c r="E332" s="24">
        <v>0</v>
      </c>
      <c r="F332" s="24">
        <v>0</v>
      </c>
      <c r="G332" s="25"/>
      <c r="H332" s="21">
        <v>0</v>
      </c>
      <c r="I332" s="21"/>
    </row>
    <row r="333" spans="1:9">
      <c r="A333" s="31"/>
      <c r="B333" s="32"/>
      <c r="C333" s="23"/>
      <c r="D333" s="21"/>
      <c r="E333" s="24"/>
      <c r="F333" s="24"/>
      <c r="G333" s="25"/>
      <c r="H333" s="21"/>
      <c r="I333" s="21"/>
    </row>
    <row r="334" spans="1:9">
      <c r="A334" s="31">
        <v>168</v>
      </c>
      <c r="B334" s="34" t="s">
        <v>582</v>
      </c>
      <c r="C334" s="23" t="s">
        <v>404</v>
      </c>
      <c r="D334" s="21">
        <v>0</v>
      </c>
      <c r="E334" s="24">
        <v>210</v>
      </c>
      <c r="F334" s="24">
        <v>0</v>
      </c>
      <c r="G334" s="25"/>
      <c r="H334" s="21">
        <v>-210</v>
      </c>
      <c r="I334" s="21"/>
    </row>
    <row r="335" spans="1:9">
      <c r="A335" s="31"/>
      <c r="B335" s="33"/>
      <c r="C335" s="38"/>
      <c r="D335" s="21"/>
      <c r="E335" s="24"/>
      <c r="F335" s="24"/>
      <c r="G335" s="25"/>
      <c r="H335" s="21"/>
      <c r="I335" s="21"/>
    </row>
    <row r="336" spans="1:9">
      <c r="A336" s="31">
        <v>169</v>
      </c>
      <c r="B336" s="34" t="s">
        <v>583</v>
      </c>
      <c r="C336" s="23" t="s">
        <v>404</v>
      </c>
      <c r="D336" s="21">
        <v>0</v>
      </c>
      <c r="E336" s="24">
        <v>13</v>
      </c>
      <c r="F336" s="24">
        <v>0</v>
      </c>
      <c r="G336" s="25"/>
      <c r="H336" s="21">
        <v>-13</v>
      </c>
      <c r="I336" s="21"/>
    </row>
    <row r="337" spans="1:9">
      <c r="A337" s="31"/>
      <c r="B337" s="33"/>
      <c r="C337" s="23"/>
      <c r="D337" s="21"/>
      <c r="E337" s="24"/>
      <c r="F337" s="24"/>
      <c r="G337" s="25"/>
      <c r="H337" s="21"/>
      <c r="I337" s="21"/>
    </row>
    <row r="338" spans="1:9">
      <c r="A338" s="31">
        <v>170</v>
      </c>
      <c r="B338" s="32" t="s">
        <v>584</v>
      </c>
      <c r="C338" s="23" t="s">
        <v>404</v>
      </c>
      <c r="D338" s="21">
        <v>0</v>
      </c>
      <c r="E338" s="24">
        <v>0</v>
      </c>
      <c r="F338" s="24">
        <v>0</v>
      </c>
      <c r="G338" s="25"/>
      <c r="H338" s="21">
        <v>0</v>
      </c>
      <c r="I338" s="21"/>
    </row>
    <row r="339" spans="1:9">
      <c r="A339" s="31"/>
      <c r="B339" s="32"/>
      <c r="C339" s="23"/>
      <c r="D339" s="21"/>
      <c r="E339" s="24"/>
      <c r="F339" s="24"/>
      <c r="G339" s="25"/>
      <c r="H339" s="21"/>
      <c r="I339" s="21"/>
    </row>
    <row r="340" spans="1:9">
      <c r="A340" s="31">
        <v>171</v>
      </c>
      <c r="B340" s="32" t="s">
        <v>585</v>
      </c>
      <c r="C340" s="38" t="s">
        <v>404</v>
      </c>
      <c r="D340" s="21">
        <v>0</v>
      </c>
      <c r="E340" s="24">
        <v>243</v>
      </c>
      <c r="F340" s="24">
        <v>0</v>
      </c>
      <c r="G340" s="25"/>
      <c r="H340" s="21">
        <v>-243</v>
      </c>
      <c r="I340" s="21"/>
    </row>
    <row r="341" spans="1:9">
      <c r="A341" s="31"/>
      <c r="B341" s="33"/>
      <c r="C341" s="23"/>
      <c r="D341" s="21"/>
      <c r="E341" s="24"/>
      <c r="F341" s="24"/>
      <c r="G341" s="25"/>
      <c r="H341" s="21"/>
      <c r="I341" s="21"/>
    </row>
    <row r="342" spans="1:9">
      <c r="A342" s="31">
        <v>172</v>
      </c>
      <c r="B342" s="32" t="s">
        <v>586</v>
      </c>
      <c r="C342" s="23" t="s">
        <v>404</v>
      </c>
      <c r="D342" s="21">
        <v>0</v>
      </c>
      <c r="E342" s="24">
        <v>54</v>
      </c>
      <c r="F342" s="24">
        <v>0</v>
      </c>
      <c r="G342" s="25"/>
      <c r="H342" s="21">
        <v>-54</v>
      </c>
      <c r="I342" s="21"/>
    </row>
    <row r="343" spans="1:9">
      <c r="A343" s="31"/>
      <c r="B343" s="32"/>
      <c r="C343" s="23"/>
      <c r="D343" s="21"/>
      <c r="E343" s="24"/>
      <c r="F343" s="24"/>
      <c r="G343" s="25"/>
      <c r="H343" s="21"/>
      <c r="I343" s="21"/>
    </row>
    <row r="344" spans="1:9">
      <c r="A344" s="31">
        <v>173</v>
      </c>
      <c r="B344" s="32" t="s">
        <v>587</v>
      </c>
      <c r="C344" s="23" t="s">
        <v>404</v>
      </c>
      <c r="D344" s="21">
        <v>0</v>
      </c>
      <c r="E344" s="24">
        <v>271</v>
      </c>
      <c r="F344" s="24">
        <v>0</v>
      </c>
      <c r="G344" s="25"/>
      <c r="H344" s="21">
        <v>-271</v>
      </c>
      <c r="I344" s="21"/>
    </row>
    <row r="345" spans="1:9">
      <c r="A345" s="31"/>
      <c r="B345" s="32"/>
      <c r="C345" s="23"/>
      <c r="D345" s="21"/>
      <c r="E345" s="24"/>
      <c r="F345" s="24"/>
      <c r="G345" s="25"/>
      <c r="H345" s="21"/>
      <c r="I345" s="21"/>
    </row>
    <row r="346" spans="1:9">
      <c r="A346" s="31">
        <v>174</v>
      </c>
      <c r="B346" s="32" t="s">
        <v>588</v>
      </c>
      <c r="C346" s="23" t="s">
        <v>404</v>
      </c>
      <c r="D346" s="21">
        <v>0</v>
      </c>
      <c r="E346" s="24">
        <v>0</v>
      </c>
      <c r="F346" s="24">
        <v>0</v>
      </c>
      <c r="G346" s="25"/>
      <c r="H346" s="21">
        <v>0</v>
      </c>
      <c r="I346" s="21"/>
    </row>
    <row r="347" spans="1:9">
      <c r="A347" s="31"/>
      <c r="B347" s="22"/>
      <c r="C347" s="23"/>
      <c r="D347" s="21"/>
      <c r="E347" s="24"/>
      <c r="F347" s="24"/>
      <c r="G347" s="25"/>
      <c r="H347" s="21"/>
      <c r="I347" s="21"/>
    </row>
    <row r="348" spans="1:9">
      <c r="A348" s="31">
        <v>175</v>
      </c>
      <c r="B348" s="32" t="s">
        <v>589</v>
      </c>
      <c r="C348" s="23" t="s">
        <v>404</v>
      </c>
      <c r="D348" s="21">
        <v>0</v>
      </c>
      <c r="E348" s="24">
        <v>0</v>
      </c>
      <c r="F348" s="24">
        <v>0</v>
      </c>
      <c r="G348" s="25"/>
      <c r="H348" s="21">
        <v>0</v>
      </c>
      <c r="I348" s="21"/>
    </row>
    <row r="349" spans="1:9">
      <c r="A349" s="31"/>
      <c r="B349" s="32"/>
      <c r="C349" s="23"/>
      <c r="D349" s="21"/>
      <c r="E349" s="24"/>
      <c r="F349" s="24"/>
      <c r="G349" s="25"/>
      <c r="H349" s="21"/>
      <c r="I349" s="21"/>
    </row>
    <row r="350" spans="1:9">
      <c r="A350" s="31">
        <v>176</v>
      </c>
      <c r="B350" s="34" t="s">
        <v>590</v>
      </c>
      <c r="C350" s="23" t="s">
        <v>404</v>
      </c>
      <c r="D350" s="21">
        <v>164.1</v>
      </c>
      <c r="E350" s="24">
        <v>136</v>
      </c>
      <c r="F350" s="24">
        <v>273.5</v>
      </c>
      <c r="G350" s="25"/>
      <c r="H350" s="21">
        <v>301.60000000000002</v>
      </c>
      <c r="I350" s="21"/>
    </row>
    <row r="351" spans="1:9">
      <c r="A351" s="31"/>
      <c r="B351" s="22"/>
      <c r="C351" s="23"/>
      <c r="D351" s="21"/>
      <c r="E351" s="24"/>
      <c r="F351" s="24"/>
      <c r="G351" s="25"/>
      <c r="H351" s="21"/>
      <c r="I351" s="21"/>
    </row>
    <row r="352" spans="1:9">
      <c r="A352" s="31">
        <v>177</v>
      </c>
      <c r="B352" s="32" t="s">
        <v>591</v>
      </c>
      <c r="C352" s="23" t="s">
        <v>404</v>
      </c>
      <c r="D352" s="21">
        <v>0</v>
      </c>
      <c r="E352" s="24">
        <v>0</v>
      </c>
      <c r="F352" s="24">
        <v>0</v>
      </c>
      <c r="G352" s="25"/>
      <c r="H352" s="21">
        <v>300</v>
      </c>
      <c r="I352" s="21"/>
    </row>
    <row r="353" spans="1:9">
      <c r="A353" s="31"/>
      <c r="B353" s="33"/>
      <c r="C353" s="23"/>
      <c r="D353" s="21"/>
      <c r="E353" s="24"/>
      <c r="F353" s="24"/>
      <c r="G353" s="25"/>
      <c r="H353" s="21"/>
      <c r="I353" s="21"/>
    </row>
    <row r="354" spans="1:9">
      <c r="A354" s="31">
        <v>178</v>
      </c>
      <c r="B354" s="32" t="s">
        <v>592</v>
      </c>
      <c r="C354" s="23" t="s">
        <v>404</v>
      </c>
      <c r="D354" s="21">
        <v>1.2</v>
      </c>
      <c r="E354" s="24">
        <v>387</v>
      </c>
      <c r="F354" s="24">
        <v>2</v>
      </c>
      <c r="G354" s="25"/>
      <c r="H354" s="21">
        <v>-383.8</v>
      </c>
      <c r="I354" s="21"/>
    </row>
    <row r="355" spans="1:9">
      <c r="A355" s="31"/>
      <c r="B355" s="33"/>
      <c r="C355" s="23"/>
      <c r="D355" s="21"/>
      <c r="E355" s="24"/>
      <c r="F355" s="24"/>
      <c r="G355" s="25"/>
      <c r="H355" s="21"/>
      <c r="I355" s="21"/>
    </row>
    <row r="356" spans="1:9">
      <c r="A356" s="31">
        <v>179</v>
      </c>
      <c r="B356" s="32" t="s">
        <v>593</v>
      </c>
      <c r="C356" s="23" t="s">
        <v>404</v>
      </c>
      <c r="D356" s="21">
        <v>418.2</v>
      </c>
      <c r="E356" s="24">
        <v>337.5</v>
      </c>
      <c r="F356" s="24">
        <v>697</v>
      </c>
      <c r="G356" s="25"/>
      <c r="H356" s="21">
        <v>200</v>
      </c>
      <c r="I356" s="21"/>
    </row>
    <row r="357" spans="1:9">
      <c r="A357" s="31"/>
      <c r="B357" s="33"/>
      <c r="C357" s="23"/>
      <c r="D357" s="21"/>
      <c r="E357" s="24"/>
      <c r="F357" s="24"/>
      <c r="G357" s="25"/>
      <c r="H357" s="21"/>
      <c r="I357" s="21"/>
    </row>
    <row r="358" spans="1:9">
      <c r="A358" s="31">
        <v>180</v>
      </c>
      <c r="B358" s="32" t="s">
        <v>594</v>
      </c>
      <c r="C358" s="23" t="s">
        <v>404</v>
      </c>
      <c r="D358" s="21">
        <v>0</v>
      </c>
      <c r="E358" s="24">
        <v>162.4</v>
      </c>
      <c r="F358" s="24">
        <v>0</v>
      </c>
      <c r="G358" s="25"/>
      <c r="H358" s="21">
        <v>-162.4</v>
      </c>
      <c r="I358" s="21"/>
    </row>
    <row r="359" spans="1:9">
      <c r="A359" s="31"/>
      <c r="B359" s="33"/>
      <c r="C359" s="23"/>
      <c r="D359" s="21"/>
      <c r="E359" s="24"/>
      <c r="F359" s="24"/>
      <c r="G359" s="25"/>
      <c r="H359" s="21"/>
      <c r="I359" s="21"/>
    </row>
    <row r="360" spans="1:9">
      <c r="A360" s="31">
        <v>181</v>
      </c>
      <c r="B360" s="32" t="s">
        <v>595</v>
      </c>
      <c r="C360" s="23" t="s">
        <v>404</v>
      </c>
      <c r="D360" s="21">
        <v>12</v>
      </c>
      <c r="E360" s="24">
        <v>238</v>
      </c>
      <c r="F360" s="24">
        <v>20</v>
      </c>
      <c r="G360" s="25"/>
      <c r="H360" s="21">
        <v>-206</v>
      </c>
      <c r="I360" s="21"/>
    </row>
    <row r="361" spans="1:9">
      <c r="A361" s="31"/>
      <c r="B361" s="33"/>
      <c r="C361" s="23"/>
      <c r="D361" s="21"/>
      <c r="E361" s="24"/>
      <c r="F361" s="24"/>
      <c r="G361" s="25"/>
      <c r="H361" s="21"/>
      <c r="I361" s="21"/>
    </row>
    <row r="362" spans="1:9">
      <c r="A362" s="31">
        <v>182</v>
      </c>
      <c r="B362" s="32" t="s">
        <v>596</v>
      </c>
      <c r="C362" s="23" t="s">
        <v>404</v>
      </c>
      <c r="D362" s="21">
        <v>27</v>
      </c>
      <c r="E362" s="24">
        <v>0</v>
      </c>
      <c r="F362" s="24">
        <v>45</v>
      </c>
      <c r="G362" s="25"/>
      <c r="H362" s="21">
        <v>300</v>
      </c>
      <c r="I362" s="21"/>
    </row>
    <row r="363" spans="1:9">
      <c r="A363" s="31"/>
      <c r="B363" s="33"/>
      <c r="C363" s="23"/>
      <c r="D363" s="21"/>
      <c r="E363" s="24"/>
      <c r="F363" s="24"/>
      <c r="G363" s="25"/>
      <c r="H363" s="21"/>
      <c r="I363" s="21"/>
    </row>
    <row r="364" spans="1:9">
      <c r="A364" s="31">
        <v>183</v>
      </c>
      <c r="B364" s="32" t="s">
        <v>597</v>
      </c>
      <c r="C364" s="23" t="s">
        <v>404</v>
      </c>
      <c r="D364" s="21">
        <v>366.6</v>
      </c>
      <c r="E364" s="24">
        <v>0</v>
      </c>
      <c r="F364" s="24">
        <v>611</v>
      </c>
      <c r="G364" s="25"/>
      <c r="H364" s="21"/>
      <c r="I364" s="21"/>
    </row>
    <row r="365" spans="1:9">
      <c r="A365" s="31"/>
      <c r="B365" s="33"/>
      <c r="C365" s="38"/>
      <c r="D365" s="21"/>
      <c r="E365" s="24"/>
      <c r="F365" s="24"/>
      <c r="G365" s="25"/>
      <c r="H365" s="21"/>
      <c r="I365" s="21"/>
    </row>
    <row r="366" spans="1:9">
      <c r="A366" s="31">
        <v>184</v>
      </c>
      <c r="B366" s="32" t="s">
        <v>598</v>
      </c>
      <c r="C366" s="23" t="s">
        <v>404</v>
      </c>
      <c r="D366" s="21">
        <v>246.60000000000002</v>
      </c>
      <c r="E366" s="24">
        <v>0</v>
      </c>
      <c r="F366" s="24">
        <v>411</v>
      </c>
      <c r="G366" s="25"/>
      <c r="H366" s="21">
        <v>300</v>
      </c>
      <c r="I366" s="21"/>
    </row>
    <row r="367" spans="1:9">
      <c r="A367" s="31"/>
      <c r="B367" s="33"/>
      <c r="C367" s="23"/>
      <c r="D367" s="21"/>
      <c r="E367" s="24"/>
      <c r="F367" s="24"/>
      <c r="G367" s="25"/>
      <c r="H367" s="21"/>
      <c r="I367" s="21"/>
    </row>
    <row r="368" spans="1:9">
      <c r="A368" s="31">
        <v>185</v>
      </c>
      <c r="B368" s="32" t="s">
        <v>599</v>
      </c>
      <c r="C368" s="38" t="s">
        <v>404</v>
      </c>
      <c r="D368" s="21">
        <v>0</v>
      </c>
      <c r="E368" s="24">
        <v>0</v>
      </c>
      <c r="F368" s="24">
        <v>0</v>
      </c>
      <c r="G368" s="25"/>
      <c r="H368" s="21">
        <v>0</v>
      </c>
      <c r="I368" s="21"/>
    </row>
    <row r="369" spans="1:9">
      <c r="A369" s="31"/>
      <c r="B369" s="33"/>
      <c r="C369" s="23"/>
      <c r="D369" s="21"/>
      <c r="E369" s="24"/>
      <c r="F369" s="24"/>
      <c r="G369" s="25"/>
      <c r="H369" s="21"/>
      <c r="I369" s="21"/>
    </row>
    <row r="370" spans="1:9">
      <c r="A370" s="31">
        <v>186</v>
      </c>
      <c r="B370" s="32" t="s">
        <v>600</v>
      </c>
      <c r="C370" s="23" t="s">
        <v>404</v>
      </c>
      <c r="D370" s="21">
        <v>0</v>
      </c>
      <c r="E370" s="24">
        <v>17.2</v>
      </c>
      <c r="F370" s="24">
        <v>0</v>
      </c>
      <c r="G370" s="25"/>
      <c r="H370" s="21">
        <v>-17.2</v>
      </c>
      <c r="I370" s="21"/>
    </row>
    <row r="371" spans="1:9">
      <c r="A371" s="31"/>
      <c r="B371" s="33"/>
      <c r="C371" s="23"/>
      <c r="D371" s="21"/>
      <c r="E371" s="24"/>
      <c r="F371" s="24"/>
      <c r="G371" s="25"/>
      <c r="H371" s="21"/>
      <c r="I371" s="21"/>
    </row>
    <row r="372" spans="1:9">
      <c r="A372" s="31">
        <v>187</v>
      </c>
      <c r="B372" s="32" t="s">
        <v>601</v>
      </c>
      <c r="C372" s="23" t="s">
        <v>404</v>
      </c>
      <c r="D372" s="21">
        <v>0</v>
      </c>
      <c r="E372" s="24">
        <v>278</v>
      </c>
      <c r="F372" s="24">
        <v>0</v>
      </c>
      <c r="G372" s="25"/>
      <c r="H372" s="21">
        <v>-278</v>
      </c>
      <c r="I372" s="21"/>
    </row>
    <row r="373" spans="1:9">
      <c r="A373" s="31"/>
      <c r="B373" s="33"/>
      <c r="C373" s="23"/>
      <c r="D373" s="21"/>
      <c r="E373" s="24"/>
      <c r="F373" s="24"/>
      <c r="G373" s="25"/>
      <c r="H373" s="21"/>
      <c r="I373" s="21"/>
    </row>
    <row r="374" spans="1:9">
      <c r="A374" s="31">
        <v>188</v>
      </c>
      <c r="B374" s="32" t="s">
        <v>602</v>
      </c>
      <c r="C374" s="23" t="s">
        <v>404</v>
      </c>
      <c r="D374" s="21">
        <v>0</v>
      </c>
      <c r="E374" s="24">
        <v>151</v>
      </c>
      <c r="F374" s="24">
        <v>0</v>
      </c>
      <c r="G374" s="25"/>
      <c r="H374" s="21">
        <v>-151</v>
      </c>
      <c r="I374" s="21"/>
    </row>
    <row r="375" spans="1:9">
      <c r="A375" s="31"/>
      <c r="B375" s="33"/>
      <c r="C375" s="23"/>
      <c r="D375" s="21"/>
      <c r="E375" s="24"/>
      <c r="F375" s="24"/>
      <c r="G375" s="25"/>
      <c r="H375" s="21"/>
      <c r="I375" s="21"/>
    </row>
    <row r="376" spans="1:9">
      <c r="A376" s="31">
        <v>189</v>
      </c>
      <c r="B376" s="32" t="s">
        <v>603</v>
      </c>
      <c r="C376" s="23" t="s">
        <v>404</v>
      </c>
      <c r="D376" s="21">
        <v>0</v>
      </c>
      <c r="E376" s="24">
        <v>147</v>
      </c>
      <c r="F376" s="24">
        <v>0</v>
      </c>
      <c r="G376" s="25"/>
      <c r="H376" s="21">
        <v>-147</v>
      </c>
      <c r="I376" s="21"/>
    </row>
    <row r="377" spans="1:9">
      <c r="A377" s="31"/>
      <c r="B377" s="33"/>
      <c r="C377" s="23"/>
      <c r="D377" s="21"/>
      <c r="E377" s="24"/>
      <c r="F377" s="24"/>
      <c r="G377" s="25"/>
      <c r="H377" s="21"/>
      <c r="I377" s="21"/>
    </row>
    <row r="378" spans="1:9">
      <c r="A378" s="31">
        <v>190</v>
      </c>
      <c r="B378" s="34" t="s">
        <v>604</v>
      </c>
      <c r="C378" s="23" t="s">
        <v>404</v>
      </c>
      <c r="D378" s="21">
        <v>32.400000000000006</v>
      </c>
      <c r="E378" s="24">
        <v>184</v>
      </c>
      <c r="F378" s="24">
        <v>54</v>
      </c>
      <c r="G378" s="25"/>
      <c r="H378" s="21">
        <v>300</v>
      </c>
      <c r="I378" s="21"/>
    </row>
    <row r="379" spans="1:9">
      <c r="A379" s="31"/>
      <c r="B379" s="33"/>
      <c r="C379" s="38"/>
      <c r="D379" s="21"/>
      <c r="E379" s="24"/>
      <c r="F379" s="24"/>
      <c r="G379" s="25"/>
      <c r="H379" s="21"/>
      <c r="I379" s="21"/>
    </row>
    <row r="380" spans="1:9">
      <c r="A380" s="31">
        <v>191</v>
      </c>
      <c r="B380" s="32" t="s">
        <v>605</v>
      </c>
      <c r="C380" s="23" t="s">
        <v>404</v>
      </c>
      <c r="D380" s="21">
        <v>0</v>
      </c>
      <c r="E380" s="24">
        <v>533</v>
      </c>
      <c r="F380" s="24">
        <v>0</v>
      </c>
      <c r="G380" s="25"/>
      <c r="H380" s="21">
        <v>-533</v>
      </c>
      <c r="I380" s="21"/>
    </row>
    <row r="381" spans="1:9">
      <c r="A381" s="31"/>
      <c r="B381" s="33"/>
      <c r="C381" s="23"/>
      <c r="D381" s="21"/>
      <c r="E381" s="24"/>
      <c r="F381" s="24"/>
      <c r="G381" s="25"/>
      <c r="H381" s="21"/>
      <c r="I381" s="21"/>
    </row>
    <row r="382" spans="1:9">
      <c r="A382" s="31">
        <v>192</v>
      </c>
      <c r="B382" s="32" t="s">
        <v>606</v>
      </c>
      <c r="C382" s="38" t="s">
        <v>404</v>
      </c>
      <c r="D382" s="21">
        <v>30.6</v>
      </c>
      <c r="E382" s="24">
        <v>192.5</v>
      </c>
      <c r="F382" s="24">
        <v>51</v>
      </c>
      <c r="G382" s="25"/>
      <c r="H382" s="21">
        <v>300</v>
      </c>
      <c r="I382" s="21"/>
    </row>
    <row r="383" spans="1:9">
      <c r="A383" s="31"/>
      <c r="B383" s="33"/>
      <c r="C383" s="23"/>
      <c r="D383" s="21"/>
      <c r="E383" s="24"/>
      <c r="F383" s="24"/>
      <c r="G383" s="25"/>
      <c r="H383" s="21"/>
      <c r="I383" s="21"/>
    </row>
    <row r="384" spans="1:9">
      <c r="A384" s="31">
        <v>193</v>
      </c>
      <c r="B384" s="32" t="s">
        <v>607</v>
      </c>
      <c r="C384" s="23" t="s">
        <v>404</v>
      </c>
      <c r="D384" s="21">
        <v>0</v>
      </c>
      <c r="E384" s="24">
        <v>0</v>
      </c>
      <c r="F384" s="24">
        <v>0</v>
      </c>
      <c r="G384" s="25"/>
      <c r="H384" s="21">
        <v>0</v>
      </c>
      <c r="I384" s="21"/>
    </row>
    <row r="385" spans="1:9">
      <c r="A385" s="31"/>
      <c r="B385" s="33"/>
      <c r="C385" s="23"/>
      <c r="D385" s="21"/>
      <c r="E385" s="24"/>
      <c r="F385" s="24"/>
      <c r="G385" s="25"/>
      <c r="H385" s="21"/>
      <c r="I385" s="21"/>
    </row>
    <row r="386" spans="1:9">
      <c r="A386" s="31">
        <v>194</v>
      </c>
      <c r="B386" s="32" t="s">
        <v>608</v>
      </c>
      <c r="C386" s="23" t="s">
        <v>404</v>
      </c>
      <c r="D386" s="21">
        <v>66.900000000000006</v>
      </c>
      <c r="E386" s="24">
        <v>287.5</v>
      </c>
      <c r="F386" s="24">
        <v>111.5</v>
      </c>
      <c r="G386" s="25"/>
      <c r="H386" s="21">
        <v>-109.1</v>
      </c>
      <c r="I386" s="21"/>
    </row>
    <row r="387" spans="1:9">
      <c r="A387" s="31"/>
      <c r="B387" s="33"/>
      <c r="C387" s="23"/>
      <c r="D387" s="21"/>
      <c r="E387" s="24"/>
      <c r="F387" s="24"/>
      <c r="G387" s="25"/>
      <c r="H387" s="21"/>
      <c r="I387" s="21"/>
    </row>
    <row r="388" spans="1:9">
      <c r="A388" s="31">
        <v>195</v>
      </c>
      <c r="B388" s="34" t="s">
        <v>609</v>
      </c>
      <c r="C388" s="23" t="s">
        <v>404</v>
      </c>
      <c r="D388" s="21">
        <v>0</v>
      </c>
      <c r="E388" s="24">
        <v>130</v>
      </c>
      <c r="F388" s="24">
        <v>0</v>
      </c>
      <c r="G388" s="25"/>
      <c r="H388" s="21">
        <v>-130</v>
      </c>
      <c r="I388" s="21"/>
    </row>
    <row r="389" spans="1:9">
      <c r="A389" s="31"/>
      <c r="B389" s="22"/>
      <c r="C389" s="23"/>
      <c r="D389" s="21"/>
      <c r="E389" s="24"/>
      <c r="F389" s="24"/>
      <c r="G389" s="25"/>
      <c r="H389" s="21"/>
      <c r="I389" s="21"/>
    </row>
    <row r="390" spans="1:9">
      <c r="A390" s="31">
        <v>196</v>
      </c>
      <c r="B390" s="32" t="s">
        <v>610</v>
      </c>
      <c r="C390" s="23" t="s">
        <v>404</v>
      </c>
      <c r="D390" s="21">
        <v>5690.4000000000005</v>
      </c>
      <c r="E390" s="24">
        <v>18800</v>
      </c>
      <c r="F390" s="24">
        <v>9484</v>
      </c>
      <c r="G390" s="25"/>
      <c r="H390" s="21">
        <v>-3625.5999999999985</v>
      </c>
      <c r="I390" s="21"/>
    </row>
    <row r="391" spans="1:9">
      <c r="A391" s="31"/>
      <c r="B391" s="33"/>
      <c r="C391" s="23"/>
      <c r="D391" s="21"/>
      <c r="E391" s="24"/>
      <c r="F391" s="24"/>
      <c r="G391" s="25"/>
      <c r="H391" s="21"/>
      <c r="I391" s="21"/>
    </row>
    <row r="392" spans="1:9">
      <c r="A392" s="31">
        <v>197</v>
      </c>
      <c r="B392" s="32" t="s">
        <v>611</v>
      </c>
      <c r="C392" s="23" t="s">
        <v>404</v>
      </c>
      <c r="D392" s="21">
        <v>162</v>
      </c>
      <c r="E392" s="24">
        <v>1401</v>
      </c>
      <c r="F392" s="24">
        <v>270</v>
      </c>
      <c r="G392" s="25"/>
      <c r="H392" s="21">
        <v>-969</v>
      </c>
      <c r="I392" s="21"/>
    </row>
    <row r="393" spans="1:9">
      <c r="A393" s="31"/>
      <c r="B393" s="33"/>
      <c r="C393" s="38"/>
      <c r="D393" s="21"/>
      <c r="E393" s="24"/>
      <c r="F393" s="24"/>
      <c r="G393" s="25"/>
      <c r="H393" s="21"/>
      <c r="I393" s="21"/>
    </row>
    <row r="394" spans="1:9">
      <c r="A394" s="31">
        <v>198</v>
      </c>
      <c r="B394" s="32" t="s">
        <v>612</v>
      </c>
      <c r="C394" s="23" t="s">
        <v>404</v>
      </c>
      <c r="D394" s="21">
        <v>243.90000000000003</v>
      </c>
      <c r="E394" s="24">
        <v>1434</v>
      </c>
      <c r="F394" s="24">
        <v>406.5</v>
      </c>
      <c r="G394" s="25"/>
      <c r="H394" s="21">
        <v>-783.59999999999991</v>
      </c>
      <c r="I394" s="21"/>
    </row>
    <row r="395" spans="1:9">
      <c r="A395" s="31"/>
      <c r="B395" s="33"/>
      <c r="C395" s="23"/>
      <c r="D395" s="21"/>
      <c r="E395" s="24"/>
      <c r="F395" s="24"/>
      <c r="G395" s="25"/>
      <c r="H395" s="21"/>
      <c r="I395" s="21"/>
    </row>
    <row r="396" spans="1:9">
      <c r="A396" s="31">
        <v>199</v>
      </c>
      <c r="B396" s="32" t="s">
        <v>613</v>
      </c>
      <c r="C396" s="23" t="s">
        <v>404</v>
      </c>
      <c r="D396" s="21">
        <v>145.19999999999999</v>
      </c>
      <c r="E396" s="24">
        <v>1928.7</v>
      </c>
      <c r="F396" s="24">
        <v>242</v>
      </c>
      <c r="G396" s="25"/>
      <c r="H396" s="21">
        <v>-1541.5</v>
      </c>
      <c r="I396" s="21"/>
    </row>
    <row r="397" spans="1:9">
      <c r="A397" s="31"/>
      <c r="B397" s="33"/>
      <c r="C397" s="23"/>
      <c r="D397" s="21"/>
      <c r="E397" s="24"/>
      <c r="F397" s="24"/>
      <c r="G397" s="25"/>
      <c r="H397" s="21"/>
      <c r="I397" s="21"/>
    </row>
    <row r="398" spans="1:9">
      <c r="A398" s="31">
        <v>200</v>
      </c>
      <c r="B398" s="32" t="s">
        <v>614</v>
      </c>
      <c r="C398" s="23" t="s">
        <v>404</v>
      </c>
      <c r="D398" s="21">
        <v>1.7999999999999998</v>
      </c>
      <c r="E398" s="24">
        <v>53.75</v>
      </c>
      <c r="F398" s="24">
        <v>3</v>
      </c>
      <c r="G398" s="25"/>
      <c r="H398" s="21">
        <v>-48.95</v>
      </c>
      <c r="I398" s="21"/>
    </row>
    <row r="399" spans="1:9">
      <c r="A399" s="31"/>
      <c r="B399" s="22"/>
      <c r="C399" s="23"/>
      <c r="D399" s="21"/>
      <c r="E399" s="24"/>
      <c r="F399" s="24"/>
      <c r="G399" s="25"/>
      <c r="H399" s="21"/>
      <c r="I399" s="21"/>
    </row>
    <row r="400" spans="1:9">
      <c r="A400" s="31">
        <v>201</v>
      </c>
      <c r="B400" s="34" t="s">
        <v>615</v>
      </c>
      <c r="C400" s="23" t="s">
        <v>404</v>
      </c>
      <c r="D400" s="21">
        <v>0</v>
      </c>
      <c r="E400" s="24">
        <v>6</v>
      </c>
      <c r="F400" s="24">
        <v>0</v>
      </c>
      <c r="G400" s="25"/>
      <c r="H400" s="21">
        <v>-6</v>
      </c>
      <c r="I400" s="21"/>
    </row>
    <row r="401" spans="1:9">
      <c r="A401" s="31"/>
      <c r="B401" s="33"/>
      <c r="C401" s="23"/>
      <c r="D401" s="21"/>
      <c r="E401" s="24"/>
      <c r="F401" s="24"/>
      <c r="G401" s="25"/>
      <c r="H401" s="21"/>
      <c r="I401" s="21"/>
    </row>
    <row r="402" spans="1:9">
      <c r="A402" s="31">
        <v>202</v>
      </c>
      <c r="B402" s="32" t="s">
        <v>616</v>
      </c>
      <c r="C402" s="23" t="s">
        <v>404</v>
      </c>
      <c r="D402" s="21">
        <v>0</v>
      </c>
      <c r="E402" s="24">
        <v>198.5</v>
      </c>
      <c r="F402" s="24">
        <v>0</v>
      </c>
      <c r="G402" s="25"/>
      <c r="H402" s="21">
        <v>-198.5</v>
      </c>
      <c r="I402" s="21"/>
    </row>
    <row r="403" spans="1:9">
      <c r="A403" s="31"/>
      <c r="B403" s="32"/>
      <c r="C403" s="23"/>
      <c r="D403" s="21"/>
      <c r="E403" s="24"/>
      <c r="F403" s="24"/>
      <c r="G403" s="25"/>
      <c r="H403" s="21"/>
      <c r="I403" s="21"/>
    </row>
    <row r="404" spans="1:9">
      <c r="A404" s="31">
        <v>203</v>
      </c>
      <c r="B404" s="32" t="s">
        <v>617</v>
      </c>
      <c r="C404" s="38" t="s">
        <v>404</v>
      </c>
      <c r="D404" s="21">
        <v>10.200000000000001</v>
      </c>
      <c r="E404" s="24">
        <v>121</v>
      </c>
      <c r="F404" s="24">
        <v>17</v>
      </c>
      <c r="G404" s="25"/>
      <c r="H404" s="21">
        <v>-93.8</v>
      </c>
      <c r="I404" s="21"/>
    </row>
    <row r="405" spans="1:9">
      <c r="A405" s="31"/>
      <c r="B405" s="33"/>
      <c r="C405" s="23"/>
      <c r="D405" s="21"/>
      <c r="E405" s="24"/>
      <c r="F405" s="24"/>
      <c r="G405" s="25"/>
      <c r="H405" s="21"/>
      <c r="I405" s="21"/>
    </row>
    <row r="406" spans="1:9">
      <c r="A406" s="31">
        <v>204</v>
      </c>
      <c r="B406" s="34" t="s">
        <v>618</v>
      </c>
      <c r="C406" s="23" t="s">
        <v>404</v>
      </c>
      <c r="D406" s="21">
        <v>0</v>
      </c>
      <c r="E406" s="24">
        <v>203</v>
      </c>
      <c r="F406" s="24">
        <v>0</v>
      </c>
      <c r="G406" s="25"/>
      <c r="H406" s="21">
        <v>-203</v>
      </c>
      <c r="I406" s="21"/>
    </row>
    <row r="407" spans="1:9">
      <c r="A407" s="31"/>
      <c r="B407" s="33"/>
      <c r="C407" s="23"/>
      <c r="D407" s="21"/>
      <c r="E407" s="24"/>
      <c r="F407" s="24"/>
      <c r="G407" s="25"/>
      <c r="H407" s="21"/>
      <c r="I407" s="21"/>
    </row>
    <row r="408" spans="1:9">
      <c r="A408" s="31">
        <v>205</v>
      </c>
      <c r="B408" s="32" t="s">
        <v>619</v>
      </c>
      <c r="C408" s="38" t="s">
        <v>404</v>
      </c>
      <c r="D408" s="21">
        <v>505.79999999999995</v>
      </c>
      <c r="E408" s="24">
        <v>1654.5</v>
      </c>
      <c r="F408" s="24">
        <v>843</v>
      </c>
      <c r="G408" s="25"/>
      <c r="H408" s="21">
        <v>2000</v>
      </c>
      <c r="I408" s="21"/>
    </row>
    <row r="409" spans="1:9">
      <c r="A409" s="31"/>
      <c r="B409" s="32"/>
      <c r="C409" s="23"/>
      <c r="D409" s="21"/>
      <c r="E409" s="24"/>
      <c r="F409" s="24"/>
      <c r="G409" s="25"/>
      <c r="H409" s="21"/>
      <c r="I409" s="21"/>
    </row>
    <row r="410" spans="1:9">
      <c r="A410" s="31">
        <v>206</v>
      </c>
      <c r="B410" s="32" t="s">
        <v>620</v>
      </c>
      <c r="C410" s="23" t="s">
        <v>404</v>
      </c>
      <c r="D410" s="21">
        <v>257.33999999999997</v>
      </c>
      <c r="E410" s="24">
        <v>1068.5</v>
      </c>
      <c r="F410" s="24">
        <v>428.9</v>
      </c>
      <c r="G410" s="25"/>
      <c r="H410" s="21">
        <v>-382.2600000000001</v>
      </c>
      <c r="I410" s="21"/>
    </row>
    <row r="411" spans="1:9">
      <c r="A411" s="31"/>
      <c r="B411" s="33"/>
      <c r="C411" s="23"/>
      <c r="D411" s="21"/>
      <c r="E411" s="24"/>
      <c r="F411" s="24"/>
      <c r="G411" s="25"/>
      <c r="H411" s="21"/>
      <c r="I411" s="21"/>
    </row>
    <row r="412" spans="1:9">
      <c r="A412" s="31">
        <v>207</v>
      </c>
      <c r="B412" s="32" t="s">
        <v>621</v>
      </c>
      <c r="C412" s="23" t="s">
        <v>404</v>
      </c>
      <c r="D412" s="21">
        <v>333.90000000000003</v>
      </c>
      <c r="E412" s="24">
        <v>624.9</v>
      </c>
      <c r="F412" s="24">
        <v>556.5</v>
      </c>
      <c r="G412" s="25">
        <v>0.43</v>
      </c>
      <c r="H412" s="21">
        <v>504.79500000000002</v>
      </c>
      <c r="I412" s="21"/>
    </row>
    <row r="413" spans="1:9">
      <c r="A413" s="31"/>
      <c r="B413" s="33"/>
      <c r="C413" s="23"/>
      <c r="D413" s="21"/>
      <c r="E413" s="24"/>
      <c r="F413" s="24"/>
      <c r="G413" s="25"/>
      <c r="H413" s="21"/>
      <c r="I413" s="21"/>
    </row>
    <row r="414" spans="1:9">
      <c r="A414" s="31">
        <v>208</v>
      </c>
      <c r="B414" s="32" t="s">
        <v>622</v>
      </c>
      <c r="C414" s="23" t="s">
        <v>404</v>
      </c>
      <c r="D414" s="21">
        <v>471.6</v>
      </c>
      <c r="E414" s="24">
        <v>394.5</v>
      </c>
      <c r="F414" s="24">
        <v>786</v>
      </c>
      <c r="G414" s="25">
        <v>0.25</v>
      </c>
      <c r="H414" s="21">
        <v>1059.5999999999999</v>
      </c>
      <c r="I414" s="21"/>
    </row>
    <row r="415" spans="1:9">
      <c r="A415" s="31"/>
      <c r="B415" s="32"/>
      <c r="C415" s="23"/>
      <c r="D415" s="21"/>
      <c r="E415" s="24"/>
      <c r="F415" s="24"/>
      <c r="G415" s="25"/>
      <c r="H415" s="21"/>
      <c r="I415" s="21"/>
    </row>
    <row r="416" spans="1:9">
      <c r="A416" s="31">
        <v>209</v>
      </c>
      <c r="B416" s="32" t="s">
        <v>623</v>
      </c>
      <c r="C416" s="23" t="s">
        <v>404</v>
      </c>
      <c r="D416" s="21">
        <v>114.6</v>
      </c>
      <c r="E416" s="24">
        <v>1222</v>
      </c>
      <c r="F416" s="24">
        <v>191</v>
      </c>
      <c r="G416" s="25"/>
      <c r="H416" s="21">
        <v>-916.40000000000009</v>
      </c>
      <c r="I416" s="40"/>
    </row>
    <row r="417" spans="1:9">
      <c r="A417" s="31"/>
      <c r="B417" s="32"/>
      <c r="C417" s="23"/>
      <c r="D417" s="21"/>
      <c r="E417" s="24"/>
      <c r="F417" s="24"/>
      <c r="G417" s="25"/>
      <c r="H417" s="21"/>
      <c r="I417" s="21"/>
    </row>
    <row r="418" spans="1:9">
      <c r="A418" s="31">
        <v>210</v>
      </c>
      <c r="B418" s="32" t="s">
        <v>624</v>
      </c>
      <c r="C418" s="23" t="s">
        <v>404</v>
      </c>
      <c r="D418" s="21">
        <v>16.200000000000003</v>
      </c>
      <c r="E418" s="24">
        <v>233</v>
      </c>
      <c r="F418" s="24">
        <v>27</v>
      </c>
      <c r="G418" s="25"/>
      <c r="H418" s="21">
        <v>300</v>
      </c>
      <c r="I418" s="21"/>
    </row>
    <row r="419" spans="1:9">
      <c r="A419" s="31"/>
      <c r="B419" s="32"/>
      <c r="C419" s="23"/>
      <c r="D419" s="21"/>
      <c r="E419" s="24"/>
      <c r="F419" s="24"/>
      <c r="G419" s="25"/>
      <c r="H419" s="21"/>
      <c r="I419" s="21"/>
    </row>
    <row r="420" spans="1:9">
      <c r="A420" s="31">
        <v>211</v>
      </c>
      <c r="B420" s="32" t="s">
        <v>625</v>
      </c>
      <c r="C420" s="23" t="s">
        <v>404</v>
      </c>
      <c r="D420" s="21">
        <v>0</v>
      </c>
      <c r="E420" s="24">
        <v>20</v>
      </c>
      <c r="F420" s="24">
        <v>0</v>
      </c>
      <c r="G420" s="25"/>
      <c r="H420" s="21">
        <v>-20</v>
      </c>
      <c r="I420" s="21"/>
    </row>
    <row r="421" spans="1:9">
      <c r="A421" s="31"/>
      <c r="B421" s="32"/>
      <c r="C421" s="23"/>
      <c r="D421" s="21"/>
      <c r="E421" s="24"/>
      <c r="F421" s="24"/>
      <c r="G421" s="25"/>
      <c r="H421" s="21"/>
      <c r="I421" s="21"/>
    </row>
    <row r="422" spans="1:9">
      <c r="A422" s="31">
        <v>212</v>
      </c>
      <c r="B422" s="32" t="s">
        <v>626</v>
      </c>
      <c r="C422" s="23"/>
      <c r="D422" s="21">
        <v>21.599999999999998</v>
      </c>
      <c r="E422" s="24">
        <v>881.8</v>
      </c>
      <c r="F422" s="24">
        <v>36</v>
      </c>
      <c r="G422" s="25"/>
      <c r="H422" s="21">
        <v>-824.19999999999993</v>
      </c>
      <c r="I422" s="21"/>
    </row>
    <row r="423" spans="1:9">
      <c r="A423" s="31"/>
      <c r="B423" s="32"/>
      <c r="C423" s="23"/>
      <c r="D423" s="21"/>
      <c r="E423" s="24"/>
      <c r="F423" s="24"/>
      <c r="G423" s="25"/>
      <c r="H423" s="21"/>
      <c r="I423" s="21"/>
    </row>
    <row r="424" spans="1:9">
      <c r="A424" s="31">
        <v>213</v>
      </c>
      <c r="B424" s="32" t="s">
        <v>627</v>
      </c>
      <c r="C424" s="23"/>
      <c r="D424" s="21">
        <v>0</v>
      </c>
      <c r="E424" s="24">
        <v>1156.3</v>
      </c>
      <c r="F424" s="24">
        <v>0</v>
      </c>
      <c r="G424" s="25"/>
      <c r="H424" s="21">
        <v>-1156.3</v>
      </c>
      <c r="I424" s="21"/>
    </row>
    <row r="425" spans="1:9">
      <c r="A425" s="31"/>
      <c r="B425" s="32"/>
      <c r="C425" s="23"/>
      <c r="D425" s="21"/>
      <c r="E425" s="24"/>
      <c r="F425" s="24"/>
      <c r="G425" s="25"/>
      <c r="H425" s="21"/>
      <c r="I425" s="21"/>
    </row>
    <row r="426" spans="1:9">
      <c r="A426" s="31">
        <v>214</v>
      </c>
      <c r="B426" s="32" t="s">
        <v>628</v>
      </c>
      <c r="C426" s="23"/>
      <c r="D426" s="21">
        <v>22.2</v>
      </c>
      <c r="E426" s="24">
        <v>373</v>
      </c>
      <c r="F426" s="24">
        <v>37</v>
      </c>
      <c r="G426" s="25"/>
      <c r="H426" s="21">
        <v>-313.8</v>
      </c>
      <c r="I426" s="21"/>
    </row>
    <row r="427" spans="1:9">
      <c r="A427" s="31"/>
      <c r="B427" s="32"/>
      <c r="C427" s="23"/>
      <c r="D427" s="21"/>
      <c r="E427" s="24"/>
      <c r="F427" s="24"/>
      <c r="G427" s="25"/>
      <c r="H427" s="21"/>
      <c r="I427" s="21"/>
    </row>
    <row r="428" spans="1:9">
      <c r="A428" s="31">
        <v>215</v>
      </c>
      <c r="B428" s="32" t="s">
        <v>629</v>
      </c>
      <c r="C428" s="23"/>
      <c r="D428" s="21">
        <v>0</v>
      </c>
      <c r="E428" s="24">
        <v>290.7</v>
      </c>
      <c r="F428" s="24">
        <v>0</v>
      </c>
      <c r="G428" s="25"/>
      <c r="H428" s="21">
        <v>-290.7</v>
      </c>
      <c r="I428" s="21"/>
    </row>
    <row r="429" spans="1:9">
      <c r="A429" s="31"/>
      <c r="B429" s="32"/>
      <c r="C429" s="23"/>
      <c r="D429" s="21"/>
      <c r="E429" s="24"/>
      <c r="F429" s="24"/>
      <c r="G429" s="25"/>
      <c r="H429" s="21"/>
      <c r="I429" s="21"/>
    </row>
    <row r="430" spans="1:9">
      <c r="A430" s="31">
        <v>216</v>
      </c>
      <c r="B430" s="32" t="s">
        <v>630</v>
      </c>
      <c r="C430" s="23"/>
      <c r="D430" s="21">
        <v>0</v>
      </c>
      <c r="E430" s="24">
        <v>45</v>
      </c>
      <c r="F430" s="24">
        <v>0</v>
      </c>
      <c r="G430" s="25"/>
      <c r="H430" s="21">
        <v>-45</v>
      </c>
      <c r="I430" s="21"/>
    </row>
    <row r="431" spans="1:9">
      <c r="A431" s="31"/>
      <c r="B431" s="32"/>
      <c r="C431" s="23"/>
      <c r="D431" s="21"/>
      <c r="E431" s="24"/>
      <c r="F431" s="24"/>
      <c r="G431" s="25"/>
      <c r="H431" s="21"/>
      <c r="I431" s="21"/>
    </row>
    <row r="432" spans="1:9">
      <c r="A432" s="31">
        <v>217</v>
      </c>
      <c r="B432" s="32" t="s">
        <v>631</v>
      </c>
      <c r="C432" s="23" t="s">
        <v>404</v>
      </c>
      <c r="D432" s="21"/>
      <c r="E432" s="24">
        <v>64.5</v>
      </c>
      <c r="F432" s="24">
        <v>176</v>
      </c>
      <c r="G432" s="25">
        <v>0.5</v>
      </c>
      <c r="H432" s="21">
        <v>199.5</v>
      </c>
      <c r="I432" s="21"/>
    </row>
    <row r="433" spans="1:9">
      <c r="A433" s="31"/>
      <c r="B433" s="32"/>
      <c r="C433" s="23"/>
      <c r="D433" s="21"/>
      <c r="E433" s="24"/>
      <c r="F433" s="24"/>
      <c r="G433" s="25"/>
      <c r="H433" s="21"/>
      <c r="I433" s="21"/>
    </row>
    <row r="434" spans="1:9">
      <c r="A434" s="31">
        <v>218</v>
      </c>
      <c r="B434" s="32" t="s">
        <v>632</v>
      </c>
      <c r="C434" s="23" t="s">
        <v>404</v>
      </c>
      <c r="D434" s="21"/>
      <c r="E434" s="24">
        <v>192</v>
      </c>
      <c r="F434" s="24">
        <v>10.5</v>
      </c>
      <c r="G434" s="25"/>
      <c r="H434" s="21">
        <v>-181.5</v>
      </c>
      <c r="I434" s="21"/>
    </row>
    <row r="435" spans="1:9">
      <c r="A435" s="31"/>
      <c r="B435" s="32"/>
      <c r="C435" s="23"/>
      <c r="D435" s="21"/>
      <c r="E435" s="24"/>
      <c r="F435" s="24"/>
      <c r="G435" s="25"/>
      <c r="H435" s="21"/>
      <c r="I435" s="21"/>
    </row>
    <row r="436" spans="1:9">
      <c r="A436" s="31">
        <v>219</v>
      </c>
      <c r="B436" s="34" t="s">
        <v>633</v>
      </c>
      <c r="C436" s="23" t="s">
        <v>404</v>
      </c>
      <c r="D436" s="21"/>
      <c r="E436" s="24">
        <v>218.5</v>
      </c>
      <c r="F436" s="24">
        <v>0</v>
      </c>
      <c r="G436" s="25"/>
      <c r="H436" s="21">
        <v>-218.5</v>
      </c>
      <c r="I436" s="21"/>
    </row>
    <row r="437" spans="1:9">
      <c r="A437" s="31"/>
      <c r="B437" s="34"/>
      <c r="C437" s="23"/>
      <c r="D437" s="21"/>
      <c r="E437" s="24"/>
      <c r="F437" s="24"/>
      <c r="G437" s="25"/>
      <c r="H437" s="21"/>
      <c r="I437" s="21"/>
    </row>
    <row r="438" spans="1:9">
      <c r="A438" s="31">
        <v>220</v>
      </c>
      <c r="B438" s="34" t="s">
        <v>634</v>
      </c>
      <c r="C438" s="23" t="s">
        <v>404</v>
      </c>
      <c r="D438" s="21"/>
      <c r="E438" s="24">
        <v>73</v>
      </c>
      <c r="F438" s="24">
        <v>0</v>
      </c>
      <c r="G438" s="25"/>
      <c r="H438" s="21">
        <v>100</v>
      </c>
      <c r="I438" s="21"/>
    </row>
    <row r="439" spans="1:9">
      <c r="A439" s="31"/>
      <c r="B439" s="34"/>
      <c r="C439" s="23"/>
      <c r="D439" s="21"/>
      <c r="E439" s="24"/>
      <c r="F439" s="24"/>
      <c r="G439" s="25"/>
      <c r="H439" s="21"/>
      <c r="I439" s="21"/>
    </row>
    <row r="440" spans="1:9">
      <c r="A440" s="31">
        <v>221</v>
      </c>
      <c r="B440" s="34" t="s">
        <v>635</v>
      </c>
      <c r="C440" s="23" t="s">
        <v>404</v>
      </c>
      <c r="D440" s="21"/>
      <c r="E440" s="24">
        <v>87</v>
      </c>
      <c r="F440" s="24">
        <v>0</v>
      </c>
      <c r="G440" s="25"/>
      <c r="H440" s="21">
        <v>-87</v>
      </c>
      <c r="I440" s="21"/>
    </row>
    <row r="441" spans="1:9">
      <c r="A441" s="31"/>
      <c r="B441" s="34"/>
      <c r="C441" s="23"/>
      <c r="D441" s="21"/>
      <c r="E441" s="24"/>
      <c r="F441" s="24"/>
      <c r="G441" s="25"/>
      <c r="H441" s="21"/>
      <c r="I441" s="21"/>
    </row>
    <row r="442" spans="1:9">
      <c r="A442" s="31">
        <v>222</v>
      </c>
      <c r="B442" s="34" t="s">
        <v>636</v>
      </c>
      <c r="C442" s="23" t="s">
        <v>404</v>
      </c>
      <c r="D442" s="21"/>
      <c r="E442" s="24">
        <v>73.5</v>
      </c>
      <c r="F442" s="24">
        <v>0</v>
      </c>
      <c r="G442" s="25"/>
      <c r="H442" s="21">
        <v>-73.5</v>
      </c>
      <c r="I442" s="21"/>
    </row>
    <row r="443" spans="1:9">
      <c r="A443" s="31"/>
      <c r="B443" s="34"/>
      <c r="C443" s="23"/>
      <c r="D443" s="21"/>
      <c r="E443" s="24"/>
      <c r="F443" s="24"/>
      <c r="G443" s="25"/>
      <c r="H443" s="21"/>
      <c r="I443" s="21"/>
    </row>
    <row r="444" spans="1:9">
      <c r="A444" s="31">
        <v>223</v>
      </c>
      <c r="B444" s="34" t="s">
        <v>637</v>
      </c>
      <c r="C444" s="23" t="s">
        <v>404</v>
      </c>
      <c r="D444" s="21"/>
      <c r="E444" s="24">
        <v>29</v>
      </c>
      <c r="F444" s="24">
        <v>0</v>
      </c>
      <c r="G444" s="25"/>
      <c r="H444" s="21">
        <v>100</v>
      </c>
      <c r="I444" s="21"/>
    </row>
    <row r="445" spans="1:9">
      <c r="A445" s="31"/>
      <c r="B445" s="34"/>
      <c r="C445" s="23"/>
      <c r="D445" s="21"/>
      <c r="E445" s="24"/>
      <c r="F445" s="24"/>
      <c r="G445" s="25"/>
      <c r="H445" s="21"/>
      <c r="I445" s="21"/>
    </row>
    <row r="446" spans="1:9">
      <c r="A446" s="31">
        <v>224</v>
      </c>
      <c r="B446" s="34" t="s">
        <v>638</v>
      </c>
      <c r="C446" s="23" t="s">
        <v>404</v>
      </c>
      <c r="D446" s="21"/>
      <c r="E446" s="24">
        <v>107</v>
      </c>
      <c r="F446" s="24">
        <v>0</v>
      </c>
      <c r="G446" s="25"/>
      <c r="H446" s="21">
        <v>-107</v>
      </c>
      <c r="I446" s="21"/>
    </row>
    <row r="447" spans="1:9">
      <c r="A447" s="31"/>
      <c r="B447" s="34"/>
      <c r="C447" s="23"/>
      <c r="D447" s="21"/>
      <c r="E447" s="24"/>
      <c r="F447" s="24"/>
      <c r="G447" s="25"/>
      <c r="H447" s="21"/>
      <c r="I447" s="21"/>
    </row>
    <row r="448" spans="1:9">
      <c r="A448" s="31">
        <v>225</v>
      </c>
      <c r="B448" s="3" t="s">
        <v>639</v>
      </c>
      <c r="C448" s="23" t="s">
        <v>404</v>
      </c>
      <c r="D448" s="21"/>
      <c r="E448" s="24">
        <v>173</v>
      </c>
      <c r="F448" s="24">
        <v>0</v>
      </c>
      <c r="G448" s="25"/>
      <c r="H448" s="21">
        <v>-173</v>
      </c>
      <c r="I448" s="21"/>
    </row>
    <row r="449" spans="1:9">
      <c r="A449" s="31"/>
      <c r="B449" s="2"/>
      <c r="C449" s="23"/>
      <c r="D449" s="21"/>
      <c r="E449" s="24"/>
      <c r="F449" s="24"/>
      <c r="G449" s="25"/>
      <c r="H449" s="21"/>
      <c r="I449" s="21"/>
    </row>
    <row r="450" spans="1:9">
      <c r="A450" s="31">
        <v>226</v>
      </c>
      <c r="B450" s="3" t="s">
        <v>640</v>
      </c>
      <c r="C450" s="23" t="s">
        <v>404</v>
      </c>
      <c r="D450" s="21"/>
      <c r="E450" s="24">
        <v>71</v>
      </c>
      <c r="F450" s="24">
        <v>178</v>
      </c>
      <c r="G450" s="25">
        <v>0.55000000000000004</v>
      </c>
      <c r="H450" s="21">
        <v>204.90000000000003</v>
      </c>
      <c r="I450" s="21"/>
    </row>
    <row r="451" spans="1:9">
      <c r="A451" s="31"/>
      <c r="B451" s="2"/>
      <c r="C451" s="23"/>
      <c r="D451" s="21"/>
      <c r="E451" s="24"/>
      <c r="F451" s="24"/>
      <c r="G451" s="25"/>
      <c r="H451" s="21"/>
      <c r="I451" s="21"/>
    </row>
    <row r="452" spans="1:9">
      <c r="A452" s="31">
        <v>227</v>
      </c>
      <c r="B452" s="3" t="s">
        <v>641</v>
      </c>
      <c r="C452" s="23" t="s">
        <v>404</v>
      </c>
      <c r="D452" s="21"/>
      <c r="E452" s="24">
        <v>145</v>
      </c>
      <c r="F452" s="24">
        <v>0</v>
      </c>
      <c r="G452" s="25"/>
      <c r="H452" s="21">
        <v>-145</v>
      </c>
      <c r="I452" s="21"/>
    </row>
    <row r="453" spans="1:9">
      <c r="A453" s="31"/>
      <c r="B453" s="2"/>
      <c r="C453" s="23"/>
      <c r="D453" s="21"/>
      <c r="E453" s="24"/>
      <c r="F453" s="24"/>
      <c r="G453" s="25"/>
      <c r="H453" s="21"/>
      <c r="I453" s="21"/>
    </row>
    <row r="454" spans="1:9">
      <c r="A454" s="31">
        <v>228</v>
      </c>
      <c r="B454" s="3" t="s">
        <v>642</v>
      </c>
      <c r="C454" s="23" t="s">
        <v>404</v>
      </c>
      <c r="D454" s="21"/>
      <c r="E454" s="24">
        <v>146</v>
      </c>
      <c r="F454" s="24">
        <v>0</v>
      </c>
      <c r="G454" s="25"/>
      <c r="H454" s="21">
        <v>-146</v>
      </c>
      <c r="I454" s="21"/>
    </row>
    <row r="455" spans="1:9">
      <c r="A455" s="31"/>
      <c r="B455" s="3"/>
      <c r="C455" s="23"/>
      <c r="D455" s="21"/>
      <c r="E455" s="24"/>
      <c r="F455" s="24"/>
      <c r="G455" s="25"/>
      <c r="H455" s="21"/>
      <c r="I455" s="21"/>
    </row>
    <row r="456" spans="1:9">
      <c r="A456" s="31">
        <v>229</v>
      </c>
      <c r="B456" s="3" t="s">
        <v>643</v>
      </c>
      <c r="C456" s="23" t="s">
        <v>404</v>
      </c>
      <c r="D456" s="21"/>
      <c r="E456" s="24">
        <v>57.75</v>
      </c>
      <c r="F456" s="24">
        <v>0</v>
      </c>
      <c r="G456" s="25"/>
      <c r="H456" s="21">
        <v>-57.75</v>
      </c>
      <c r="I456" s="21"/>
    </row>
    <row r="457" spans="1:9">
      <c r="A457" s="31"/>
      <c r="B457" s="3"/>
      <c r="C457" s="23"/>
      <c r="D457" s="21"/>
      <c r="E457" s="24"/>
      <c r="F457" s="24"/>
      <c r="G457" s="25"/>
      <c r="H457" s="21"/>
      <c r="I457" s="21"/>
    </row>
    <row r="458" spans="1:9">
      <c r="A458" s="31">
        <v>230</v>
      </c>
      <c r="B458" s="3" t="s">
        <v>644</v>
      </c>
      <c r="C458" s="23" t="s">
        <v>404</v>
      </c>
      <c r="D458" s="21"/>
      <c r="E458" s="24">
        <v>75.95</v>
      </c>
      <c r="F458" s="24">
        <v>13</v>
      </c>
      <c r="G458" s="25"/>
      <c r="H458" s="21">
        <v>-62.95</v>
      </c>
      <c r="I458" s="21"/>
    </row>
    <row r="459" spans="1:9">
      <c r="A459" s="31"/>
      <c r="B459" s="3"/>
      <c r="C459" s="23"/>
      <c r="D459" s="21"/>
      <c r="E459" s="24"/>
      <c r="F459" s="24"/>
      <c r="G459" s="25"/>
      <c r="H459" s="21"/>
      <c r="I459" s="21"/>
    </row>
    <row r="460" spans="1:9">
      <c r="A460" s="31">
        <v>231</v>
      </c>
      <c r="B460" s="3" t="s">
        <v>645</v>
      </c>
      <c r="C460" s="23" t="s">
        <v>404</v>
      </c>
      <c r="D460" s="21"/>
      <c r="E460" s="24">
        <v>64</v>
      </c>
      <c r="F460" s="24">
        <v>6</v>
      </c>
      <c r="G460" s="25"/>
      <c r="H460" s="21">
        <v>-58</v>
      </c>
      <c r="I460" s="21"/>
    </row>
    <row r="461" spans="1:9">
      <c r="A461" s="31"/>
      <c r="B461" s="3"/>
      <c r="C461" s="23"/>
      <c r="D461" s="21"/>
      <c r="E461" s="24"/>
      <c r="F461" s="24"/>
      <c r="G461" s="25"/>
      <c r="H461" s="21"/>
      <c r="I461" s="21"/>
    </row>
    <row r="462" spans="1:9">
      <c r="A462" s="31">
        <v>232</v>
      </c>
      <c r="B462" s="3" t="s">
        <v>646</v>
      </c>
      <c r="C462" s="23" t="s">
        <v>404</v>
      </c>
      <c r="D462" s="21"/>
      <c r="E462" s="24">
        <v>64</v>
      </c>
      <c r="F462" s="24">
        <v>0</v>
      </c>
      <c r="G462" s="25"/>
      <c r="H462" s="21">
        <v>-64</v>
      </c>
      <c r="I462" s="21"/>
    </row>
    <row r="463" spans="1:9">
      <c r="A463" s="31"/>
      <c r="B463" s="3"/>
      <c r="C463" s="23"/>
      <c r="D463" s="21"/>
      <c r="E463" s="24"/>
      <c r="F463" s="24"/>
      <c r="G463" s="25"/>
      <c r="H463" s="21"/>
      <c r="I463" s="21"/>
    </row>
    <row r="464" spans="1:9">
      <c r="A464" s="31">
        <v>233</v>
      </c>
      <c r="B464" s="3" t="s">
        <v>647</v>
      </c>
      <c r="C464" s="23" t="s">
        <v>404</v>
      </c>
      <c r="D464" s="21"/>
      <c r="E464" s="24">
        <v>97</v>
      </c>
      <c r="F464" s="24">
        <v>0</v>
      </c>
      <c r="G464" s="25"/>
      <c r="H464" s="21">
        <v>-97</v>
      </c>
      <c r="I464" s="21"/>
    </row>
    <row r="465" spans="1:9">
      <c r="A465" s="31"/>
      <c r="B465" s="3"/>
      <c r="C465" s="23"/>
      <c r="D465" s="21"/>
      <c r="E465" s="24"/>
      <c r="F465" s="24"/>
      <c r="G465" s="25"/>
      <c r="H465" s="21"/>
      <c r="I465" s="21"/>
    </row>
    <row r="466" spans="1:9">
      <c r="A466" s="31">
        <v>234</v>
      </c>
      <c r="B466" s="3" t="s">
        <v>648</v>
      </c>
      <c r="C466" s="23" t="s">
        <v>404</v>
      </c>
      <c r="D466" s="21"/>
      <c r="E466" s="24">
        <v>299.52</v>
      </c>
      <c r="F466" s="24">
        <v>64</v>
      </c>
      <c r="G466" s="25"/>
      <c r="H466" s="21">
        <v>300</v>
      </c>
      <c r="I466" s="21"/>
    </row>
    <row r="467" spans="1:9">
      <c r="A467" s="31"/>
      <c r="B467" s="3"/>
      <c r="C467" s="23"/>
      <c r="D467" s="21"/>
      <c r="E467" s="24"/>
      <c r="F467" s="24"/>
      <c r="G467" s="25"/>
      <c r="H467" s="21"/>
      <c r="I467" s="21"/>
    </row>
    <row r="468" spans="1:9">
      <c r="A468" s="31">
        <v>235</v>
      </c>
      <c r="B468" s="3" t="s">
        <v>649</v>
      </c>
      <c r="C468" s="23" t="s">
        <v>404</v>
      </c>
      <c r="D468" s="21"/>
      <c r="E468" s="24">
        <v>10</v>
      </c>
      <c r="F468" s="24">
        <v>0</v>
      </c>
      <c r="G468" s="25"/>
      <c r="H468" s="21">
        <v>100</v>
      </c>
      <c r="I468" s="21"/>
    </row>
    <row r="469" spans="1:9">
      <c r="A469" s="31"/>
      <c r="B469" s="3"/>
      <c r="C469" s="23"/>
      <c r="D469" s="21"/>
      <c r="E469" s="24"/>
      <c r="F469" s="24"/>
      <c r="G469" s="25"/>
      <c r="H469" s="21"/>
      <c r="I469" s="21"/>
    </row>
    <row r="470" spans="1:9">
      <c r="A470" s="31">
        <v>236</v>
      </c>
      <c r="B470" s="3" t="s">
        <v>650</v>
      </c>
      <c r="C470" s="23" t="s">
        <v>404</v>
      </c>
      <c r="D470" s="21"/>
      <c r="E470" s="24">
        <v>590</v>
      </c>
      <c r="F470" s="24">
        <v>0</v>
      </c>
      <c r="G470" s="25"/>
      <c r="H470" s="21">
        <v>-590</v>
      </c>
      <c r="I470" s="21"/>
    </row>
    <row r="471" spans="1:9">
      <c r="A471" s="31"/>
      <c r="B471" s="3"/>
      <c r="C471" s="23"/>
      <c r="D471" s="21"/>
      <c r="E471" s="24"/>
      <c r="F471" s="24"/>
      <c r="G471" s="25"/>
      <c r="H471" s="21"/>
      <c r="I471" s="21"/>
    </row>
    <row r="472" spans="1:9">
      <c r="A472" s="31">
        <v>237</v>
      </c>
      <c r="B472" s="3" t="s">
        <v>651</v>
      </c>
      <c r="C472" s="23" t="s">
        <v>404</v>
      </c>
      <c r="D472" s="21"/>
      <c r="E472" s="24">
        <v>238</v>
      </c>
      <c r="F472" s="24">
        <v>0</v>
      </c>
      <c r="G472" s="25"/>
      <c r="H472" s="21">
        <v>-238</v>
      </c>
      <c r="I472" s="21"/>
    </row>
    <row r="473" spans="1:9">
      <c r="A473" s="31"/>
      <c r="B473" s="3"/>
      <c r="C473" s="23"/>
      <c r="D473" s="21"/>
      <c r="E473" s="24"/>
      <c r="F473" s="24"/>
      <c r="G473" s="25"/>
      <c r="H473" s="21"/>
      <c r="I473" s="21"/>
    </row>
    <row r="474" spans="1:9">
      <c r="A474" s="31">
        <v>238</v>
      </c>
      <c r="B474" s="3" t="s">
        <v>652</v>
      </c>
      <c r="C474" s="23" t="s">
        <v>404</v>
      </c>
      <c r="D474" s="21"/>
      <c r="E474" s="24">
        <v>487</v>
      </c>
      <c r="F474" s="24">
        <v>24</v>
      </c>
      <c r="G474" s="25"/>
      <c r="H474" s="21">
        <v>-463</v>
      </c>
      <c r="I474" s="21"/>
    </row>
    <row r="475" spans="1:9">
      <c r="A475" s="31"/>
      <c r="B475" s="3"/>
      <c r="C475" s="23"/>
      <c r="D475" s="21"/>
      <c r="E475" s="24"/>
      <c r="F475" s="24"/>
      <c r="G475" s="25"/>
      <c r="H475" s="21"/>
      <c r="I475" s="21"/>
    </row>
    <row r="476" spans="1:9">
      <c r="A476" s="31">
        <v>239</v>
      </c>
      <c r="B476" s="3" t="s">
        <v>653</v>
      </c>
      <c r="C476" s="23" t="s">
        <v>404</v>
      </c>
      <c r="D476" s="21"/>
      <c r="E476" s="24">
        <v>84</v>
      </c>
      <c r="F476" s="24">
        <v>19</v>
      </c>
      <c r="G476" s="25"/>
      <c r="H476" s="21">
        <v>-65</v>
      </c>
      <c r="I476" s="21"/>
    </row>
    <row r="477" spans="1:9">
      <c r="A477" s="31"/>
      <c r="B477" s="3"/>
      <c r="C477" s="23"/>
      <c r="D477" s="21"/>
      <c r="E477" s="24"/>
      <c r="F477" s="24"/>
      <c r="G477" s="25"/>
      <c r="H477" s="21"/>
      <c r="I477" s="21"/>
    </row>
    <row r="478" spans="1:9">
      <c r="A478" s="31">
        <v>240</v>
      </c>
      <c r="B478" s="3" t="s">
        <v>654</v>
      </c>
      <c r="C478" s="23" t="s">
        <v>404</v>
      </c>
      <c r="D478" s="21"/>
      <c r="E478" s="24">
        <v>87</v>
      </c>
      <c r="F478" s="24">
        <v>8</v>
      </c>
      <c r="G478" s="25"/>
      <c r="H478" s="21">
        <v>-79</v>
      </c>
      <c r="I478" s="21"/>
    </row>
    <row r="479" spans="1:9">
      <c r="A479" s="31"/>
      <c r="B479" s="3"/>
      <c r="C479" s="23"/>
      <c r="D479" s="21"/>
      <c r="E479" s="24"/>
      <c r="F479" s="24"/>
      <c r="G479" s="25"/>
      <c r="H479" s="21"/>
      <c r="I479" s="21"/>
    </row>
    <row r="480" spans="1:9">
      <c r="A480" s="31">
        <v>241</v>
      </c>
      <c r="B480" s="3" t="s">
        <v>655</v>
      </c>
      <c r="C480" s="23" t="s">
        <v>404</v>
      </c>
      <c r="D480" s="21"/>
      <c r="E480" s="24">
        <v>70</v>
      </c>
      <c r="F480" s="24">
        <v>0</v>
      </c>
      <c r="G480" s="25"/>
      <c r="H480" s="21">
        <v>-70</v>
      </c>
      <c r="I480" s="21"/>
    </row>
    <row r="481" spans="1:9">
      <c r="A481" s="31"/>
      <c r="B481" s="3"/>
      <c r="C481" s="23"/>
      <c r="D481" s="21"/>
      <c r="E481" s="24"/>
      <c r="F481" s="24"/>
      <c r="G481" s="25"/>
      <c r="H481" s="21"/>
      <c r="I481" s="21"/>
    </row>
    <row r="482" spans="1:9">
      <c r="A482" s="31">
        <v>242</v>
      </c>
      <c r="B482" s="3" t="s">
        <v>656</v>
      </c>
      <c r="C482" s="23" t="s">
        <v>404</v>
      </c>
      <c r="D482" s="21"/>
      <c r="E482" s="24">
        <v>48.4</v>
      </c>
      <c r="F482" s="24">
        <v>0</v>
      </c>
      <c r="G482" s="25"/>
      <c r="H482" s="21">
        <v>-48.4</v>
      </c>
      <c r="I482" s="21"/>
    </row>
    <row r="483" spans="1:9">
      <c r="A483" s="31"/>
      <c r="B483" s="3"/>
      <c r="C483" s="23"/>
      <c r="D483" s="21"/>
      <c r="E483" s="24"/>
      <c r="F483" s="24"/>
      <c r="G483" s="25"/>
      <c r="H483" s="21"/>
      <c r="I483" s="21"/>
    </row>
    <row r="484" spans="1:9">
      <c r="A484" s="31">
        <v>243</v>
      </c>
      <c r="B484" s="3" t="s">
        <v>657</v>
      </c>
      <c r="C484" s="23" t="s">
        <v>404</v>
      </c>
      <c r="D484" s="21"/>
      <c r="E484" s="24">
        <v>218</v>
      </c>
      <c r="F484" s="24">
        <v>27</v>
      </c>
      <c r="G484" s="25"/>
      <c r="H484" s="21">
        <v>-191</v>
      </c>
      <c r="I484" s="21"/>
    </row>
    <row r="485" spans="1:9">
      <c r="A485" s="31"/>
      <c r="B485" s="3"/>
      <c r="C485" s="23"/>
      <c r="D485" s="21"/>
      <c r="E485" s="24"/>
      <c r="F485" s="24"/>
      <c r="G485" s="25"/>
      <c r="H485" s="21"/>
      <c r="I485" s="21"/>
    </row>
    <row r="486" spans="1:9">
      <c r="A486" s="31">
        <v>244</v>
      </c>
      <c r="B486" s="3" t="s">
        <v>658</v>
      </c>
      <c r="C486" s="23" t="s">
        <v>404</v>
      </c>
      <c r="D486" s="21"/>
      <c r="E486" s="24">
        <v>45</v>
      </c>
      <c r="F486" s="24">
        <v>0</v>
      </c>
      <c r="G486" s="25"/>
      <c r="H486" s="21">
        <v>100</v>
      </c>
      <c r="I486" s="21"/>
    </row>
    <row r="487" spans="1:9">
      <c r="A487" s="31"/>
      <c r="B487" s="3"/>
      <c r="C487" s="23"/>
      <c r="D487" s="21"/>
      <c r="E487" s="24"/>
      <c r="F487" s="24"/>
      <c r="G487" s="25"/>
      <c r="H487" s="21"/>
      <c r="I487" s="21"/>
    </row>
    <row r="488" spans="1:9">
      <c r="A488" s="31">
        <v>245</v>
      </c>
      <c r="B488" s="3" t="s">
        <v>659</v>
      </c>
      <c r="C488" s="23" t="s">
        <v>404</v>
      </c>
      <c r="D488" s="21"/>
      <c r="E488" s="24">
        <v>17</v>
      </c>
      <c r="F488" s="24">
        <v>0</v>
      </c>
      <c r="G488" s="25"/>
      <c r="H488" s="21">
        <v>100</v>
      </c>
      <c r="I488" s="21"/>
    </row>
    <row r="489" spans="1:9">
      <c r="A489" s="31"/>
      <c r="B489" s="3"/>
      <c r="C489" s="23"/>
      <c r="D489" s="21"/>
      <c r="E489" s="24"/>
      <c r="F489" s="24"/>
      <c r="G489" s="25"/>
      <c r="H489" s="21"/>
      <c r="I489" s="21"/>
    </row>
    <row r="490" spans="1:9">
      <c r="A490" s="31">
        <v>246</v>
      </c>
      <c r="B490" s="3" t="s">
        <v>660</v>
      </c>
      <c r="C490" s="23" t="s">
        <v>404</v>
      </c>
      <c r="D490" s="21"/>
      <c r="E490" s="24">
        <v>78</v>
      </c>
      <c r="F490" s="24">
        <v>0</v>
      </c>
      <c r="G490" s="25"/>
      <c r="H490" s="21">
        <v>-78</v>
      </c>
      <c r="I490" s="21"/>
    </row>
    <row r="491" spans="1:9">
      <c r="A491" s="31"/>
      <c r="B491" s="3"/>
      <c r="C491" s="23"/>
      <c r="D491" s="21"/>
      <c r="E491" s="24"/>
      <c r="F491" s="24"/>
      <c r="G491" s="25"/>
      <c r="H491" s="21"/>
      <c r="I491" s="21"/>
    </row>
    <row r="492" spans="1:9">
      <c r="A492" s="31">
        <v>247</v>
      </c>
      <c r="B492" s="3" t="s">
        <v>661</v>
      </c>
      <c r="C492" s="23" t="s">
        <v>404</v>
      </c>
      <c r="D492" s="21"/>
      <c r="E492" s="24">
        <v>580.29999999999995</v>
      </c>
      <c r="F492" s="24">
        <v>0</v>
      </c>
      <c r="G492" s="25"/>
      <c r="H492" s="21">
        <v>-580.29999999999995</v>
      </c>
      <c r="I492" s="21"/>
    </row>
    <row r="493" spans="1:9">
      <c r="A493" s="31"/>
      <c r="B493" s="3"/>
      <c r="C493" s="23"/>
      <c r="D493" s="21"/>
      <c r="E493" s="24"/>
      <c r="F493" s="24"/>
      <c r="G493" s="25"/>
      <c r="H493" s="21"/>
      <c r="I493" s="21"/>
    </row>
    <row r="494" spans="1:9">
      <c r="A494" s="31">
        <v>248</v>
      </c>
      <c r="B494" s="3" t="s">
        <v>662</v>
      </c>
      <c r="C494" s="23" t="s">
        <v>404</v>
      </c>
      <c r="D494" s="21"/>
      <c r="E494" s="24">
        <v>134</v>
      </c>
      <c r="F494" s="24">
        <v>52.6</v>
      </c>
      <c r="G494" s="25"/>
      <c r="H494" s="21">
        <v>100</v>
      </c>
      <c r="I494" s="21"/>
    </row>
    <row r="495" spans="1:9">
      <c r="A495" s="31"/>
      <c r="B495" s="3"/>
      <c r="C495" s="23"/>
      <c r="D495" s="21"/>
      <c r="E495" s="24"/>
      <c r="F495" s="24"/>
      <c r="G495" s="25"/>
      <c r="H495" s="21"/>
      <c r="I495" s="21"/>
    </row>
    <row r="496" spans="1:9">
      <c r="A496" s="31">
        <v>249</v>
      </c>
      <c r="B496" s="3" t="s">
        <v>663</v>
      </c>
      <c r="C496" s="23" t="s">
        <v>404</v>
      </c>
      <c r="D496" s="21"/>
      <c r="E496" s="24">
        <v>78</v>
      </c>
      <c r="F496" s="24">
        <v>0</v>
      </c>
      <c r="G496" s="25"/>
      <c r="H496" s="21">
        <v>-78</v>
      </c>
      <c r="I496" s="21"/>
    </row>
    <row r="497" spans="1:9">
      <c r="A497" s="31"/>
      <c r="B497" s="3"/>
      <c r="C497" s="23"/>
      <c r="D497" s="21"/>
      <c r="E497" s="24"/>
      <c r="F497" s="24"/>
      <c r="G497" s="25"/>
      <c r="H497" s="21"/>
      <c r="I497" s="21"/>
    </row>
    <row r="498" spans="1:9" ht="21">
      <c r="A498" s="35" t="s">
        <v>664</v>
      </c>
      <c r="B498" s="41"/>
      <c r="C498" s="38"/>
      <c r="D498" s="21"/>
      <c r="E498" s="24"/>
      <c r="F498" s="24"/>
      <c r="G498" s="25"/>
      <c r="H498" s="21"/>
      <c r="I498" s="21"/>
    </row>
    <row r="499" spans="1:9">
      <c r="A499" s="31">
        <v>250</v>
      </c>
      <c r="B499" s="32" t="s">
        <v>665</v>
      </c>
      <c r="C499" s="23" t="s">
        <v>404</v>
      </c>
      <c r="D499" s="21">
        <v>0</v>
      </c>
      <c r="E499" s="24">
        <v>0</v>
      </c>
      <c r="F499" s="24">
        <v>0</v>
      </c>
      <c r="G499" s="25"/>
      <c r="H499" s="21">
        <v>0</v>
      </c>
      <c r="I499" s="21"/>
    </row>
    <row r="500" spans="1:9">
      <c r="A500" s="31"/>
      <c r="B500" s="33"/>
      <c r="C500" s="23"/>
      <c r="D500" s="21"/>
      <c r="E500" s="24"/>
      <c r="F500" s="24"/>
      <c r="G500" s="25"/>
      <c r="H500" s="21"/>
      <c r="I500" s="21"/>
    </row>
    <row r="501" spans="1:9">
      <c r="A501" s="31">
        <v>251</v>
      </c>
      <c r="B501" s="32" t="s">
        <v>666</v>
      </c>
      <c r="C501" s="38" t="s">
        <v>404</v>
      </c>
      <c r="D501" s="21">
        <v>0</v>
      </c>
      <c r="E501" s="24">
        <v>0</v>
      </c>
      <c r="F501" s="24">
        <v>0</v>
      </c>
      <c r="G501" s="25"/>
      <c r="H501" s="21">
        <v>0</v>
      </c>
      <c r="I501" s="21"/>
    </row>
    <row r="502" spans="1:9">
      <c r="A502" s="31"/>
      <c r="B502" s="33"/>
      <c r="C502" s="23"/>
      <c r="D502" s="21"/>
      <c r="E502" s="24"/>
      <c r="F502" s="24"/>
      <c r="G502" s="25"/>
      <c r="H502" s="21"/>
      <c r="I502" s="21"/>
    </row>
    <row r="503" spans="1:9">
      <c r="A503" s="31">
        <v>252</v>
      </c>
      <c r="B503" s="32" t="s">
        <v>667</v>
      </c>
      <c r="C503" s="23" t="s">
        <v>404</v>
      </c>
      <c r="D503" s="21">
        <v>0</v>
      </c>
      <c r="E503" s="24">
        <v>0</v>
      </c>
      <c r="F503" s="24">
        <v>0</v>
      </c>
      <c r="G503" s="25"/>
      <c r="H503" s="21">
        <v>0</v>
      </c>
      <c r="I503" s="21"/>
    </row>
    <row r="504" spans="1:9">
      <c r="A504" s="31"/>
      <c r="B504" s="33"/>
      <c r="C504" s="23"/>
      <c r="D504" s="21"/>
      <c r="E504" s="24"/>
      <c r="F504" s="24"/>
      <c r="G504" s="25"/>
      <c r="H504" s="21"/>
      <c r="I504" s="21"/>
    </row>
    <row r="505" spans="1:9">
      <c r="A505" s="31">
        <v>253</v>
      </c>
      <c r="B505" s="32" t="s">
        <v>668</v>
      </c>
      <c r="C505" s="23" t="s">
        <v>404</v>
      </c>
      <c r="D505" s="21">
        <v>0</v>
      </c>
      <c r="E505" s="24">
        <v>0</v>
      </c>
      <c r="F505" s="24">
        <v>0</v>
      </c>
      <c r="G505" s="25"/>
      <c r="H505" s="21">
        <v>0</v>
      </c>
      <c r="I505" s="21"/>
    </row>
    <row r="506" spans="1:9">
      <c r="A506" s="31"/>
      <c r="B506" s="32"/>
      <c r="C506" s="23"/>
      <c r="D506" s="21"/>
      <c r="E506" s="24"/>
      <c r="F506" s="24"/>
      <c r="G506" s="25"/>
      <c r="H506" s="21"/>
      <c r="I506" s="21"/>
    </row>
    <row r="507" spans="1:9">
      <c r="A507" s="31">
        <v>254</v>
      </c>
      <c r="B507" s="32" t="s">
        <v>669</v>
      </c>
      <c r="C507" s="23" t="s">
        <v>404</v>
      </c>
      <c r="D507" s="21">
        <v>0</v>
      </c>
      <c r="E507" s="24">
        <v>0</v>
      </c>
      <c r="F507" s="24">
        <v>0</v>
      </c>
      <c r="G507" s="25"/>
      <c r="H507" s="21">
        <v>0</v>
      </c>
      <c r="I507" s="21"/>
    </row>
    <row r="508" spans="1:9">
      <c r="A508" s="31"/>
      <c r="B508" s="32"/>
      <c r="C508" s="23"/>
      <c r="D508" s="21"/>
      <c r="E508" s="24"/>
      <c r="F508" s="24"/>
      <c r="G508" s="25"/>
      <c r="H508" s="21"/>
      <c r="I508" s="21"/>
    </row>
    <row r="509" spans="1:9">
      <c r="A509" s="31">
        <v>255</v>
      </c>
      <c r="B509" s="32" t="s">
        <v>670</v>
      </c>
      <c r="C509" s="23" t="s">
        <v>404</v>
      </c>
      <c r="D509" s="21">
        <v>0</v>
      </c>
      <c r="E509" s="24">
        <v>0</v>
      </c>
      <c r="F509" s="24">
        <v>0</v>
      </c>
      <c r="G509" s="25"/>
      <c r="H509" s="21">
        <v>0</v>
      </c>
      <c r="I509" s="21"/>
    </row>
    <row r="510" spans="1:9">
      <c r="A510" s="31"/>
      <c r="B510" s="32"/>
      <c r="C510" s="23"/>
      <c r="D510" s="21"/>
      <c r="E510" s="24"/>
      <c r="F510" s="24"/>
      <c r="G510" s="25"/>
      <c r="H510" s="21"/>
      <c r="I510" s="21"/>
    </row>
    <row r="511" spans="1:9">
      <c r="A511" s="31">
        <v>256</v>
      </c>
      <c r="B511" s="32" t="s">
        <v>671</v>
      </c>
      <c r="C511" s="23" t="s">
        <v>404</v>
      </c>
      <c r="D511" s="21">
        <v>0</v>
      </c>
      <c r="E511" s="24">
        <v>0</v>
      </c>
      <c r="F511" s="24">
        <v>0</v>
      </c>
      <c r="G511" s="25"/>
      <c r="H511" s="21">
        <v>0</v>
      </c>
      <c r="I511" s="21"/>
    </row>
    <row r="512" spans="1:9">
      <c r="A512" s="31"/>
      <c r="B512" s="32"/>
      <c r="C512" s="31"/>
      <c r="D512" s="21"/>
      <c r="E512" s="24"/>
      <c r="F512" s="24"/>
      <c r="G512" s="25"/>
      <c r="H512" s="21"/>
      <c r="I512" s="21"/>
    </row>
    <row r="513" spans="1:9">
      <c r="A513" s="31">
        <v>257</v>
      </c>
      <c r="B513" s="32" t="s">
        <v>672</v>
      </c>
      <c r="C513" s="31" t="s">
        <v>404</v>
      </c>
      <c r="D513" s="21">
        <v>0</v>
      </c>
      <c r="E513" s="24">
        <v>0</v>
      </c>
      <c r="F513" s="24">
        <v>0</v>
      </c>
      <c r="G513" s="25"/>
      <c r="H513" s="21">
        <v>0</v>
      </c>
      <c r="I513" s="21"/>
    </row>
    <row r="514" spans="1:9">
      <c r="A514" s="31"/>
      <c r="B514" s="32"/>
      <c r="C514" s="23"/>
      <c r="D514" s="21"/>
      <c r="E514" s="24"/>
      <c r="F514" s="24"/>
      <c r="G514" s="25"/>
      <c r="H514" s="21"/>
      <c r="I514" s="21"/>
    </row>
    <row r="515" spans="1:9">
      <c r="A515" s="31">
        <v>258</v>
      </c>
      <c r="B515" s="32" t="s">
        <v>673</v>
      </c>
      <c r="C515" s="23" t="s">
        <v>404</v>
      </c>
      <c r="D515" s="21">
        <v>0</v>
      </c>
      <c r="E515" s="24">
        <v>0</v>
      </c>
      <c r="F515" s="24">
        <v>0</v>
      </c>
      <c r="G515" s="25"/>
      <c r="H515" s="21">
        <v>0</v>
      </c>
      <c r="I515" s="21"/>
    </row>
    <row r="516" spans="1:9">
      <c r="A516" s="31"/>
      <c r="B516" s="32"/>
      <c r="C516" s="23"/>
      <c r="D516" s="21"/>
      <c r="E516" s="24"/>
      <c r="F516" s="24"/>
      <c r="G516" s="25"/>
      <c r="H516" s="21"/>
      <c r="I516" s="21"/>
    </row>
    <row r="517" spans="1:9">
      <c r="A517" s="31">
        <v>259</v>
      </c>
      <c r="B517" s="32" t="s">
        <v>674</v>
      </c>
      <c r="C517" s="23" t="s">
        <v>404</v>
      </c>
      <c r="D517" s="21">
        <v>228</v>
      </c>
      <c r="E517" s="24">
        <v>0</v>
      </c>
      <c r="F517" s="24">
        <v>380</v>
      </c>
      <c r="G517" s="25"/>
      <c r="H517" s="21">
        <v>608</v>
      </c>
      <c r="I517" s="21"/>
    </row>
    <row r="518" spans="1:9">
      <c r="A518" s="31"/>
      <c r="B518" s="32"/>
      <c r="C518" s="31"/>
      <c r="D518" s="21"/>
      <c r="E518" s="24"/>
      <c r="F518" s="24"/>
      <c r="G518" s="25"/>
      <c r="H518" s="21"/>
      <c r="I518" s="21"/>
    </row>
    <row r="519" spans="1:9">
      <c r="A519" s="31">
        <v>260</v>
      </c>
      <c r="B519" s="34" t="s">
        <v>675</v>
      </c>
      <c r="C519" s="23" t="s">
        <v>404</v>
      </c>
      <c r="D519" s="21">
        <v>163.20000000000002</v>
      </c>
      <c r="E519" s="24">
        <v>0</v>
      </c>
      <c r="F519" s="24">
        <v>272</v>
      </c>
      <c r="G519" s="25"/>
      <c r="H519" s="21">
        <v>435.20000000000005</v>
      </c>
      <c r="I519" s="21"/>
    </row>
    <row r="520" spans="1:9">
      <c r="A520" s="31"/>
      <c r="B520" s="32"/>
      <c r="C520" s="23"/>
      <c r="D520" s="21"/>
      <c r="E520" s="24"/>
      <c r="F520" s="24"/>
      <c r="G520" s="25"/>
      <c r="H520" s="21"/>
      <c r="I520" s="21"/>
    </row>
    <row r="521" spans="1:9">
      <c r="A521" s="31">
        <v>261</v>
      </c>
      <c r="B521" s="34" t="s">
        <v>676</v>
      </c>
      <c r="C521" s="23" t="s">
        <v>404</v>
      </c>
      <c r="D521" s="21">
        <v>0</v>
      </c>
      <c r="E521" s="24">
        <v>0</v>
      </c>
      <c r="F521" s="24">
        <v>0</v>
      </c>
      <c r="G521" s="25"/>
      <c r="H521" s="21">
        <v>0</v>
      </c>
      <c r="I521" s="21"/>
    </row>
    <row r="522" spans="1:9">
      <c r="A522" s="31"/>
      <c r="B522" s="32"/>
      <c r="C522" s="23"/>
      <c r="D522" s="21"/>
      <c r="E522" s="24"/>
      <c r="F522" s="24"/>
      <c r="G522" s="25"/>
      <c r="H522" s="21"/>
      <c r="I522" s="21"/>
    </row>
    <row r="523" spans="1:9">
      <c r="A523" s="31">
        <v>262</v>
      </c>
      <c r="B523" s="32" t="s">
        <v>677</v>
      </c>
      <c r="C523" s="23" t="s">
        <v>404</v>
      </c>
      <c r="D523" s="21">
        <v>0</v>
      </c>
      <c r="E523" s="24">
        <v>0</v>
      </c>
      <c r="F523" s="24">
        <v>0</v>
      </c>
      <c r="G523" s="25"/>
      <c r="H523" s="21">
        <v>0</v>
      </c>
      <c r="I523" s="21"/>
    </row>
    <row r="524" spans="1:9">
      <c r="A524" s="31"/>
      <c r="B524" s="22"/>
      <c r="C524" s="23"/>
      <c r="D524" s="21"/>
      <c r="E524" s="24"/>
      <c r="F524" s="24"/>
      <c r="G524" s="25"/>
      <c r="H524" s="21"/>
      <c r="I524" s="21"/>
    </row>
    <row r="525" spans="1:9">
      <c r="A525" s="31">
        <v>263</v>
      </c>
      <c r="B525" s="32" t="s">
        <v>678</v>
      </c>
      <c r="C525" s="23" t="s">
        <v>404</v>
      </c>
      <c r="D525" s="21">
        <v>3.7800000000000002</v>
      </c>
      <c r="E525" s="24">
        <v>36.9</v>
      </c>
      <c r="F525" s="24">
        <v>6.3</v>
      </c>
      <c r="G525" s="25"/>
      <c r="H525" s="21">
        <v>-26.819999999999997</v>
      </c>
      <c r="I525" s="21"/>
    </row>
    <row r="526" spans="1:9">
      <c r="A526" s="31"/>
      <c r="B526" s="33"/>
      <c r="C526" s="23"/>
      <c r="D526" s="21"/>
      <c r="E526" s="24"/>
      <c r="F526" s="24"/>
      <c r="G526" s="25"/>
      <c r="H526" s="21"/>
      <c r="I526" s="21"/>
    </row>
    <row r="527" spans="1:9">
      <c r="A527" s="31">
        <v>264</v>
      </c>
      <c r="B527" s="32" t="s">
        <v>679</v>
      </c>
      <c r="C527" s="23" t="s">
        <v>404</v>
      </c>
      <c r="D527" s="21">
        <v>0</v>
      </c>
      <c r="E527" s="24">
        <v>33.299999999999997</v>
      </c>
      <c r="F527" s="24">
        <v>0</v>
      </c>
      <c r="G527" s="25"/>
      <c r="H527" s="21">
        <v>-33.299999999999997</v>
      </c>
      <c r="I527" s="21"/>
    </row>
    <row r="528" spans="1:9">
      <c r="A528" s="31"/>
      <c r="B528" s="33"/>
      <c r="C528" s="23"/>
      <c r="D528" s="21"/>
      <c r="E528" s="24"/>
      <c r="F528" s="24"/>
      <c r="G528" s="25"/>
      <c r="H528" s="21"/>
      <c r="I528" s="21"/>
    </row>
    <row r="529" spans="1:9">
      <c r="A529" s="31">
        <v>265</v>
      </c>
      <c r="B529" s="32" t="s">
        <v>680</v>
      </c>
      <c r="C529" s="31" t="s">
        <v>404</v>
      </c>
      <c r="D529" s="21">
        <v>0</v>
      </c>
      <c r="E529" s="24">
        <v>0</v>
      </c>
      <c r="F529" s="24">
        <v>0</v>
      </c>
      <c r="G529" s="25"/>
      <c r="H529" s="21">
        <v>0</v>
      </c>
      <c r="I529" s="21"/>
    </row>
    <row r="530" spans="1:9">
      <c r="A530" s="31"/>
      <c r="B530" s="22"/>
      <c r="C530" s="23"/>
      <c r="D530" s="21"/>
      <c r="E530" s="24"/>
      <c r="F530" s="24"/>
      <c r="G530" s="25"/>
      <c r="H530" s="21"/>
      <c r="I530" s="21"/>
    </row>
    <row r="531" spans="1:9" ht="21">
      <c r="A531" s="35" t="s">
        <v>681</v>
      </c>
      <c r="B531" s="41"/>
      <c r="C531" s="38"/>
      <c r="D531" s="21"/>
      <c r="E531" s="24"/>
      <c r="F531" s="24"/>
      <c r="G531" s="25"/>
      <c r="H531" s="21"/>
      <c r="I531" s="21"/>
    </row>
    <row r="532" spans="1:9">
      <c r="A532" s="31">
        <v>266</v>
      </c>
      <c r="B532" s="32" t="s">
        <v>682</v>
      </c>
      <c r="C532" s="32" t="s">
        <v>403</v>
      </c>
      <c r="D532" s="42"/>
      <c r="E532" s="42"/>
      <c r="F532" s="42"/>
      <c r="G532" s="42"/>
      <c r="H532" s="32">
        <v>150</v>
      </c>
      <c r="I532" s="42"/>
    </row>
    <row r="533" spans="1:9">
      <c r="A533" s="42"/>
      <c r="B533" s="42"/>
      <c r="C533" s="42"/>
      <c r="D533" s="42"/>
      <c r="E533" s="42"/>
      <c r="F533" s="42"/>
      <c r="G533" s="42" t="s">
        <v>683</v>
      </c>
      <c r="H533" s="42"/>
      <c r="I533" s="42"/>
    </row>
    <row r="534" spans="1:9">
      <c r="A534" s="31">
        <v>267</v>
      </c>
      <c r="B534" s="32" t="s">
        <v>684</v>
      </c>
      <c r="C534" s="32" t="s">
        <v>403</v>
      </c>
      <c r="D534" s="42"/>
      <c r="E534" s="42"/>
      <c r="F534" s="42"/>
      <c r="G534" s="42"/>
      <c r="H534" s="32">
        <v>50</v>
      </c>
      <c r="I534" s="42"/>
    </row>
    <row r="535" spans="1:9">
      <c r="A535" s="42"/>
      <c r="B535" s="42"/>
      <c r="C535" s="42"/>
      <c r="D535" s="42"/>
      <c r="E535" s="42"/>
      <c r="F535" s="42"/>
      <c r="G535" s="42"/>
      <c r="H535" s="42"/>
      <c r="I535" s="42"/>
    </row>
    <row r="536" spans="1:9">
      <c r="A536" s="31">
        <v>268</v>
      </c>
      <c r="B536" s="32" t="s">
        <v>428</v>
      </c>
      <c r="C536" s="32" t="s">
        <v>403</v>
      </c>
      <c r="D536" s="42"/>
      <c r="E536" s="42"/>
      <c r="F536" s="42"/>
      <c r="G536" s="42"/>
      <c r="H536" s="32">
        <v>20</v>
      </c>
      <c r="I536" s="42"/>
    </row>
    <row r="537" spans="1:9">
      <c r="A537" s="4"/>
      <c r="B537" s="4"/>
      <c r="C537" s="4"/>
      <c r="D537" s="4"/>
      <c r="E537" s="4"/>
      <c r="F537" s="4"/>
      <c r="G537" s="4"/>
      <c r="H537" s="4"/>
      <c r="I537" s="4"/>
    </row>
    <row r="538" spans="1:9">
      <c r="A538" s="4"/>
      <c r="B538" s="4"/>
      <c r="C538" s="4"/>
      <c r="D538" s="4"/>
      <c r="E538" s="4"/>
      <c r="F538" s="4"/>
      <c r="G538" s="4"/>
      <c r="H538" s="4"/>
      <c r="I538" s="4"/>
    </row>
    <row r="539" spans="1:9">
      <c r="A539" s="4"/>
      <c r="B539" s="4"/>
      <c r="C539" s="4"/>
      <c r="D539" s="4"/>
      <c r="E539" s="4"/>
      <c r="F539" s="4"/>
      <c r="G539" s="4"/>
      <c r="H539" s="4"/>
      <c r="I539" s="4"/>
    </row>
    <row r="540" spans="1:9">
      <c r="A540" s="4"/>
      <c r="B540" s="4"/>
      <c r="C540" s="4"/>
      <c r="D540" s="4"/>
      <c r="E540" s="4"/>
      <c r="F540" s="4"/>
      <c r="G540" s="4"/>
      <c r="H540" s="4"/>
      <c r="I540" s="4"/>
    </row>
    <row r="541" spans="1:9">
      <c r="A541" s="4"/>
      <c r="B541" s="4"/>
      <c r="C541" s="4"/>
      <c r="D541" s="4"/>
      <c r="E541" s="4"/>
      <c r="F541" s="4"/>
      <c r="G541" s="4"/>
      <c r="H541" s="4"/>
      <c r="I541" s="4"/>
    </row>
    <row r="542" spans="1:9">
      <c r="A542" s="4"/>
      <c r="B542" s="4"/>
      <c r="C542" s="4"/>
      <c r="D542" s="4"/>
      <c r="E542" s="4"/>
      <c r="F542" s="4"/>
      <c r="G542" s="4"/>
      <c r="H542" s="4"/>
      <c r="I542" s="4"/>
    </row>
    <row r="543" spans="1:9">
      <c r="A543" s="4"/>
      <c r="B543" s="4"/>
      <c r="C543" s="4"/>
      <c r="D543" s="4"/>
      <c r="E543" s="4"/>
      <c r="F543" s="4"/>
      <c r="G543" s="4"/>
      <c r="H543" s="4"/>
      <c r="I543" s="4"/>
    </row>
    <row r="544" spans="1:9">
      <c r="A544" s="4"/>
      <c r="B544" s="4"/>
      <c r="C544" s="4"/>
      <c r="D544" s="4"/>
      <c r="E544" s="4"/>
      <c r="F544" s="4"/>
      <c r="G544" s="4"/>
      <c r="H544" s="4"/>
      <c r="I544" s="4"/>
    </row>
    <row r="545" spans="1:9">
      <c r="A545" s="4"/>
      <c r="B545" s="4"/>
      <c r="C545" s="4"/>
      <c r="D545" s="4"/>
      <c r="E545" s="4"/>
      <c r="F545" s="4"/>
      <c r="G545" s="4"/>
      <c r="H545" s="4"/>
      <c r="I545" s="4"/>
    </row>
  </sheetData>
  <mergeCells count="8">
    <mergeCell ref="A7:A10"/>
    <mergeCell ref="B7:B10"/>
    <mergeCell ref="C7:C10"/>
    <mergeCell ref="D7:I7"/>
    <mergeCell ref="E8:E10"/>
    <mergeCell ref="F8:F10"/>
    <mergeCell ref="G8:G10"/>
    <mergeCell ref="H8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1"/>
  <sheetViews>
    <sheetView topLeftCell="A88" workbookViewId="0">
      <selection activeCell="E14" sqref="E14"/>
    </sheetView>
  </sheetViews>
  <sheetFormatPr defaultRowHeight="15"/>
  <cols>
    <col min="2" max="2" width="45.85546875" bestFit="1" customWidth="1"/>
    <col min="4" max="4" width="9.85546875" bestFit="1" customWidth="1"/>
    <col min="5" max="5" width="13.140625" bestFit="1" customWidth="1"/>
    <col min="6" max="6" width="11.5703125" customWidth="1"/>
    <col min="8" max="8" width="9.85546875" bestFit="1" customWidth="1"/>
  </cols>
  <sheetData>
    <row r="1" spans="1:8">
      <c r="A1" s="456" t="s">
        <v>370</v>
      </c>
      <c r="B1" s="456"/>
      <c r="C1" s="456"/>
      <c r="D1" s="456"/>
      <c r="E1" s="456"/>
      <c r="F1" s="456"/>
      <c r="G1" s="456"/>
      <c r="H1" s="456"/>
    </row>
    <row r="2" spans="1:8">
      <c r="A2" s="456" t="s">
        <v>371</v>
      </c>
      <c r="B2" s="456"/>
      <c r="C2" s="456"/>
      <c r="D2" s="456"/>
      <c r="E2" s="456"/>
      <c r="F2" s="456"/>
      <c r="G2" s="456"/>
      <c r="H2" s="456"/>
    </row>
    <row r="3" spans="1:8">
      <c r="A3" s="44" t="s">
        <v>372</v>
      </c>
      <c r="B3" s="45" t="s">
        <v>685</v>
      </c>
      <c r="C3" s="46"/>
      <c r="D3" s="47"/>
      <c r="E3" s="47"/>
      <c r="F3" s="47"/>
      <c r="G3" s="47" t="s">
        <v>373</v>
      </c>
      <c r="H3" s="47"/>
    </row>
    <row r="4" spans="1:8">
      <c r="A4" s="45" t="s">
        <v>431</v>
      </c>
      <c r="B4" s="48">
        <v>42968</v>
      </c>
      <c r="C4" s="46"/>
      <c r="D4" s="47"/>
      <c r="E4" s="47"/>
      <c r="F4" s="47" t="s">
        <v>686</v>
      </c>
      <c r="G4" s="47"/>
      <c r="H4" s="47"/>
    </row>
    <row r="5" spans="1:8">
      <c r="A5" s="44" t="s">
        <v>687</v>
      </c>
      <c r="B5" s="45"/>
      <c r="C5" s="49"/>
      <c r="D5" s="50"/>
      <c r="E5" s="50"/>
      <c r="F5" s="50"/>
      <c r="G5" s="50"/>
      <c r="H5" s="50"/>
    </row>
    <row r="6" spans="1:8" ht="15.75" thickBot="1">
      <c r="A6" s="44" t="s">
        <v>432</v>
      </c>
      <c r="B6" s="51"/>
      <c r="C6" s="52"/>
      <c r="D6" s="53"/>
      <c r="E6" s="53"/>
      <c r="F6" s="53"/>
      <c r="G6" s="53"/>
      <c r="H6" s="53"/>
    </row>
    <row r="7" spans="1:8">
      <c r="A7" s="457" t="s">
        <v>376</v>
      </c>
      <c r="B7" s="460" t="s">
        <v>377</v>
      </c>
      <c r="C7" s="463" t="s">
        <v>378</v>
      </c>
      <c r="D7" s="466" t="s">
        <v>433</v>
      </c>
      <c r="E7" s="466"/>
      <c r="F7" s="466"/>
      <c r="G7" s="466"/>
      <c r="H7" s="466"/>
    </row>
    <row r="8" spans="1:8" ht="21">
      <c r="A8" s="458"/>
      <c r="B8" s="461"/>
      <c r="C8" s="464"/>
      <c r="D8" s="54" t="s">
        <v>389</v>
      </c>
      <c r="E8" s="467" t="s">
        <v>394</v>
      </c>
      <c r="F8" s="467" t="s">
        <v>395</v>
      </c>
      <c r="G8" s="467" t="s">
        <v>434</v>
      </c>
      <c r="H8" s="470" t="s">
        <v>393</v>
      </c>
    </row>
    <row r="9" spans="1:8">
      <c r="A9" s="458"/>
      <c r="B9" s="461"/>
      <c r="C9" s="464"/>
      <c r="D9" s="55">
        <v>15</v>
      </c>
      <c r="E9" s="468"/>
      <c r="F9" s="468"/>
      <c r="G9" s="468"/>
      <c r="H9" s="471"/>
    </row>
    <row r="10" spans="1:8" ht="21.75" thickBot="1">
      <c r="A10" s="459"/>
      <c r="B10" s="462"/>
      <c r="C10" s="465"/>
      <c r="D10" s="56" t="s">
        <v>397</v>
      </c>
      <c r="E10" s="469"/>
      <c r="F10" s="469"/>
      <c r="G10" s="469"/>
      <c r="H10" s="472"/>
    </row>
    <row r="11" spans="1:8" ht="21">
      <c r="A11" s="57" t="s">
        <v>399</v>
      </c>
      <c r="B11" s="58"/>
      <c r="C11" s="59"/>
      <c r="D11" s="60"/>
      <c r="E11" s="60"/>
      <c r="F11" s="60"/>
      <c r="G11" s="60"/>
      <c r="H11" s="60"/>
    </row>
    <row r="12" spans="1:8">
      <c r="A12" s="61">
        <v>1</v>
      </c>
      <c r="B12" s="62" t="s">
        <v>1</v>
      </c>
      <c r="C12" s="63" t="s">
        <v>401</v>
      </c>
      <c r="D12" s="64">
        <v>252</v>
      </c>
      <c r="E12" s="65">
        <v>0</v>
      </c>
      <c r="F12" s="66">
        <v>420</v>
      </c>
      <c r="G12" s="67"/>
      <c r="H12" s="64">
        <v>672</v>
      </c>
    </row>
    <row r="13" spans="1:8">
      <c r="A13" s="61">
        <v>2</v>
      </c>
      <c r="B13" s="62" t="s">
        <v>11</v>
      </c>
      <c r="C13" s="63" t="s">
        <v>401</v>
      </c>
      <c r="D13" s="64">
        <v>15</v>
      </c>
      <c r="E13" s="65">
        <v>20</v>
      </c>
      <c r="F13" s="66">
        <v>25</v>
      </c>
      <c r="G13" s="67"/>
      <c r="H13" s="64">
        <v>20</v>
      </c>
    </row>
    <row r="14" spans="1:8">
      <c r="A14" s="61">
        <v>3</v>
      </c>
      <c r="B14" s="62" t="s">
        <v>5</v>
      </c>
      <c r="C14" s="63" t="s">
        <v>401</v>
      </c>
      <c r="D14" s="64">
        <v>600</v>
      </c>
      <c r="E14" s="65">
        <v>0</v>
      </c>
      <c r="F14" s="66">
        <v>1000</v>
      </c>
      <c r="G14" s="67"/>
      <c r="H14" s="64">
        <v>1600</v>
      </c>
    </row>
    <row r="15" spans="1:8">
      <c r="A15" s="61">
        <v>4</v>
      </c>
      <c r="B15" s="62" t="s">
        <v>12</v>
      </c>
      <c r="C15" s="63" t="s">
        <v>401</v>
      </c>
      <c r="D15" s="64">
        <v>4800</v>
      </c>
      <c r="E15" s="65">
        <v>10000</v>
      </c>
      <c r="F15" s="66">
        <v>8000</v>
      </c>
      <c r="G15" s="67"/>
      <c r="H15" s="64">
        <v>2800</v>
      </c>
    </row>
    <row r="16" spans="1:8">
      <c r="A16" s="61">
        <v>5</v>
      </c>
      <c r="B16" s="62" t="s">
        <v>14</v>
      </c>
      <c r="C16" s="63" t="s">
        <v>401</v>
      </c>
      <c r="D16" s="64">
        <v>4200</v>
      </c>
      <c r="E16" s="65">
        <v>4000</v>
      </c>
      <c r="F16" s="66">
        <v>7000</v>
      </c>
      <c r="G16" s="67"/>
      <c r="H16" s="64">
        <v>7200</v>
      </c>
    </row>
    <row r="17" spans="1:8">
      <c r="A17" s="61">
        <v>6</v>
      </c>
      <c r="B17" s="62" t="s">
        <v>688</v>
      </c>
      <c r="C17" s="63" t="s">
        <v>401</v>
      </c>
      <c r="D17" s="64">
        <v>124.80000000000001</v>
      </c>
      <c r="E17" s="65">
        <v>208</v>
      </c>
      <c r="F17" s="66">
        <v>208</v>
      </c>
      <c r="G17" s="67"/>
      <c r="H17" s="64">
        <v>124.80000000000001</v>
      </c>
    </row>
    <row r="18" spans="1:8">
      <c r="A18" s="61">
        <v>7</v>
      </c>
      <c r="B18" s="62" t="s">
        <v>408</v>
      </c>
      <c r="C18" s="63" t="s">
        <v>401</v>
      </c>
      <c r="D18" s="64">
        <v>15</v>
      </c>
      <c r="E18" s="65">
        <v>25</v>
      </c>
      <c r="F18" s="66">
        <v>25</v>
      </c>
      <c r="G18" s="67"/>
      <c r="H18" s="64">
        <v>15</v>
      </c>
    </row>
    <row r="19" spans="1:8">
      <c r="A19" s="61"/>
      <c r="B19" s="62"/>
      <c r="C19" s="63"/>
      <c r="D19" s="64">
        <v>0</v>
      </c>
      <c r="E19" s="65"/>
      <c r="F19" s="66"/>
      <c r="G19" s="67"/>
      <c r="H19" s="64">
        <v>0</v>
      </c>
    </row>
    <row r="20" spans="1:8" ht="23.25">
      <c r="A20" s="68" t="s">
        <v>438</v>
      </c>
      <c r="B20" s="62"/>
      <c r="C20" s="63"/>
      <c r="D20" s="64">
        <v>0</v>
      </c>
      <c r="E20" s="65"/>
      <c r="F20" s="66"/>
      <c r="G20" s="67"/>
      <c r="H20" s="64">
        <v>0</v>
      </c>
    </row>
    <row r="21" spans="1:8">
      <c r="A21" s="61">
        <v>1</v>
      </c>
      <c r="B21" s="69" t="s">
        <v>439</v>
      </c>
      <c r="C21" s="63" t="s">
        <v>402</v>
      </c>
      <c r="D21" s="64">
        <v>60000</v>
      </c>
      <c r="E21" s="65">
        <v>50000</v>
      </c>
      <c r="F21" s="66">
        <v>100000</v>
      </c>
      <c r="G21" s="67"/>
      <c r="H21" s="64">
        <v>110000</v>
      </c>
    </row>
    <row r="22" spans="1:8">
      <c r="A22" s="61">
        <v>2</v>
      </c>
      <c r="B22" s="69" t="s">
        <v>689</v>
      </c>
      <c r="C22" s="63" t="s">
        <v>402</v>
      </c>
      <c r="D22" s="64">
        <v>60000</v>
      </c>
      <c r="E22" s="65">
        <v>12500</v>
      </c>
      <c r="F22" s="66">
        <v>100000</v>
      </c>
      <c r="G22" s="67"/>
      <c r="H22" s="64">
        <v>147500</v>
      </c>
    </row>
    <row r="23" spans="1:8">
      <c r="A23" s="61">
        <v>3</v>
      </c>
      <c r="B23" s="69" t="s">
        <v>690</v>
      </c>
      <c r="C23" s="63"/>
      <c r="D23" s="64">
        <v>60000</v>
      </c>
      <c r="E23" s="65">
        <v>0</v>
      </c>
      <c r="F23" s="66">
        <v>100000</v>
      </c>
      <c r="G23" s="67"/>
      <c r="H23" s="64">
        <v>160000</v>
      </c>
    </row>
    <row r="24" spans="1:8">
      <c r="A24" s="61">
        <v>4</v>
      </c>
      <c r="B24" s="69" t="s">
        <v>691</v>
      </c>
      <c r="C24" s="63" t="s">
        <v>402</v>
      </c>
      <c r="D24" s="64">
        <v>6000</v>
      </c>
      <c r="E24" s="65">
        <v>15000</v>
      </c>
      <c r="F24" s="66">
        <v>10000</v>
      </c>
      <c r="G24" s="67"/>
      <c r="H24" s="64">
        <v>1000</v>
      </c>
    </row>
    <row r="25" spans="1:8">
      <c r="A25" s="61">
        <v>5</v>
      </c>
      <c r="B25" s="69" t="s">
        <v>692</v>
      </c>
      <c r="C25" s="63" t="s">
        <v>402</v>
      </c>
      <c r="D25" s="64">
        <v>9000</v>
      </c>
      <c r="E25" s="65">
        <v>1500</v>
      </c>
      <c r="F25" s="66">
        <v>15000</v>
      </c>
      <c r="G25" s="67"/>
      <c r="H25" s="64">
        <v>22500</v>
      </c>
    </row>
    <row r="26" spans="1:8">
      <c r="A26" s="61">
        <v>6</v>
      </c>
      <c r="B26" s="69" t="s">
        <v>446</v>
      </c>
      <c r="C26" s="63" t="s">
        <v>401</v>
      </c>
      <c r="D26" s="64">
        <v>480</v>
      </c>
      <c r="E26" s="65">
        <v>0</v>
      </c>
      <c r="F26" s="66">
        <v>800</v>
      </c>
      <c r="G26" s="67"/>
      <c r="H26" s="64">
        <v>1280</v>
      </c>
    </row>
    <row r="27" spans="1:8">
      <c r="A27" s="61">
        <v>7</v>
      </c>
      <c r="B27" s="69" t="s">
        <v>447</v>
      </c>
      <c r="C27" s="70" t="s">
        <v>401</v>
      </c>
      <c r="D27" s="64">
        <v>900</v>
      </c>
      <c r="E27" s="65">
        <v>500</v>
      </c>
      <c r="F27" s="66">
        <v>1500</v>
      </c>
      <c r="G27" s="67"/>
      <c r="H27" s="64">
        <v>1900</v>
      </c>
    </row>
    <row r="28" spans="1:8">
      <c r="A28" s="61"/>
      <c r="B28" s="69"/>
      <c r="C28" s="70"/>
      <c r="D28" s="64">
        <v>0</v>
      </c>
      <c r="E28" s="65"/>
      <c r="F28" s="66"/>
      <c r="G28" s="67"/>
      <c r="H28" s="64">
        <v>0</v>
      </c>
    </row>
    <row r="29" spans="1:8" ht="21">
      <c r="A29" s="71" t="s">
        <v>411</v>
      </c>
      <c r="B29" s="72"/>
      <c r="C29" s="61"/>
      <c r="D29" s="64">
        <v>0</v>
      </c>
      <c r="E29" s="65"/>
      <c r="F29" s="66"/>
      <c r="G29" s="67"/>
      <c r="H29" s="64">
        <v>0</v>
      </c>
    </row>
    <row r="30" spans="1:8">
      <c r="A30" s="43">
        <v>1</v>
      </c>
      <c r="B30" s="73" t="s">
        <v>468</v>
      </c>
      <c r="C30" s="63" t="s">
        <v>403</v>
      </c>
      <c r="D30" s="64">
        <v>1200</v>
      </c>
      <c r="E30" s="65">
        <v>500</v>
      </c>
      <c r="F30" s="66">
        <v>2000</v>
      </c>
      <c r="G30" s="67"/>
      <c r="H30" s="64">
        <v>2700</v>
      </c>
    </row>
    <row r="31" spans="1:8">
      <c r="A31" s="43">
        <v>2</v>
      </c>
      <c r="B31" s="73" t="s">
        <v>693</v>
      </c>
      <c r="C31" s="63" t="s">
        <v>403</v>
      </c>
      <c r="D31" s="64">
        <v>300</v>
      </c>
      <c r="E31" s="65">
        <v>0</v>
      </c>
      <c r="F31" s="66">
        <v>500</v>
      </c>
      <c r="G31" s="67"/>
      <c r="H31" s="64">
        <v>800</v>
      </c>
    </row>
    <row r="32" spans="1:8">
      <c r="A32" s="43">
        <v>3</v>
      </c>
      <c r="B32" s="73" t="s">
        <v>413</v>
      </c>
      <c r="C32" s="63" t="s">
        <v>403</v>
      </c>
      <c r="D32" s="64">
        <v>900</v>
      </c>
      <c r="E32" s="65">
        <v>1000</v>
      </c>
      <c r="F32" s="66">
        <v>1500</v>
      </c>
      <c r="G32" s="67"/>
      <c r="H32" s="64">
        <v>1400</v>
      </c>
    </row>
    <row r="33" spans="1:8">
      <c r="A33" s="43">
        <v>5</v>
      </c>
      <c r="B33" s="73" t="s">
        <v>412</v>
      </c>
      <c r="C33" s="63" t="s">
        <v>403</v>
      </c>
      <c r="D33" s="64">
        <v>300</v>
      </c>
      <c r="E33" s="65">
        <v>300</v>
      </c>
      <c r="F33" s="66">
        <v>500</v>
      </c>
      <c r="G33" s="67"/>
      <c r="H33" s="64">
        <v>500</v>
      </c>
    </row>
    <row r="34" spans="1:8">
      <c r="A34" s="74"/>
      <c r="B34" s="75"/>
      <c r="C34" s="63"/>
      <c r="D34" s="64">
        <v>0</v>
      </c>
      <c r="E34" s="65"/>
      <c r="F34" s="66"/>
      <c r="G34" s="67"/>
      <c r="H34" s="64">
        <v>0</v>
      </c>
    </row>
    <row r="35" spans="1:8" ht="21">
      <c r="A35" s="76" t="s">
        <v>415</v>
      </c>
      <c r="B35" s="77"/>
      <c r="C35" s="63"/>
      <c r="D35" s="64">
        <v>0</v>
      </c>
      <c r="E35" s="65"/>
      <c r="F35" s="66"/>
      <c r="G35" s="67"/>
      <c r="H35" s="64">
        <v>0</v>
      </c>
    </row>
    <row r="36" spans="1:8">
      <c r="A36" s="43">
        <v>1</v>
      </c>
      <c r="B36" s="73" t="s">
        <v>694</v>
      </c>
      <c r="C36" s="63" t="s">
        <v>403</v>
      </c>
      <c r="D36" s="64">
        <v>210</v>
      </c>
      <c r="E36" s="65">
        <v>100</v>
      </c>
      <c r="F36" s="66">
        <v>350</v>
      </c>
      <c r="G36" s="67"/>
      <c r="H36" s="64">
        <v>460</v>
      </c>
    </row>
    <row r="37" spans="1:8">
      <c r="A37" s="43">
        <v>2</v>
      </c>
      <c r="B37" s="73" t="s">
        <v>695</v>
      </c>
      <c r="C37" s="63" t="s">
        <v>403</v>
      </c>
      <c r="D37" s="64">
        <v>270</v>
      </c>
      <c r="E37" s="65">
        <v>300</v>
      </c>
      <c r="F37" s="66">
        <v>450</v>
      </c>
      <c r="G37" s="67"/>
      <c r="H37" s="64">
        <v>420</v>
      </c>
    </row>
    <row r="38" spans="1:8">
      <c r="A38" s="43">
        <v>3</v>
      </c>
      <c r="B38" s="73" t="s">
        <v>696</v>
      </c>
      <c r="C38" s="63"/>
      <c r="D38" s="64">
        <v>180</v>
      </c>
      <c r="E38" s="65">
        <v>100</v>
      </c>
      <c r="F38" s="66">
        <v>300</v>
      </c>
      <c r="G38" s="67"/>
      <c r="H38" s="64">
        <v>380</v>
      </c>
    </row>
    <row r="39" spans="1:8">
      <c r="A39" s="43">
        <v>4</v>
      </c>
      <c r="B39" s="73" t="s">
        <v>487</v>
      </c>
      <c r="C39" s="63" t="s">
        <v>404</v>
      </c>
      <c r="D39" s="64">
        <v>3600</v>
      </c>
      <c r="E39" s="65">
        <v>2000</v>
      </c>
      <c r="F39" s="66">
        <v>6000</v>
      </c>
      <c r="G39" s="67"/>
      <c r="H39" s="64">
        <v>7600</v>
      </c>
    </row>
    <row r="40" spans="1:8">
      <c r="A40" s="43">
        <v>5</v>
      </c>
      <c r="B40" s="73" t="s">
        <v>488</v>
      </c>
      <c r="C40" s="63" t="s">
        <v>404</v>
      </c>
      <c r="D40" s="64">
        <v>450</v>
      </c>
      <c r="E40" s="65">
        <v>500</v>
      </c>
      <c r="F40" s="66">
        <v>750</v>
      </c>
      <c r="G40" s="67"/>
      <c r="H40" s="64">
        <v>700</v>
      </c>
    </row>
    <row r="41" spans="1:8">
      <c r="A41" s="43">
        <v>6</v>
      </c>
      <c r="B41" s="73" t="s">
        <v>697</v>
      </c>
      <c r="C41" s="63" t="s">
        <v>404</v>
      </c>
      <c r="D41" s="64">
        <v>600</v>
      </c>
      <c r="E41" s="65">
        <v>500</v>
      </c>
      <c r="F41" s="66">
        <v>1000</v>
      </c>
      <c r="G41" s="67"/>
      <c r="H41" s="64">
        <v>1100</v>
      </c>
    </row>
    <row r="42" spans="1:8">
      <c r="A42" s="61">
        <v>7</v>
      </c>
      <c r="B42" s="73" t="s">
        <v>491</v>
      </c>
      <c r="C42" s="61" t="s">
        <v>401</v>
      </c>
      <c r="D42" s="64">
        <v>90</v>
      </c>
      <c r="E42" s="65">
        <v>28</v>
      </c>
      <c r="F42" s="66">
        <v>150</v>
      </c>
      <c r="G42" s="67"/>
      <c r="H42" s="64">
        <v>212</v>
      </c>
    </row>
    <row r="43" spans="1:8">
      <c r="A43" s="43">
        <v>8</v>
      </c>
      <c r="B43" s="73" t="s">
        <v>492</v>
      </c>
      <c r="C43" s="63" t="s">
        <v>405</v>
      </c>
      <c r="D43" s="64">
        <v>120</v>
      </c>
      <c r="E43" s="65">
        <v>100</v>
      </c>
      <c r="F43" s="66">
        <v>200</v>
      </c>
      <c r="G43" s="67"/>
      <c r="H43" s="64">
        <v>220</v>
      </c>
    </row>
    <row r="44" spans="1:8">
      <c r="A44" s="43">
        <v>9</v>
      </c>
      <c r="B44" s="78" t="s">
        <v>698</v>
      </c>
      <c r="C44" s="63" t="s">
        <v>402</v>
      </c>
      <c r="D44" s="64">
        <v>768</v>
      </c>
      <c r="E44" s="65">
        <v>128</v>
      </c>
      <c r="F44" s="66">
        <v>1280</v>
      </c>
      <c r="G44" s="67"/>
      <c r="H44" s="64">
        <v>1920</v>
      </c>
    </row>
    <row r="45" spans="1:8">
      <c r="A45" s="43">
        <v>10</v>
      </c>
      <c r="B45" s="79" t="s">
        <v>699</v>
      </c>
      <c r="C45" s="63" t="s">
        <v>402</v>
      </c>
      <c r="D45" s="64">
        <v>1200</v>
      </c>
      <c r="E45" s="65">
        <v>1000</v>
      </c>
      <c r="F45" s="66">
        <v>2000</v>
      </c>
      <c r="G45" s="67"/>
      <c r="H45" s="64">
        <v>2200</v>
      </c>
    </row>
    <row r="46" spans="1:8">
      <c r="A46" s="43">
        <v>11</v>
      </c>
      <c r="B46" s="73" t="s">
        <v>505</v>
      </c>
      <c r="C46" s="63" t="s">
        <v>405</v>
      </c>
      <c r="D46" s="64">
        <v>129.60000000000002</v>
      </c>
      <c r="E46" s="65">
        <v>144</v>
      </c>
      <c r="F46" s="66">
        <v>216</v>
      </c>
      <c r="G46" s="67"/>
      <c r="H46" s="64">
        <v>201.60000000000002</v>
      </c>
    </row>
    <row r="47" spans="1:8">
      <c r="A47" s="61">
        <v>12</v>
      </c>
      <c r="B47" s="73" t="s">
        <v>700</v>
      </c>
      <c r="C47" s="61" t="s">
        <v>402</v>
      </c>
      <c r="D47" s="64">
        <v>300</v>
      </c>
      <c r="E47" s="65">
        <v>200</v>
      </c>
      <c r="F47" s="66">
        <v>500</v>
      </c>
      <c r="G47" s="67"/>
      <c r="H47" s="64">
        <v>600</v>
      </c>
    </row>
    <row r="48" spans="1:8">
      <c r="A48" s="43">
        <v>13</v>
      </c>
      <c r="B48" s="73" t="s">
        <v>519</v>
      </c>
      <c r="C48" s="63" t="s">
        <v>402</v>
      </c>
      <c r="D48" s="64">
        <v>360</v>
      </c>
      <c r="E48" s="65">
        <v>500</v>
      </c>
      <c r="F48" s="66">
        <v>600</v>
      </c>
      <c r="G48" s="67"/>
      <c r="H48" s="64">
        <v>460</v>
      </c>
    </row>
    <row r="49" spans="1:8">
      <c r="A49" s="43">
        <v>14</v>
      </c>
      <c r="B49" s="73" t="s">
        <v>543</v>
      </c>
      <c r="C49" s="63" t="s">
        <v>401</v>
      </c>
      <c r="D49" s="64">
        <v>108</v>
      </c>
      <c r="E49" s="65">
        <v>59.8</v>
      </c>
      <c r="F49" s="66">
        <v>180</v>
      </c>
      <c r="G49" s="67"/>
      <c r="H49" s="64">
        <v>228.2</v>
      </c>
    </row>
    <row r="50" spans="1:8">
      <c r="A50" s="43">
        <v>15</v>
      </c>
      <c r="B50" s="73" t="s">
        <v>701</v>
      </c>
      <c r="C50" s="63" t="s">
        <v>401</v>
      </c>
      <c r="D50" s="64">
        <v>90</v>
      </c>
      <c r="E50" s="65">
        <v>120.4</v>
      </c>
      <c r="F50" s="66">
        <v>150</v>
      </c>
      <c r="G50" s="67"/>
      <c r="H50" s="64">
        <v>119.6</v>
      </c>
    </row>
    <row r="51" spans="1:8">
      <c r="A51" s="43">
        <v>16</v>
      </c>
      <c r="B51" s="73" t="s">
        <v>547</v>
      </c>
      <c r="C51" s="63" t="s">
        <v>405</v>
      </c>
      <c r="D51" s="64">
        <v>24</v>
      </c>
      <c r="E51" s="65">
        <v>15</v>
      </c>
      <c r="F51" s="66">
        <v>40</v>
      </c>
      <c r="G51" s="67"/>
      <c r="H51" s="64">
        <v>49</v>
      </c>
    </row>
    <row r="52" spans="1:8">
      <c r="A52" s="43">
        <v>17</v>
      </c>
      <c r="B52" s="78" t="s">
        <v>558</v>
      </c>
      <c r="C52" s="63" t="s">
        <v>702</v>
      </c>
      <c r="D52" s="64">
        <v>720</v>
      </c>
      <c r="E52" s="65">
        <v>400</v>
      </c>
      <c r="F52" s="66">
        <v>1200</v>
      </c>
      <c r="G52" s="67"/>
      <c r="H52" s="64">
        <v>1520</v>
      </c>
    </row>
    <row r="53" spans="1:8">
      <c r="A53" s="43">
        <v>18</v>
      </c>
      <c r="B53" s="73" t="s">
        <v>703</v>
      </c>
      <c r="C53" s="63" t="s">
        <v>702</v>
      </c>
      <c r="D53" s="64">
        <v>576</v>
      </c>
      <c r="E53" s="65">
        <v>600</v>
      </c>
      <c r="F53" s="66">
        <v>960</v>
      </c>
      <c r="G53" s="67"/>
      <c r="H53" s="64">
        <v>936</v>
      </c>
    </row>
    <row r="54" spans="1:8">
      <c r="A54" s="43">
        <v>19</v>
      </c>
      <c r="B54" s="73" t="s">
        <v>704</v>
      </c>
      <c r="C54" s="63" t="s">
        <v>402</v>
      </c>
      <c r="D54" s="64">
        <v>540</v>
      </c>
      <c r="E54" s="65">
        <v>500</v>
      </c>
      <c r="F54" s="66">
        <v>900</v>
      </c>
      <c r="G54" s="67"/>
      <c r="H54" s="64">
        <v>940</v>
      </c>
    </row>
    <row r="55" spans="1:8">
      <c r="A55" s="43">
        <v>20</v>
      </c>
      <c r="B55" s="73" t="s">
        <v>425</v>
      </c>
      <c r="C55" s="63" t="s">
        <v>407</v>
      </c>
      <c r="D55" s="64">
        <v>5400</v>
      </c>
      <c r="E55" s="65">
        <v>6000</v>
      </c>
      <c r="F55" s="66">
        <v>9000</v>
      </c>
      <c r="G55" s="67"/>
      <c r="H55" s="64">
        <v>8400</v>
      </c>
    </row>
    <row r="56" spans="1:8">
      <c r="A56" s="43">
        <v>21</v>
      </c>
      <c r="B56" s="73" t="s">
        <v>556</v>
      </c>
      <c r="C56" s="63" t="s">
        <v>402</v>
      </c>
      <c r="D56" s="64">
        <v>108000</v>
      </c>
      <c r="E56" s="65">
        <v>180000</v>
      </c>
      <c r="F56" s="66">
        <v>180000</v>
      </c>
      <c r="G56" s="67"/>
      <c r="H56" s="64">
        <v>108000</v>
      </c>
    </row>
    <row r="57" spans="1:8">
      <c r="A57" s="43">
        <v>22</v>
      </c>
      <c r="B57" s="73" t="s">
        <v>557</v>
      </c>
      <c r="C57" s="63" t="s">
        <v>402</v>
      </c>
      <c r="D57" s="64">
        <v>108000</v>
      </c>
      <c r="E57" s="65">
        <v>180000</v>
      </c>
      <c r="F57" s="66">
        <v>180000</v>
      </c>
      <c r="G57" s="67"/>
      <c r="H57" s="64">
        <v>108000</v>
      </c>
    </row>
    <row r="58" spans="1:8">
      <c r="A58" s="43">
        <v>23</v>
      </c>
      <c r="B58" s="73" t="s">
        <v>705</v>
      </c>
      <c r="C58" s="63" t="s">
        <v>404</v>
      </c>
      <c r="D58" s="64">
        <v>1800</v>
      </c>
      <c r="E58" s="65">
        <v>0</v>
      </c>
      <c r="F58" s="66">
        <v>3000</v>
      </c>
      <c r="G58" s="67"/>
      <c r="H58" s="64">
        <v>4800</v>
      </c>
    </row>
    <row r="59" spans="1:8">
      <c r="A59" s="43">
        <v>24</v>
      </c>
      <c r="B59" s="73" t="s">
        <v>706</v>
      </c>
      <c r="C59" s="63" t="s">
        <v>404</v>
      </c>
      <c r="D59" s="64">
        <v>1800</v>
      </c>
      <c r="E59" s="65">
        <v>4000</v>
      </c>
      <c r="F59" s="66">
        <v>3000</v>
      </c>
      <c r="G59" s="67"/>
      <c r="H59" s="64">
        <v>800</v>
      </c>
    </row>
    <row r="60" spans="1:8">
      <c r="A60" s="43">
        <v>25</v>
      </c>
      <c r="B60" s="73" t="s">
        <v>707</v>
      </c>
      <c r="C60" s="63" t="s">
        <v>404</v>
      </c>
      <c r="D60" s="64">
        <v>1800</v>
      </c>
      <c r="E60" s="65">
        <v>3000</v>
      </c>
      <c r="F60" s="66">
        <v>3000</v>
      </c>
      <c r="G60" s="67"/>
      <c r="H60" s="64">
        <v>1800</v>
      </c>
    </row>
    <row r="61" spans="1:8">
      <c r="A61" s="43">
        <v>26</v>
      </c>
      <c r="B61" s="73" t="s">
        <v>708</v>
      </c>
      <c r="C61" s="63" t="s">
        <v>404</v>
      </c>
      <c r="D61" s="64">
        <v>1800</v>
      </c>
      <c r="E61" s="65">
        <v>1000</v>
      </c>
      <c r="F61" s="66">
        <v>3000</v>
      </c>
      <c r="G61" s="67"/>
      <c r="H61" s="64">
        <v>3800</v>
      </c>
    </row>
    <row r="62" spans="1:8">
      <c r="A62" s="43">
        <v>27</v>
      </c>
      <c r="B62" s="73" t="s">
        <v>709</v>
      </c>
      <c r="C62" s="63" t="s">
        <v>404</v>
      </c>
      <c r="D62" s="64">
        <v>1800</v>
      </c>
      <c r="E62" s="65">
        <v>3000</v>
      </c>
      <c r="F62" s="66">
        <v>3000</v>
      </c>
      <c r="G62" s="67"/>
      <c r="H62" s="64">
        <v>1800</v>
      </c>
    </row>
    <row r="63" spans="1:8">
      <c r="A63" s="43">
        <v>28</v>
      </c>
      <c r="B63" s="73" t="s">
        <v>710</v>
      </c>
      <c r="C63" s="63" t="s">
        <v>404</v>
      </c>
      <c r="D63" s="64">
        <v>1800</v>
      </c>
      <c r="E63" s="65">
        <v>3000</v>
      </c>
      <c r="F63" s="66">
        <v>3000</v>
      </c>
      <c r="G63" s="67"/>
      <c r="H63" s="64">
        <v>1800</v>
      </c>
    </row>
    <row r="64" spans="1:8">
      <c r="A64" s="43">
        <v>29</v>
      </c>
      <c r="B64" s="73" t="s">
        <v>711</v>
      </c>
      <c r="C64" s="63" t="s">
        <v>401</v>
      </c>
      <c r="D64" s="64">
        <v>156</v>
      </c>
      <c r="E64" s="65">
        <v>200</v>
      </c>
      <c r="F64" s="66">
        <v>260</v>
      </c>
      <c r="G64" s="67"/>
      <c r="H64" s="64">
        <v>216</v>
      </c>
    </row>
    <row r="65" spans="1:8">
      <c r="A65" s="43">
        <v>30</v>
      </c>
      <c r="B65" s="73" t="s">
        <v>712</v>
      </c>
      <c r="C65" s="63" t="s">
        <v>404</v>
      </c>
      <c r="D65" s="64">
        <v>1656</v>
      </c>
      <c r="E65" s="65">
        <v>1840</v>
      </c>
      <c r="F65" s="66">
        <v>2760</v>
      </c>
      <c r="G65" s="67"/>
      <c r="H65" s="64">
        <v>2576</v>
      </c>
    </row>
    <row r="66" spans="1:8">
      <c r="A66" s="43">
        <v>31</v>
      </c>
      <c r="B66" s="73" t="s">
        <v>713</v>
      </c>
      <c r="C66" s="63" t="s">
        <v>404</v>
      </c>
      <c r="D66" s="64">
        <v>1656</v>
      </c>
      <c r="E66" s="65">
        <v>1840</v>
      </c>
      <c r="F66" s="66">
        <v>2760</v>
      </c>
      <c r="G66" s="67"/>
      <c r="H66" s="64">
        <v>2576</v>
      </c>
    </row>
    <row r="67" spans="1:8">
      <c r="A67" s="43">
        <v>32</v>
      </c>
      <c r="B67" s="73" t="s">
        <v>714</v>
      </c>
      <c r="C67" s="63" t="s">
        <v>402</v>
      </c>
      <c r="D67" s="64">
        <v>420</v>
      </c>
      <c r="E67" s="65">
        <v>0</v>
      </c>
      <c r="F67" s="66">
        <v>700</v>
      </c>
      <c r="G67" s="67"/>
      <c r="H67" s="64">
        <v>1120</v>
      </c>
    </row>
    <row r="68" spans="1:8">
      <c r="A68" s="43">
        <v>33</v>
      </c>
      <c r="B68" s="78" t="s">
        <v>715</v>
      </c>
      <c r="C68" s="63" t="s">
        <v>402</v>
      </c>
      <c r="D68" s="64">
        <v>6300</v>
      </c>
      <c r="E68" s="65">
        <v>10500</v>
      </c>
      <c r="F68" s="66">
        <v>10500</v>
      </c>
      <c r="G68" s="67"/>
      <c r="H68" s="64">
        <v>6300</v>
      </c>
    </row>
    <row r="69" spans="1:8">
      <c r="A69" s="43">
        <v>34</v>
      </c>
      <c r="B69" s="78" t="s">
        <v>716</v>
      </c>
      <c r="C69" s="63" t="s">
        <v>402</v>
      </c>
      <c r="D69" s="64">
        <v>360</v>
      </c>
      <c r="E69" s="65">
        <v>0</v>
      </c>
      <c r="F69" s="66">
        <v>600</v>
      </c>
      <c r="G69" s="67"/>
      <c r="H69" s="64">
        <v>960</v>
      </c>
    </row>
    <row r="70" spans="1:8">
      <c r="A70" s="43">
        <v>35</v>
      </c>
      <c r="B70" s="78" t="s">
        <v>717</v>
      </c>
      <c r="C70" s="63" t="s">
        <v>402</v>
      </c>
      <c r="D70" s="64">
        <v>480</v>
      </c>
      <c r="E70" s="65">
        <v>0</v>
      </c>
      <c r="F70" s="66">
        <v>800</v>
      </c>
      <c r="G70" s="67"/>
      <c r="H70" s="64">
        <v>1280</v>
      </c>
    </row>
    <row r="71" spans="1:8">
      <c r="A71" s="43">
        <v>36</v>
      </c>
      <c r="B71" s="78" t="s">
        <v>718</v>
      </c>
      <c r="C71" s="63" t="s">
        <v>402</v>
      </c>
      <c r="D71" s="64">
        <v>600</v>
      </c>
      <c r="E71" s="65">
        <v>500</v>
      </c>
      <c r="F71" s="66">
        <v>1000</v>
      </c>
      <c r="G71" s="67"/>
      <c r="H71" s="64">
        <v>1100</v>
      </c>
    </row>
    <row r="72" spans="1:8">
      <c r="A72" s="43">
        <v>37</v>
      </c>
      <c r="B72" s="78" t="s">
        <v>421</v>
      </c>
      <c r="C72" s="63" t="s">
        <v>402</v>
      </c>
      <c r="D72" s="64">
        <v>960</v>
      </c>
      <c r="E72" s="65">
        <v>0</v>
      </c>
      <c r="F72" s="66">
        <v>1600</v>
      </c>
      <c r="G72" s="67"/>
      <c r="H72" s="64">
        <v>2560</v>
      </c>
    </row>
    <row r="73" spans="1:8">
      <c r="A73" s="43">
        <v>38</v>
      </c>
      <c r="B73" s="80" t="s">
        <v>719</v>
      </c>
      <c r="C73" s="63" t="s">
        <v>402</v>
      </c>
      <c r="D73" s="64">
        <v>1200</v>
      </c>
      <c r="E73" s="65">
        <v>1000</v>
      </c>
      <c r="F73" s="66">
        <v>2000</v>
      </c>
      <c r="G73" s="67"/>
      <c r="H73" s="64">
        <v>2200</v>
      </c>
    </row>
    <row r="74" spans="1:8">
      <c r="A74" s="43">
        <v>39</v>
      </c>
      <c r="B74" s="80" t="s">
        <v>720</v>
      </c>
      <c r="C74" s="63" t="s">
        <v>405</v>
      </c>
      <c r="D74" s="64">
        <v>3.5999999999999996</v>
      </c>
      <c r="E74" s="65">
        <v>0</v>
      </c>
      <c r="F74" s="66">
        <v>6</v>
      </c>
      <c r="G74" s="67"/>
      <c r="H74" s="64">
        <v>9.6</v>
      </c>
    </row>
    <row r="75" spans="1:8">
      <c r="A75" s="43">
        <v>40</v>
      </c>
      <c r="B75" s="80" t="s">
        <v>538</v>
      </c>
      <c r="C75" s="63" t="s">
        <v>405</v>
      </c>
      <c r="D75" s="64">
        <v>3.5999999999999996</v>
      </c>
      <c r="E75" s="65">
        <v>0</v>
      </c>
      <c r="F75" s="66">
        <v>6</v>
      </c>
      <c r="G75" s="67"/>
      <c r="H75" s="64">
        <v>9.6</v>
      </c>
    </row>
    <row r="76" spans="1:8">
      <c r="A76" s="43">
        <v>41</v>
      </c>
      <c r="B76" s="80" t="s">
        <v>721</v>
      </c>
      <c r="C76" s="63" t="s">
        <v>401</v>
      </c>
      <c r="D76" s="64">
        <v>3</v>
      </c>
      <c r="E76" s="65">
        <v>0.5</v>
      </c>
      <c r="F76" s="66">
        <v>5</v>
      </c>
      <c r="G76" s="67"/>
      <c r="H76" s="64">
        <v>7.5</v>
      </c>
    </row>
    <row r="77" spans="1:8">
      <c r="A77" s="43">
        <v>42</v>
      </c>
      <c r="B77" s="80" t="s">
        <v>722</v>
      </c>
      <c r="C77" s="63" t="s">
        <v>404</v>
      </c>
      <c r="D77" s="64">
        <v>480</v>
      </c>
      <c r="E77" s="65">
        <v>200</v>
      </c>
      <c r="F77" s="66">
        <v>800</v>
      </c>
      <c r="G77" s="67"/>
      <c r="H77" s="64">
        <v>1080</v>
      </c>
    </row>
    <row r="78" spans="1:8">
      <c r="A78" s="43">
        <v>43</v>
      </c>
      <c r="B78" s="80" t="s">
        <v>424</v>
      </c>
      <c r="C78" s="63" t="s">
        <v>402</v>
      </c>
      <c r="D78" s="64">
        <v>3000</v>
      </c>
      <c r="E78" s="65">
        <v>4000</v>
      </c>
      <c r="F78" s="66">
        <v>5000</v>
      </c>
      <c r="G78" s="67"/>
      <c r="H78" s="64">
        <v>4000</v>
      </c>
    </row>
    <row r="79" spans="1:8">
      <c r="A79" s="43">
        <v>44</v>
      </c>
      <c r="B79" s="80" t="s">
        <v>723</v>
      </c>
      <c r="C79" s="63" t="s">
        <v>404</v>
      </c>
      <c r="D79" s="64">
        <v>630</v>
      </c>
      <c r="E79" s="65">
        <v>350</v>
      </c>
      <c r="F79" s="66">
        <v>1050</v>
      </c>
      <c r="G79" s="67"/>
      <c r="H79" s="64">
        <v>1330</v>
      </c>
    </row>
    <row r="80" spans="1:8">
      <c r="A80" s="43"/>
      <c r="B80" s="78"/>
      <c r="C80" s="63"/>
      <c r="D80" s="64">
        <v>0</v>
      </c>
      <c r="E80" s="65"/>
      <c r="F80" s="66"/>
      <c r="G80" s="67"/>
      <c r="H80" s="64">
        <v>0</v>
      </c>
    </row>
    <row r="81" spans="1:8" ht="21">
      <c r="A81" s="76" t="s">
        <v>724</v>
      </c>
      <c r="B81" s="62"/>
      <c r="C81" s="63"/>
      <c r="D81" s="64">
        <v>0</v>
      </c>
      <c r="E81" s="65"/>
      <c r="F81" s="66"/>
      <c r="G81" s="67"/>
      <c r="H81" s="64">
        <v>0</v>
      </c>
    </row>
    <row r="82" spans="1:8">
      <c r="A82" s="43">
        <v>1</v>
      </c>
      <c r="B82" s="81" t="s">
        <v>725</v>
      </c>
      <c r="C82" s="63" t="s">
        <v>404</v>
      </c>
      <c r="D82" s="64">
        <v>48</v>
      </c>
      <c r="E82" s="82">
        <v>0</v>
      </c>
      <c r="F82" s="83">
        <v>80</v>
      </c>
      <c r="G82" s="84"/>
      <c r="H82" s="64">
        <v>128</v>
      </c>
    </row>
    <row r="83" spans="1:8">
      <c r="A83" s="43">
        <v>2</v>
      </c>
      <c r="B83" s="81" t="s">
        <v>726</v>
      </c>
      <c r="C83" s="63" t="s">
        <v>404</v>
      </c>
      <c r="D83" s="64">
        <v>60</v>
      </c>
      <c r="E83" s="82">
        <v>0</v>
      </c>
      <c r="F83" s="83">
        <v>100</v>
      </c>
      <c r="G83" s="84"/>
      <c r="H83" s="64">
        <v>160</v>
      </c>
    </row>
    <row r="84" spans="1:8">
      <c r="A84" s="43">
        <v>3</v>
      </c>
      <c r="B84" s="81" t="s">
        <v>727</v>
      </c>
      <c r="C84" s="85" t="s">
        <v>404</v>
      </c>
      <c r="D84" s="64">
        <v>72</v>
      </c>
      <c r="E84" s="82">
        <v>0</v>
      </c>
      <c r="F84" s="83">
        <v>120</v>
      </c>
      <c r="G84" s="84"/>
      <c r="H84" s="64">
        <v>192</v>
      </c>
    </row>
    <row r="85" spans="1:8">
      <c r="A85" s="43">
        <v>5</v>
      </c>
      <c r="B85" s="81" t="s">
        <v>728</v>
      </c>
      <c r="C85" s="63" t="s">
        <v>404</v>
      </c>
      <c r="D85" s="64">
        <v>72</v>
      </c>
      <c r="E85" s="82">
        <v>0</v>
      </c>
      <c r="F85" s="83">
        <v>120</v>
      </c>
      <c r="G85" s="84"/>
      <c r="H85" s="64">
        <v>192</v>
      </c>
    </row>
    <row r="86" spans="1:8">
      <c r="A86" s="43">
        <v>8</v>
      </c>
      <c r="B86" s="73" t="s">
        <v>729</v>
      </c>
      <c r="C86" s="63" t="s">
        <v>404</v>
      </c>
      <c r="D86" s="64">
        <v>60</v>
      </c>
      <c r="E86" s="65">
        <v>0</v>
      </c>
      <c r="F86" s="66">
        <v>100</v>
      </c>
      <c r="G86" s="67"/>
      <c r="H86" s="64">
        <v>160</v>
      </c>
    </row>
    <row r="87" spans="1:8">
      <c r="A87" s="43">
        <v>9</v>
      </c>
      <c r="B87" s="78" t="s">
        <v>730</v>
      </c>
      <c r="C87" s="63" t="s">
        <v>404</v>
      </c>
      <c r="D87" s="64">
        <v>60</v>
      </c>
      <c r="E87" s="65">
        <v>0</v>
      </c>
      <c r="F87" s="66">
        <v>100</v>
      </c>
      <c r="G87" s="67"/>
      <c r="H87" s="64">
        <v>160</v>
      </c>
    </row>
    <row r="88" spans="1:8">
      <c r="A88" s="43">
        <v>10</v>
      </c>
      <c r="B88" s="73" t="s">
        <v>731</v>
      </c>
      <c r="C88" s="63" t="s">
        <v>404</v>
      </c>
      <c r="D88" s="64">
        <v>48</v>
      </c>
      <c r="E88" s="65">
        <v>0</v>
      </c>
      <c r="F88" s="66">
        <v>80</v>
      </c>
      <c r="G88" s="67"/>
      <c r="H88" s="64">
        <v>128</v>
      </c>
    </row>
    <row r="89" spans="1:8">
      <c r="A89" s="43">
        <v>11</v>
      </c>
      <c r="B89" s="73" t="s">
        <v>732</v>
      </c>
      <c r="C89" s="63" t="s">
        <v>404</v>
      </c>
      <c r="D89" s="64">
        <v>60</v>
      </c>
      <c r="E89" s="65">
        <v>0</v>
      </c>
      <c r="F89" s="66">
        <v>100</v>
      </c>
      <c r="G89" s="67"/>
      <c r="H89" s="64">
        <v>160</v>
      </c>
    </row>
    <row r="90" spans="1:8">
      <c r="A90" s="43">
        <v>12</v>
      </c>
      <c r="B90" s="73" t="s">
        <v>733</v>
      </c>
      <c r="C90" s="63" t="s">
        <v>404</v>
      </c>
      <c r="D90" s="64">
        <v>90</v>
      </c>
      <c r="E90" s="65">
        <v>100</v>
      </c>
      <c r="F90" s="66">
        <v>150</v>
      </c>
      <c r="G90" s="67"/>
      <c r="H90" s="64">
        <v>140</v>
      </c>
    </row>
    <row r="91" spans="1:8">
      <c r="A91" s="43">
        <v>13</v>
      </c>
      <c r="B91" s="73" t="s">
        <v>734</v>
      </c>
      <c r="C91" s="63" t="s">
        <v>404</v>
      </c>
      <c r="D91" s="64">
        <v>210</v>
      </c>
      <c r="E91" s="65">
        <v>0</v>
      </c>
      <c r="F91" s="66">
        <v>350</v>
      </c>
      <c r="G91" s="67"/>
      <c r="H91" s="64">
        <v>560</v>
      </c>
    </row>
    <row r="92" spans="1:8">
      <c r="A92" s="43">
        <v>14</v>
      </c>
      <c r="B92" s="73" t="s">
        <v>735</v>
      </c>
      <c r="C92" s="63" t="s">
        <v>404</v>
      </c>
      <c r="D92" s="64">
        <v>30</v>
      </c>
      <c r="E92" s="65">
        <v>0</v>
      </c>
      <c r="F92" s="66">
        <v>50</v>
      </c>
      <c r="G92" s="67"/>
      <c r="H92" s="64">
        <v>80</v>
      </c>
    </row>
    <row r="93" spans="1:8">
      <c r="A93" s="43">
        <v>15</v>
      </c>
      <c r="B93" s="73" t="s">
        <v>736</v>
      </c>
      <c r="C93" s="63" t="s">
        <v>404</v>
      </c>
      <c r="D93" s="64">
        <v>30</v>
      </c>
      <c r="E93" s="65">
        <v>0</v>
      </c>
      <c r="F93" s="66">
        <v>50</v>
      </c>
      <c r="G93" s="67"/>
      <c r="H93" s="64">
        <v>80</v>
      </c>
    </row>
    <row r="94" spans="1:8">
      <c r="A94" s="43">
        <v>16</v>
      </c>
      <c r="B94" s="73" t="s">
        <v>737</v>
      </c>
      <c r="C94" s="63" t="s">
        <v>404</v>
      </c>
      <c r="D94" s="64">
        <v>30</v>
      </c>
      <c r="E94" s="65">
        <v>0</v>
      </c>
      <c r="F94" s="66">
        <v>50</v>
      </c>
      <c r="G94" s="67"/>
      <c r="H94" s="64">
        <v>80</v>
      </c>
    </row>
    <row r="95" spans="1:8">
      <c r="A95" s="43">
        <v>17</v>
      </c>
      <c r="B95" s="73" t="s">
        <v>738</v>
      </c>
      <c r="C95" s="63" t="s">
        <v>404</v>
      </c>
      <c r="D95" s="64">
        <v>360</v>
      </c>
      <c r="E95" s="65">
        <v>500</v>
      </c>
      <c r="F95" s="66">
        <v>600</v>
      </c>
      <c r="G95" s="67"/>
      <c r="H95" s="64">
        <v>460</v>
      </c>
    </row>
    <row r="96" spans="1:8">
      <c r="A96" s="86">
        <v>18</v>
      </c>
      <c r="B96" s="87" t="s">
        <v>739</v>
      </c>
      <c r="C96" s="88" t="s">
        <v>401</v>
      </c>
      <c r="D96" s="64">
        <v>36</v>
      </c>
      <c r="E96" s="89">
        <v>0</v>
      </c>
      <c r="F96" s="66">
        <v>60</v>
      </c>
      <c r="G96" s="67"/>
      <c r="H96" s="64">
        <v>96</v>
      </c>
    </row>
    <row r="97" spans="1:8">
      <c r="A97" s="74"/>
      <c r="B97" s="90"/>
      <c r="C97" s="63"/>
      <c r="D97" s="64">
        <v>0</v>
      </c>
      <c r="E97" s="65"/>
      <c r="F97" s="66"/>
      <c r="G97" s="67"/>
      <c r="H97" s="64">
        <v>0</v>
      </c>
    </row>
    <row r="98" spans="1:8" ht="21">
      <c r="A98" s="76" t="s">
        <v>740</v>
      </c>
      <c r="B98" s="91"/>
      <c r="C98" s="85"/>
      <c r="D98" s="64">
        <v>0</v>
      </c>
      <c r="E98" s="65"/>
      <c r="F98" s="66"/>
      <c r="G98" s="67"/>
      <c r="H98" s="64">
        <v>0</v>
      </c>
    </row>
    <row r="99" spans="1:8">
      <c r="A99" s="43">
        <v>1</v>
      </c>
      <c r="B99" s="92" t="s">
        <v>741</v>
      </c>
      <c r="C99" s="43" t="s">
        <v>404</v>
      </c>
      <c r="D99" s="64">
        <v>840</v>
      </c>
      <c r="E99" s="65">
        <v>800</v>
      </c>
      <c r="F99" s="66">
        <v>1400</v>
      </c>
      <c r="G99" s="67"/>
      <c r="H99" s="64">
        <v>1440</v>
      </c>
    </row>
    <row r="100" spans="1:8">
      <c r="A100" s="43">
        <v>2</v>
      </c>
      <c r="B100" s="92" t="s">
        <v>742</v>
      </c>
      <c r="C100" s="43" t="s">
        <v>405</v>
      </c>
      <c r="D100" s="64">
        <v>3</v>
      </c>
      <c r="E100" s="65">
        <v>0</v>
      </c>
      <c r="F100" s="66">
        <v>5</v>
      </c>
      <c r="G100" s="67"/>
      <c r="H100" s="64">
        <v>8</v>
      </c>
    </row>
    <row r="101" spans="1:8">
      <c r="A101" s="43">
        <v>3</v>
      </c>
      <c r="B101" s="92" t="s">
        <v>743</v>
      </c>
      <c r="C101" s="43" t="s">
        <v>405</v>
      </c>
      <c r="D101" s="64">
        <v>3</v>
      </c>
      <c r="E101" s="65">
        <v>0</v>
      </c>
      <c r="F101" s="66">
        <v>5</v>
      </c>
      <c r="G101" s="67"/>
      <c r="H101" s="64">
        <v>8</v>
      </c>
    </row>
    <row r="102" spans="1:8">
      <c r="A102" s="43">
        <v>4</v>
      </c>
      <c r="B102" s="92" t="s">
        <v>744</v>
      </c>
      <c r="C102" s="43" t="s">
        <v>403</v>
      </c>
      <c r="D102" s="64">
        <v>90</v>
      </c>
      <c r="E102" s="65">
        <v>100</v>
      </c>
      <c r="F102" s="66">
        <v>150</v>
      </c>
      <c r="G102" s="67"/>
      <c r="H102" s="64">
        <v>140</v>
      </c>
    </row>
    <row r="103" spans="1:8">
      <c r="A103" s="43">
        <v>5</v>
      </c>
      <c r="B103" s="92" t="s">
        <v>745</v>
      </c>
      <c r="C103" s="43" t="s">
        <v>403</v>
      </c>
      <c r="D103" s="64">
        <v>90</v>
      </c>
      <c r="E103" s="65">
        <v>110</v>
      </c>
      <c r="F103" s="66">
        <v>150</v>
      </c>
      <c r="G103" s="67"/>
      <c r="H103" s="64">
        <v>130</v>
      </c>
    </row>
    <row r="104" spans="1:8">
      <c r="A104" s="43">
        <v>6</v>
      </c>
      <c r="B104" s="92" t="s">
        <v>746</v>
      </c>
      <c r="C104" s="43" t="s">
        <v>403</v>
      </c>
      <c r="D104" s="64">
        <v>60</v>
      </c>
      <c r="E104" s="65">
        <v>80</v>
      </c>
      <c r="F104" s="66">
        <v>100</v>
      </c>
      <c r="G104" s="67"/>
      <c r="H104" s="64">
        <v>80</v>
      </c>
    </row>
    <row r="105" spans="1:8">
      <c r="A105" s="43">
        <v>7</v>
      </c>
      <c r="B105" s="92" t="s">
        <v>747</v>
      </c>
      <c r="C105" s="43" t="s">
        <v>403</v>
      </c>
      <c r="D105" s="64">
        <v>90</v>
      </c>
      <c r="E105" s="65">
        <v>100</v>
      </c>
      <c r="F105" s="66">
        <v>150</v>
      </c>
      <c r="G105" s="67"/>
      <c r="H105" s="64">
        <v>140</v>
      </c>
    </row>
    <row r="106" spans="1:8">
      <c r="A106" s="74"/>
      <c r="B106" s="92"/>
      <c r="C106" s="43"/>
      <c r="D106" s="64">
        <v>0</v>
      </c>
      <c r="E106" s="65"/>
      <c r="F106" s="66"/>
      <c r="G106" s="67"/>
      <c r="H106" s="64">
        <v>0</v>
      </c>
    </row>
    <row r="107" spans="1:8" ht="21">
      <c r="A107" s="76" t="s">
        <v>748</v>
      </c>
      <c r="B107" s="91"/>
      <c r="C107" s="85"/>
      <c r="D107" s="64">
        <v>0</v>
      </c>
      <c r="E107" s="65"/>
      <c r="F107" s="66"/>
      <c r="G107" s="67"/>
      <c r="H107" s="64">
        <v>0</v>
      </c>
    </row>
    <row r="108" spans="1:8">
      <c r="A108" s="43">
        <v>1</v>
      </c>
      <c r="B108" s="93" t="s">
        <v>749</v>
      </c>
      <c r="C108" s="63" t="s">
        <v>403</v>
      </c>
      <c r="D108" s="64">
        <v>42</v>
      </c>
      <c r="E108" s="65">
        <v>50</v>
      </c>
      <c r="F108" s="66">
        <v>70</v>
      </c>
      <c r="G108" s="67"/>
      <c r="H108" s="64">
        <v>62</v>
      </c>
    </row>
    <row r="109" spans="1:8">
      <c r="A109" s="43">
        <v>2</v>
      </c>
      <c r="B109" s="93" t="s">
        <v>750</v>
      </c>
      <c r="C109" s="63" t="s">
        <v>403</v>
      </c>
      <c r="D109" s="64">
        <v>60</v>
      </c>
      <c r="E109" s="65">
        <v>22</v>
      </c>
      <c r="F109" s="66">
        <v>100</v>
      </c>
      <c r="G109" s="67"/>
      <c r="H109" s="64">
        <v>138</v>
      </c>
    </row>
    <row r="110" spans="1:8">
      <c r="A110" s="43">
        <v>3</v>
      </c>
      <c r="B110" s="93" t="s">
        <v>751</v>
      </c>
      <c r="C110" s="63" t="s">
        <v>403</v>
      </c>
      <c r="D110" s="64">
        <v>30</v>
      </c>
      <c r="E110" s="65">
        <v>65</v>
      </c>
      <c r="F110" s="66">
        <v>50</v>
      </c>
      <c r="G110" s="67"/>
      <c r="H110" s="64">
        <v>15</v>
      </c>
    </row>
    <row r="111" spans="1:8">
      <c r="A111" s="94">
        <v>4</v>
      </c>
      <c r="B111" s="93" t="s">
        <v>752</v>
      </c>
      <c r="C111" s="63" t="s">
        <v>403</v>
      </c>
      <c r="D111" s="64">
        <v>30</v>
      </c>
      <c r="E111" s="65">
        <v>40</v>
      </c>
      <c r="F111" s="66">
        <v>50</v>
      </c>
      <c r="G111" s="67"/>
      <c r="H111" s="64">
        <v>40</v>
      </c>
    </row>
  </sheetData>
  <mergeCells count="10">
    <mergeCell ref="A1:H1"/>
    <mergeCell ref="A2:H2"/>
    <mergeCell ref="A7:A10"/>
    <mergeCell ref="B7:B10"/>
    <mergeCell ref="C7:C10"/>
    <mergeCell ref="D7:H7"/>
    <mergeCell ref="E8:E10"/>
    <mergeCell ref="F8:F10"/>
    <mergeCell ref="G8:G10"/>
    <mergeCell ref="H8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2"/>
  <sheetViews>
    <sheetView topLeftCell="A34" workbookViewId="0">
      <selection activeCell="B22" sqref="B22"/>
    </sheetView>
  </sheetViews>
  <sheetFormatPr defaultRowHeight="15"/>
  <cols>
    <col min="2" max="2" width="50.85546875" bestFit="1" customWidth="1"/>
    <col min="4" max="4" width="13.140625" customWidth="1"/>
    <col min="5" max="5" width="10.140625" customWidth="1"/>
    <col min="6" max="6" width="11.42578125" customWidth="1"/>
    <col min="8" max="8" width="13.140625" bestFit="1" customWidth="1"/>
  </cols>
  <sheetData>
    <row r="1" spans="1:8">
      <c r="A1" s="456" t="s">
        <v>370</v>
      </c>
      <c r="B1" s="456"/>
      <c r="C1" s="456"/>
      <c r="D1" s="456"/>
      <c r="E1" s="456"/>
      <c r="F1" s="456"/>
      <c r="G1" s="456"/>
      <c r="H1" s="456"/>
    </row>
    <row r="2" spans="1:8">
      <c r="A2" s="456" t="s">
        <v>371</v>
      </c>
      <c r="B2" s="456"/>
      <c r="C2" s="456"/>
      <c r="D2" s="456"/>
      <c r="E2" s="456"/>
      <c r="F2" s="456"/>
      <c r="G2" s="456"/>
      <c r="H2" s="456"/>
    </row>
    <row r="3" spans="1:8">
      <c r="A3" s="96" t="s">
        <v>372</v>
      </c>
      <c r="B3" s="97"/>
      <c r="C3" s="98"/>
      <c r="D3" s="99"/>
      <c r="E3" s="99"/>
      <c r="F3" s="99"/>
      <c r="G3" s="99" t="s">
        <v>373</v>
      </c>
      <c r="H3" s="99"/>
    </row>
    <row r="4" spans="1:8">
      <c r="A4" s="97" t="s">
        <v>431</v>
      </c>
      <c r="B4" s="97"/>
      <c r="C4" s="98"/>
      <c r="D4" s="99"/>
      <c r="E4" s="99"/>
      <c r="F4" s="99"/>
      <c r="G4" s="99"/>
      <c r="H4" s="99"/>
    </row>
    <row r="5" spans="1:8">
      <c r="A5" s="96" t="s">
        <v>374</v>
      </c>
      <c r="B5" s="97"/>
      <c r="C5" s="100"/>
      <c r="D5" s="101"/>
      <c r="E5" s="101"/>
      <c r="F5" s="101"/>
      <c r="G5" s="101"/>
      <c r="H5" s="101"/>
    </row>
    <row r="6" spans="1:8">
      <c r="A6" s="96" t="s">
        <v>432</v>
      </c>
      <c r="B6" s="102"/>
      <c r="C6" s="103"/>
      <c r="D6" s="104"/>
      <c r="E6" s="104"/>
      <c r="F6" s="104"/>
      <c r="G6" s="104"/>
      <c r="H6" s="104"/>
    </row>
    <row r="7" spans="1:8">
      <c r="A7" s="473" t="s">
        <v>376</v>
      </c>
      <c r="B7" s="474" t="s">
        <v>377</v>
      </c>
      <c r="C7" s="477" t="s">
        <v>378</v>
      </c>
      <c r="D7" s="478" t="s">
        <v>433</v>
      </c>
      <c r="E7" s="478"/>
      <c r="F7" s="478"/>
      <c r="G7" s="478"/>
      <c r="H7" s="478"/>
    </row>
    <row r="8" spans="1:8">
      <c r="A8" s="473"/>
      <c r="B8" s="475"/>
      <c r="C8" s="477"/>
      <c r="D8" s="105" t="s">
        <v>389</v>
      </c>
      <c r="E8" s="479" t="s">
        <v>394</v>
      </c>
      <c r="F8" s="480" t="s">
        <v>395</v>
      </c>
      <c r="G8" s="481" t="s">
        <v>434</v>
      </c>
      <c r="H8" s="482" t="s">
        <v>393</v>
      </c>
    </row>
    <row r="9" spans="1:8">
      <c r="A9" s="473"/>
      <c r="B9" s="475"/>
      <c r="C9" s="477"/>
      <c r="D9" s="106">
        <v>15</v>
      </c>
      <c r="E9" s="479"/>
      <c r="F9" s="480"/>
      <c r="G9" s="481"/>
      <c r="H9" s="482"/>
    </row>
    <row r="10" spans="1:8">
      <c r="A10" s="473"/>
      <c r="B10" s="476"/>
      <c r="C10" s="477"/>
      <c r="D10" s="107" t="s">
        <v>397</v>
      </c>
      <c r="E10" s="479"/>
      <c r="F10" s="480"/>
      <c r="G10" s="481"/>
      <c r="H10" s="482"/>
    </row>
    <row r="11" spans="1:8" ht="21">
      <c r="A11" s="108" t="s">
        <v>399</v>
      </c>
      <c r="B11" s="109"/>
      <c r="C11" s="110"/>
      <c r="D11" s="111"/>
      <c r="E11" s="111"/>
      <c r="F11" s="111"/>
      <c r="G11" s="111"/>
      <c r="H11" s="111"/>
    </row>
    <row r="12" spans="1:8" ht="18">
      <c r="A12" s="112">
        <v>3</v>
      </c>
      <c r="B12" s="113" t="s">
        <v>2</v>
      </c>
      <c r="C12" s="114" t="s">
        <v>401</v>
      </c>
      <c r="D12" s="115">
        <v>649.01647999999977</v>
      </c>
      <c r="E12" s="117">
        <v>1500</v>
      </c>
      <c r="F12" s="95">
        <v>1081.694133333333</v>
      </c>
      <c r="G12" s="119">
        <v>1.18</v>
      </c>
      <c r="H12" s="115">
        <v>1507.1096906666653</v>
      </c>
    </row>
    <row r="13" spans="1:8" ht="18">
      <c r="A13" s="112"/>
      <c r="B13" s="113"/>
      <c r="C13" s="114"/>
      <c r="D13" s="115"/>
      <c r="E13" s="117"/>
      <c r="F13" s="118"/>
      <c r="G13" s="119"/>
      <c r="H13" s="115"/>
    </row>
    <row r="14" spans="1:8" ht="18">
      <c r="A14" s="112">
        <v>4</v>
      </c>
      <c r="B14" s="113" t="s">
        <v>3</v>
      </c>
      <c r="C14" s="114" t="s">
        <v>401</v>
      </c>
      <c r="D14" s="115">
        <v>13.706219999999997</v>
      </c>
      <c r="E14" s="116">
        <v>50</v>
      </c>
      <c r="F14" s="118">
        <v>22.843699999999995</v>
      </c>
      <c r="G14" s="119"/>
      <c r="H14" s="115">
        <v>25</v>
      </c>
    </row>
    <row r="15" spans="1:8" ht="18">
      <c r="A15" s="112"/>
      <c r="B15" s="113"/>
      <c r="C15" s="114"/>
      <c r="D15" s="115"/>
      <c r="E15" s="117"/>
      <c r="F15" s="118"/>
      <c r="G15" s="119"/>
      <c r="H15" s="115"/>
    </row>
    <row r="16" spans="1:8" ht="18">
      <c r="A16" s="112">
        <v>6</v>
      </c>
      <c r="B16" s="113" t="s">
        <v>5</v>
      </c>
      <c r="C16" s="114" t="s">
        <v>401</v>
      </c>
      <c r="D16" s="115">
        <v>979.99999999999989</v>
      </c>
      <c r="E16" s="116">
        <v>4289</v>
      </c>
      <c r="F16" s="118">
        <v>1633.3333333333333</v>
      </c>
      <c r="G16" s="119"/>
      <c r="H16" s="115">
        <v>1000</v>
      </c>
    </row>
    <row r="17" spans="1:8" ht="18">
      <c r="A17" s="112"/>
      <c r="B17" s="113"/>
      <c r="C17" s="114"/>
      <c r="D17" s="115"/>
      <c r="E17" s="117"/>
      <c r="F17" s="118"/>
      <c r="G17" s="119"/>
      <c r="H17" s="115"/>
    </row>
    <row r="18" spans="1:8" ht="18">
      <c r="A18" s="112">
        <v>9</v>
      </c>
      <c r="B18" s="113" t="s">
        <v>8</v>
      </c>
      <c r="C18" s="114" t="s">
        <v>401</v>
      </c>
      <c r="D18" s="115">
        <v>21.68</v>
      </c>
      <c r="E18" s="117">
        <v>180</v>
      </c>
      <c r="F18" s="121">
        <v>36.133333333333333</v>
      </c>
      <c r="G18" s="119">
        <v>5</v>
      </c>
      <c r="H18" s="115">
        <v>58.480000000000018</v>
      </c>
    </row>
    <row r="19" spans="1:8" ht="18">
      <c r="A19" s="112"/>
      <c r="B19" s="113"/>
      <c r="C19" s="114"/>
      <c r="D19" s="115"/>
      <c r="E19" s="117"/>
      <c r="F19" s="118"/>
      <c r="G19" s="119"/>
      <c r="H19" s="115"/>
    </row>
    <row r="20" spans="1:8" ht="18">
      <c r="A20" s="112">
        <v>10</v>
      </c>
      <c r="B20" s="113" t="s">
        <v>9</v>
      </c>
      <c r="C20" s="114" t="s">
        <v>401</v>
      </c>
      <c r="D20" s="115">
        <v>16.080000000000002</v>
      </c>
      <c r="E20" s="117">
        <v>32</v>
      </c>
      <c r="F20" s="95">
        <v>26.8</v>
      </c>
      <c r="G20" s="119">
        <v>1.47</v>
      </c>
      <c r="H20" s="115">
        <v>50.275999999999996</v>
      </c>
    </row>
    <row r="21" spans="1:8" ht="18">
      <c r="A21" s="112"/>
      <c r="B21" s="113"/>
      <c r="C21" s="114"/>
      <c r="D21" s="115"/>
      <c r="E21" s="117"/>
      <c r="F21" s="118"/>
      <c r="G21" s="119"/>
      <c r="H21" s="115"/>
    </row>
    <row r="22" spans="1:8" ht="18">
      <c r="A22" s="112">
        <v>11</v>
      </c>
      <c r="B22" s="113" t="s">
        <v>10</v>
      </c>
      <c r="C22" s="114" t="s">
        <v>401</v>
      </c>
      <c r="D22" s="115">
        <v>7.8400000000000007</v>
      </c>
      <c r="E22" s="117">
        <v>18</v>
      </c>
      <c r="F22" s="95">
        <v>13.066666666666668</v>
      </c>
      <c r="G22" s="119"/>
      <c r="H22" s="115">
        <v>50</v>
      </c>
    </row>
    <row r="23" spans="1:8" ht="18">
      <c r="A23" s="112"/>
      <c r="B23" s="113"/>
      <c r="C23" s="114"/>
      <c r="D23" s="115"/>
      <c r="E23" s="117"/>
      <c r="F23" s="122"/>
      <c r="G23" s="119"/>
      <c r="H23" s="115"/>
    </row>
    <row r="24" spans="1:8" ht="18">
      <c r="A24" s="112">
        <v>12</v>
      </c>
      <c r="B24" s="113" t="s">
        <v>11</v>
      </c>
      <c r="C24" s="114" t="s">
        <v>401</v>
      </c>
      <c r="D24" s="115">
        <v>5.1599999999999993</v>
      </c>
      <c r="E24" s="117">
        <v>48</v>
      </c>
      <c r="F24" s="95">
        <v>8.6</v>
      </c>
      <c r="G24" s="119"/>
      <c r="H24" s="115">
        <v>75</v>
      </c>
    </row>
    <row r="25" spans="1:8" ht="18">
      <c r="A25" s="112"/>
      <c r="B25" s="113"/>
      <c r="C25" s="114"/>
      <c r="D25" s="115"/>
      <c r="E25" s="117"/>
      <c r="F25" s="123"/>
      <c r="G25" s="119"/>
      <c r="H25" s="115"/>
    </row>
    <row r="26" spans="1:8" ht="18">
      <c r="A26" s="112">
        <v>13</v>
      </c>
      <c r="B26" s="113" t="s">
        <v>12</v>
      </c>
      <c r="C26" s="114" t="s">
        <v>401</v>
      </c>
      <c r="D26" s="115">
        <v>3709.6239999999998</v>
      </c>
      <c r="E26" s="116">
        <v>10081</v>
      </c>
      <c r="F26" s="124">
        <v>6182.706666666666</v>
      </c>
      <c r="G26" s="119">
        <v>2</v>
      </c>
      <c r="H26" s="115">
        <v>12176.743999999999</v>
      </c>
    </row>
    <row r="27" spans="1:8" ht="18">
      <c r="A27" s="112"/>
      <c r="B27" s="113"/>
      <c r="C27" s="114"/>
      <c r="D27" s="115"/>
      <c r="E27" s="117"/>
      <c r="F27" s="124"/>
      <c r="G27" s="119"/>
      <c r="H27" s="115"/>
    </row>
    <row r="28" spans="1:8" ht="18">
      <c r="A28" s="112">
        <v>14</v>
      </c>
      <c r="B28" s="113" t="s">
        <v>13</v>
      </c>
      <c r="C28" s="114" t="s">
        <v>401</v>
      </c>
      <c r="D28" s="115">
        <v>154.9929200000002</v>
      </c>
      <c r="E28" s="116">
        <v>290</v>
      </c>
      <c r="F28" s="95">
        <v>258.32153333333366</v>
      </c>
      <c r="G28" s="119">
        <v>0.5</v>
      </c>
      <c r="H28" s="115">
        <v>252.47522000000072</v>
      </c>
    </row>
    <row r="29" spans="1:8" ht="18">
      <c r="A29" s="112"/>
      <c r="B29" s="113"/>
      <c r="C29" s="114"/>
      <c r="D29" s="115"/>
      <c r="E29" s="117"/>
      <c r="F29" s="124"/>
      <c r="G29" s="119"/>
      <c r="H29" s="115"/>
    </row>
    <row r="30" spans="1:8" ht="18">
      <c r="A30" s="112">
        <v>15</v>
      </c>
      <c r="B30" s="113" t="s">
        <v>14</v>
      </c>
      <c r="C30" s="114" t="s">
        <v>401</v>
      </c>
      <c r="D30" s="115">
        <v>3422.0400000000004</v>
      </c>
      <c r="E30" s="116">
        <v>7850</v>
      </c>
      <c r="F30" s="124">
        <v>5703.4000000000005</v>
      </c>
      <c r="G30" s="119">
        <v>1.7</v>
      </c>
      <c r="H30" s="115">
        <v>10971.220000000001</v>
      </c>
    </row>
    <row r="31" spans="1:8" ht="18">
      <c r="A31" s="112"/>
      <c r="B31" s="113"/>
      <c r="C31" s="114"/>
      <c r="D31" s="115"/>
      <c r="E31" s="117"/>
      <c r="F31" s="124"/>
      <c r="G31" s="119"/>
      <c r="H31" s="115"/>
    </row>
    <row r="32" spans="1:8" ht="23.25">
      <c r="A32" s="125" t="s">
        <v>438</v>
      </c>
      <c r="B32" s="126"/>
      <c r="C32" s="127"/>
      <c r="D32" s="128"/>
      <c r="E32" s="129"/>
      <c r="F32" s="130"/>
      <c r="G32" s="131"/>
      <c r="H32" s="128"/>
    </row>
    <row r="33" spans="1:8" ht="18">
      <c r="A33" s="110">
        <v>1</v>
      </c>
      <c r="B33" s="113" t="s">
        <v>439</v>
      </c>
      <c r="C33" s="114" t="s">
        <v>402</v>
      </c>
      <c r="D33" s="115">
        <v>45855.8</v>
      </c>
      <c r="E33" s="117">
        <v>86000</v>
      </c>
      <c r="F33" s="124">
        <v>76426.333333333328</v>
      </c>
      <c r="G33" s="119">
        <v>0.2</v>
      </c>
      <c r="H33" s="115">
        <v>51567.399999999994</v>
      </c>
    </row>
    <row r="34" spans="1:8" ht="18">
      <c r="A34" s="110"/>
      <c r="B34" s="113"/>
      <c r="C34" s="132"/>
      <c r="D34" s="115"/>
      <c r="E34" s="117"/>
      <c r="F34" s="124"/>
      <c r="G34" s="119"/>
      <c r="H34" s="115"/>
    </row>
    <row r="35" spans="1:8" ht="18">
      <c r="A35" s="110">
        <v>2</v>
      </c>
      <c r="B35" s="113" t="s">
        <v>753</v>
      </c>
      <c r="C35" s="114" t="s">
        <v>402</v>
      </c>
      <c r="D35" s="115">
        <v>138540.79999999999</v>
      </c>
      <c r="E35" s="117">
        <v>100500</v>
      </c>
      <c r="F35" s="124">
        <v>230901.33333333334</v>
      </c>
      <c r="G35" s="119">
        <v>0.04</v>
      </c>
      <c r="H35" s="115">
        <v>278178.18666666665</v>
      </c>
    </row>
    <row r="36" spans="1:8" ht="18">
      <c r="A36" s="110"/>
      <c r="B36" s="113"/>
      <c r="C36" s="132"/>
      <c r="D36" s="115"/>
      <c r="E36" s="117"/>
      <c r="F36" s="124"/>
      <c r="G36" s="119"/>
      <c r="H36" s="115"/>
    </row>
    <row r="37" spans="1:8" ht="18">
      <c r="A37" s="110">
        <v>6</v>
      </c>
      <c r="B37" s="113" t="s">
        <v>691</v>
      </c>
      <c r="C37" s="114" t="s">
        <v>402</v>
      </c>
      <c r="D37" s="115">
        <v>4089.0000000000005</v>
      </c>
      <c r="E37" s="117">
        <v>12000</v>
      </c>
      <c r="F37" s="124">
        <v>6815</v>
      </c>
      <c r="G37" s="119">
        <v>1.65</v>
      </c>
      <c r="H37" s="115">
        <v>10148.75</v>
      </c>
    </row>
    <row r="38" spans="1:8" ht="18">
      <c r="A38" s="110"/>
      <c r="B38" s="113"/>
      <c r="C38" s="132"/>
      <c r="D38" s="115"/>
      <c r="E38" s="117"/>
      <c r="F38" s="124"/>
      <c r="G38" s="119"/>
      <c r="H38" s="115"/>
    </row>
    <row r="39" spans="1:8" ht="18">
      <c r="A39" s="110">
        <v>7</v>
      </c>
      <c r="B39" s="113" t="s">
        <v>692</v>
      </c>
      <c r="C39" s="114" t="s">
        <v>402</v>
      </c>
      <c r="D39" s="115">
        <v>11031.6</v>
      </c>
      <c r="E39" s="117">
        <v>9000</v>
      </c>
      <c r="F39" s="95">
        <v>18386</v>
      </c>
      <c r="G39" s="119">
        <v>0.55000000000000004</v>
      </c>
      <c r="H39" s="115">
        <v>30529.9</v>
      </c>
    </row>
    <row r="40" spans="1:8" ht="18">
      <c r="A40" s="110"/>
      <c r="B40" s="113"/>
      <c r="C40" s="132"/>
      <c r="D40" s="115"/>
      <c r="E40" s="117"/>
      <c r="F40" s="124"/>
      <c r="G40" s="119"/>
      <c r="H40" s="115"/>
    </row>
    <row r="41" spans="1:8" ht="18">
      <c r="A41" s="110">
        <v>8</v>
      </c>
      <c r="B41" s="113" t="s">
        <v>754</v>
      </c>
      <c r="C41" s="133" t="s">
        <v>401</v>
      </c>
      <c r="D41" s="115">
        <v>566.4</v>
      </c>
      <c r="E41" s="117">
        <v>1500</v>
      </c>
      <c r="F41" s="124">
        <v>944</v>
      </c>
      <c r="G41" s="119">
        <v>1</v>
      </c>
      <c r="H41" s="115">
        <v>954.40000000000009</v>
      </c>
    </row>
    <row r="42" spans="1:8" ht="18">
      <c r="A42" s="110"/>
      <c r="B42" s="113"/>
      <c r="C42" s="133"/>
      <c r="D42" s="115"/>
      <c r="E42" s="134"/>
      <c r="F42" s="124"/>
      <c r="G42" s="119"/>
      <c r="H42" s="115"/>
    </row>
    <row r="43" spans="1:8" ht="18">
      <c r="A43" s="110">
        <v>9</v>
      </c>
      <c r="B43" s="113" t="s">
        <v>447</v>
      </c>
      <c r="C43" s="133" t="s">
        <v>401</v>
      </c>
      <c r="D43" s="115">
        <v>1150</v>
      </c>
      <c r="E43" s="117">
        <v>775</v>
      </c>
      <c r="F43" s="124">
        <v>1916.6666666666667</v>
      </c>
      <c r="G43" s="119">
        <v>0.4</v>
      </c>
      <c r="H43" s="115">
        <v>3058.3333333333335</v>
      </c>
    </row>
    <row r="44" spans="1:8" ht="21">
      <c r="A44" s="108" t="s">
        <v>411</v>
      </c>
      <c r="B44" s="135"/>
      <c r="C44" s="136"/>
      <c r="D44" s="128"/>
      <c r="E44" s="129"/>
      <c r="F44" s="130"/>
      <c r="G44" s="131"/>
      <c r="H44" s="128"/>
    </row>
    <row r="45" spans="1:8" ht="18">
      <c r="A45" s="137">
        <v>6</v>
      </c>
      <c r="B45" s="141" t="s">
        <v>755</v>
      </c>
      <c r="C45" s="114" t="s">
        <v>403</v>
      </c>
      <c r="D45" s="115">
        <v>213.6</v>
      </c>
      <c r="E45" s="117">
        <v>1800</v>
      </c>
      <c r="F45" s="124">
        <v>356</v>
      </c>
      <c r="G45" s="119"/>
      <c r="H45" s="115">
        <v>1000</v>
      </c>
    </row>
    <row r="46" spans="1:8" ht="18">
      <c r="A46" s="137"/>
      <c r="B46" s="139"/>
      <c r="C46" s="114"/>
      <c r="D46" s="115"/>
      <c r="E46" s="117"/>
      <c r="F46" s="124"/>
      <c r="G46" s="119"/>
      <c r="H46" s="115"/>
    </row>
    <row r="47" spans="1:8" ht="18">
      <c r="A47" s="137">
        <v>6</v>
      </c>
      <c r="B47" s="140" t="s">
        <v>453</v>
      </c>
      <c r="C47" s="114" t="s">
        <v>403</v>
      </c>
      <c r="D47" s="115">
        <v>50.8</v>
      </c>
      <c r="E47" s="117"/>
      <c r="F47" s="124">
        <v>84.666666666666671</v>
      </c>
      <c r="G47" s="119"/>
      <c r="H47" s="115">
        <v>1000</v>
      </c>
    </row>
    <row r="48" spans="1:8" ht="18">
      <c r="A48" s="137"/>
      <c r="B48" s="139"/>
      <c r="C48" s="114"/>
      <c r="D48" s="115"/>
      <c r="E48" s="117"/>
      <c r="F48" s="124"/>
      <c r="G48" s="119"/>
      <c r="H48" s="115"/>
    </row>
    <row r="49" spans="1:8" ht="18">
      <c r="A49" s="137">
        <v>8</v>
      </c>
      <c r="B49" s="140" t="s">
        <v>455</v>
      </c>
      <c r="C49" s="114" t="s">
        <v>403</v>
      </c>
      <c r="D49" s="115">
        <v>378.59999999999997</v>
      </c>
      <c r="E49" s="117"/>
      <c r="F49" s="124">
        <v>631</v>
      </c>
      <c r="G49" s="119">
        <v>1.69</v>
      </c>
      <c r="H49" s="115">
        <v>2075.9899999999998</v>
      </c>
    </row>
    <row r="50" spans="1:8" ht="18">
      <c r="A50" s="137"/>
      <c r="B50" s="139"/>
      <c r="C50" s="114"/>
      <c r="D50" s="115"/>
      <c r="E50" s="117"/>
      <c r="F50" s="124"/>
      <c r="G50" s="119"/>
      <c r="H50" s="115"/>
    </row>
    <row r="51" spans="1:8" ht="18">
      <c r="A51" s="137">
        <v>16</v>
      </c>
      <c r="B51" s="140" t="s">
        <v>462</v>
      </c>
      <c r="C51" s="114" t="s">
        <v>403</v>
      </c>
      <c r="D51" s="115">
        <v>0</v>
      </c>
      <c r="E51" s="117"/>
      <c r="F51" s="124"/>
      <c r="G51" s="119"/>
      <c r="H51" s="115">
        <v>500</v>
      </c>
    </row>
    <row r="52" spans="1:8" ht="18">
      <c r="A52" s="137"/>
      <c r="B52" s="139"/>
      <c r="C52" s="114"/>
      <c r="D52" s="115"/>
      <c r="E52" s="117"/>
      <c r="F52" s="124"/>
      <c r="G52" s="119"/>
      <c r="H52" s="115"/>
    </row>
    <row r="53" spans="1:8" ht="18">
      <c r="A53" s="137">
        <v>17</v>
      </c>
      <c r="B53" s="140" t="s">
        <v>463</v>
      </c>
      <c r="C53" s="114" t="s">
        <v>403</v>
      </c>
      <c r="D53" s="115">
        <v>409.80000000000024</v>
      </c>
      <c r="E53" s="117">
        <v>907</v>
      </c>
      <c r="F53" s="95">
        <v>683.00000000000034</v>
      </c>
      <c r="G53" s="119">
        <v>1.2</v>
      </c>
      <c r="H53" s="115">
        <v>1005.400000000001</v>
      </c>
    </row>
    <row r="54" spans="1:8" ht="18">
      <c r="A54" s="137"/>
      <c r="B54" s="139"/>
      <c r="C54" s="114"/>
      <c r="D54" s="115"/>
      <c r="E54" s="117"/>
      <c r="F54" s="124"/>
      <c r="G54" s="119"/>
      <c r="H54" s="115"/>
    </row>
    <row r="55" spans="1:8" ht="18">
      <c r="A55" s="137">
        <v>19</v>
      </c>
      <c r="B55" s="140" t="s">
        <v>412</v>
      </c>
      <c r="C55" s="114" t="s">
        <v>403</v>
      </c>
      <c r="D55" s="115">
        <v>286.39999999999998</v>
      </c>
      <c r="E55" s="117">
        <v>1000</v>
      </c>
      <c r="F55" s="122">
        <v>477.33333333333331</v>
      </c>
      <c r="G55" s="119">
        <v>1.55</v>
      </c>
      <c r="H55" s="115">
        <v>503.59999999999991</v>
      </c>
    </row>
    <row r="56" spans="1:8" ht="18">
      <c r="A56" s="137"/>
      <c r="B56" s="139"/>
      <c r="C56" s="114"/>
      <c r="D56" s="115">
        <v>0</v>
      </c>
      <c r="E56" s="117"/>
      <c r="F56" s="124"/>
      <c r="G56" s="119"/>
      <c r="H56" s="115"/>
    </row>
    <row r="57" spans="1:8" ht="18">
      <c r="A57" s="137">
        <v>21</v>
      </c>
      <c r="B57" s="140" t="s">
        <v>413</v>
      </c>
      <c r="C57" s="114" t="s">
        <v>403</v>
      </c>
      <c r="D57" s="115">
        <v>874.60000000000014</v>
      </c>
      <c r="E57" s="117">
        <v>2799</v>
      </c>
      <c r="F57" s="124">
        <v>1457.6666666666667</v>
      </c>
      <c r="G57" s="119">
        <v>1.75</v>
      </c>
      <c r="H57" s="115">
        <v>2084.1833333333334</v>
      </c>
    </row>
    <row r="58" spans="1:8" ht="18">
      <c r="A58" s="137"/>
      <c r="B58" s="139"/>
      <c r="C58" s="114"/>
      <c r="D58" s="115"/>
      <c r="E58" s="117"/>
      <c r="F58" s="124"/>
      <c r="G58" s="119"/>
      <c r="H58" s="115"/>
    </row>
    <row r="59" spans="1:8" ht="18">
      <c r="A59" s="137">
        <v>23</v>
      </c>
      <c r="B59" s="140" t="s">
        <v>756</v>
      </c>
      <c r="C59" s="114" t="s">
        <v>403</v>
      </c>
      <c r="D59" s="115">
        <v>1080</v>
      </c>
      <c r="E59" s="117">
        <v>3138</v>
      </c>
      <c r="F59" s="124">
        <v>1800</v>
      </c>
      <c r="G59" s="119"/>
      <c r="H59" s="115">
        <v>1000</v>
      </c>
    </row>
    <row r="60" spans="1:8" ht="18">
      <c r="A60" s="137"/>
      <c r="B60" s="139"/>
      <c r="C60" s="114"/>
      <c r="D60" s="115"/>
      <c r="E60" s="117"/>
      <c r="F60" s="124"/>
      <c r="G60" s="119"/>
      <c r="H60" s="115"/>
    </row>
    <row r="61" spans="1:8" ht="18">
      <c r="A61" s="137">
        <v>30</v>
      </c>
      <c r="B61" s="140" t="s">
        <v>414</v>
      </c>
      <c r="C61" s="114" t="s">
        <v>403</v>
      </c>
      <c r="D61" s="115">
        <v>152.4</v>
      </c>
      <c r="E61" s="117">
        <v>1172</v>
      </c>
      <c r="F61" s="122">
        <v>254</v>
      </c>
      <c r="G61" s="119"/>
      <c r="H61" s="115">
        <v>500</v>
      </c>
    </row>
    <row r="62" spans="1:8" ht="18">
      <c r="A62" s="137"/>
      <c r="B62" s="139"/>
      <c r="C62" s="114"/>
      <c r="D62" s="115"/>
      <c r="E62" s="117"/>
      <c r="F62" s="124"/>
      <c r="G62" s="119"/>
      <c r="H62" s="115"/>
    </row>
    <row r="63" spans="1:8" ht="18">
      <c r="A63" s="137">
        <v>32</v>
      </c>
      <c r="B63" s="140" t="s">
        <v>757</v>
      </c>
      <c r="C63" s="114" t="s">
        <v>403</v>
      </c>
      <c r="D63" s="115">
        <v>401.19999999999976</v>
      </c>
      <c r="E63" s="117">
        <v>1300</v>
      </c>
      <c r="F63" s="95">
        <v>668.66666666666629</v>
      </c>
      <c r="G63" s="119"/>
      <c r="H63" s="115">
        <v>500</v>
      </c>
    </row>
    <row r="64" spans="1:8" ht="18">
      <c r="A64" s="137"/>
      <c r="B64" s="139"/>
      <c r="C64" s="114"/>
      <c r="D64" s="115"/>
      <c r="E64" s="117"/>
      <c r="F64" s="124"/>
      <c r="G64" s="119"/>
      <c r="H64" s="115"/>
    </row>
    <row r="65" spans="1:8" ht="18">
      <c r="A65" s="137">
        <v>33</v>
      </c>
      <c r="B65" s="140" t="s">
        <v>758</v>
      </c>
      <c r="C65" s="114" t="s">
        <v>403</v>
      </c>
      <c r="D65" s="115">
        <v>175.4</v>
      </c>
      <c r="E65" s="117">
        <v>1510</v>
      </c>
      <c r="F65" s="124">
        <v>292.33333333333331</v>
      </c>
      <c r="G65" s="119"/>
      <c r="H65" s="115">
        <v>500</v>
      </c>
    </row>
    <row r="66" spans="1:8" ht="18">
      <c r="A66" s="137"/>
      <c r="B66" s="139"/>
      <c r="C66" s="114"/>
      <c r="D66" s="115"/>
      <c r="E66" s="117"/>
      <c r="F66" s="124"/>
      <c r="G66" s="119"/>
      <c r="H66" s="115"/>
    </row>
    <row r="67" spans="1:8" ht="21">
      <c r="A67" s="143" t="s">
        <v>415</v>
      </c>
      <c r="B67" s="144"/>
      <c r="C67" s="127"/>
      <c r="D67" s="128"/>
      <c r="E67" s="129"/>
      <c r="F67" s="130"/>
      <c r="G67" s="131"/>
      <c r="H67" s="128"/>
    </row>
    <row r="68" spans="1:8" ht="18">
      <c r="A68" s="145">
        <v>4</v>
      </c>
      <c r="B68" s="140" t="s">
        <v>759</v>
      </c>
      <c r="C68" s="114" t="s">
        <v>403</v>
      </c>
      <c r="D68" s="115">
        <v>117.6</v>
      </c>
      <c r="E68" s="117">
        <v>130</v>
      </c>
      <c r="F68" s="124">
        <v>196</v>
      </c>
      <c r="G68" s="119">
        <v>1</v>
      </c>
      <c r="H68" s="115">
        <v>379.6</v>
      </c>
    </row>
    <row r="69" spans="1:8" ht="18">
      <c r="A69" s="145"/>
      <c r="B69" s="139"/>
      <c r="C69" s="114"/>
      <c r="D69" s="115"/>
      <c r="E69" s="117"/>
      <c r="F69" s="124"/>
      <c r="G69" s="119"/>
      <c r="H69" s="115"/>
    </row>
    <row r="70" spans="1:8" ht="18">
      <c r="A70" s="145">
        <v>5</v>
      </c>
      <c r="B70" s="140" t="s">
        <v>760</v>
      </c>
      <c r="C70" s="114" t="s">
        <v>403</v>
      </c>
      <c r="D70" s="115">
        <v>328.8</v>
      </c>
      <c r="E70" s="117">
        <v>327</v>
      </c>
      <c r="F70" s="95">
        <v>548</v>
      </c>
      <c r="G70" s="119"/>
      <c r="H70" s="115">
        <v>549.79999999999995</v>
      </c>
    </row>
    <row r="71" spans="1:8" ht="18">
      <c r="A71" s="145"/>
      <c r="B71" s="139"/>
      <c r="C71" s="114"/>
      <c r="D71" s="115"/>
      <c r="E71" s="117"/>
      <c r="F71" s="124"/>
      <c r="G71" s="119"/>
      <c r="H71" s="115"/>
    </row>
    <row r="72" spans="1:8" ht="18">
      <c r="A72" s="145">
        <v>6</v>
      </c>
      <c r="B72" s="140" t="s">
        <v>761</v>
      </c>
      <c r="C72" s="114" t="s">
        <v>403</v>
      </c>
      <c r="D72" s="115">
        <v>415.2</v>
      </c>
      <c r="E72" s="117">
        <v>1100</v>
      </c>
      <c r="F72" s="124">
        <v>692</v>
      </c>
      <c r="G72" s="119">
        <v>0.8</v>
      </c>
      <c r="H72" s="115">
        <v>560.80000000000018</v>
      </c>
    </row>
    <row r="73" spans="1:8" ht="18">
      <c r="A73" s="145"/>
      <c r="B73" s="140"/>
      <c r="C73" s="114"/>
      <c r="D73" s="115"/>
      <c r="E73" s="117"/>
      <c r="F73" s="124"/>
      <c r="G73" s="119"/>
      <c r="H73" s="115"/>
    </row>
    <row r="74" spans="1:8" ht="18">
      <c r="A74" s="145">
        <v>23</v>
      </c>
      <c r="B74" s="140" t="s">
        <v>487</v>
      </c>
      <c r="C74" s="114" t="s">
        <v>404</v>
      </c>
      <c r="D74" s="115">
        <v>3000</v>
      </c>
      <c r="E74" s="117">
        <v>12000</v>
      </c>
      <c r="F74" s="124">
        <v>5000</v>
      </c>
      <c r="G74" s="119"/>
      <c r="H74" s="115">
        <v>4000</v>
      </c>
    </row>
    <row r="75" spans="1:8" ht="18">
      <c r="A75" s="145"/>
      <c r="B75" s="139"/>
      <c r="C75" s="114"/>
      <c r="D75" s="115"/>
      <c r="E75" s="117"/>
      <c r="F75" s="124"/>
      <c r="G75" s="119"/>
      <c r="H75" s="115"/>
    </row>
    <row r="76" spans="1:8" ht="18">
      <c r="A76" s="145">
        <v>24</v>
      </c>
      <c r="B76" s="140" t="s">
        <v>488</v>
      </c>
      <c r="C76" s="114" t="s">
        <v>404</v>
      </c>
      <c r="D76" s="115">
        <v>438.96</v>
      </c>
      <c r="E76" s="117">
        <v>0</v>
      </c>
      <c r="F76" s="124">
        <v>731.6</v>
      </c>
      <c r="G76" s="119">
        <v>2</v>
      </c>
      <c r="H76" s="115">
        <v>2633.76</v>
      </c>
    </row>
    <row r="77" spans="1:8" ht="18">
      <c r="A77" s="145"/>
      <c r="B77" s="139"/>
      <c r="C77" s="114"/>
      <c r="D77" s="115"/>
      <c r="E77" s="117"/>
      <c r="F77" s="124"/>
      <c r="G77" s="119"/>
      <c r="H77" s="115"/>
    </row>
    <row r="78" spans="1:8" ht="18.75" thickBot="1">
      <c r="A78" s="145">
        <v>25</v>
      </c>
      <c r="B78" s="142" t="s">
        <v>489</v>
      </c>
      <c r="C78" s="114" t="s">
        <v>404</v>
      </c>
      <c r="D78" s="115">
        <v>1169.268</v>
      </c>
      <c r="E78" s="117">
        <v>1750</v>
      </c>
      <c r="F78" s="124">
        <v>1948.78</v>
      </c>
      <c r="G78" s="119">
        <v>0.6</v>
      </c>
      <c r="H78" s="115">
        <v>2537.3160000000007</v>
      </c>
    </row>
    <row r="79" spans="1:8" ht="18.75" thickTop="1">
      <c r="A79" s="145"/>
      <c r="B79" s="113"/>
      <c r="C79" s="114"/>
      <c r="D79" s="115"/>
      <c r="E79" s="117"/>
      <c r="F79" s="124"/>
      <c r="G79" s="119"/>
      <c r="H79" s="115"/>
    </row>
    <row r="80" spans="1:8" ht="18">
      <c r="A80" s="146">
        <v>29</v>
      </c>
      <c r="B80" s="140" t="s">
        <v>491</v>
      </c>
      <c r="C80" s="147" t="s">
        <v>401</v>
      </c>
      <c r="D80" s="115">
        <v>57.599999999999994</v>
      </c>
      <c r="E80" s="117">
        <v>101</v>
      </c>
      <c r="F80" s="124">
        <v>96</v>
      </c>
      <c r="G80" s="119">
        <v>0.5</v>
      </c>
      <c r="H80" s="115">
        <v>100.6</v>
      </c>
    </row>
    <row r="81" spans="1:8" ht="18">
      <c r="A81" s="145"/>
      <c r="B81" s="139"/>
      <c r="C81" s="114"/>
      <c r="D81" s="115"/>
      <c r="E81" s="117"/>
      <c r="F81" s="124"/>
      <c r="G81" s="119"/>
      <c r="H81" s="115"/>
    </row>
    <row r="82" spans="1:8" ht="18">
      <c r="A82" s="145">
        <v>30</v>
      </c>
      <c r="B82" s="140" t="s">
        <v>492</v>
      </c>
      <c r="C82" s="114" t="s">
        <v>405</v>
      </c>
      <c r="D82" s="115">
        <v>94.7</v>
      </c>
      <c r="E82" s="117">
        <v>135</v>
      </c>
      <c r="F82" s="118">
        <v>157.83333333333334</v>
      </c>
      <c r="G82" s="119">
        <v>0.52</v>
      </c>
      <c r="H82" s="115">
        <v>199.60666666666668</v>
      </c>
    </row>
    <row r="83" spans="1:8" ht="18">
      <c r="A83" s="145"/>
      <c r="B83" s="139"/>
      <c r="C83" s="114"/>
      <c r="D83" s="115"/>
      <c r="E83" s="117"/>
      <c r="F83" s="124"/>
      <c r="G83" s="119"/>
      <c r="H83" s="115"/>
    </row>
    <row r="84" spans="1:8" ht="18">
      <c r="A84" s="145">
        <v>38</v>
      </c>
      <c r="B84" s="140" t="s">
        <v>500</v>
      </c>
      <c r="C84" s="114" t="s">
        <v>402</v>
      </c>
      <c r="D84" s="115">
        <v>633</v>
      </c>
      <c r="E84" s="117">
        <v>2884</v>
      </c>
      <c r="F84" s="124">
        <v>1055</v>
      </c>
      <c r="G84" s="119"/>
      <c r="H84" s="115">
        <v>2560</v>
      </c>
    </row>
    <row r="85" spans="1:8" ht="18">
      <c r="A85" s="145"/>
      <c r="B85" s="139"/>
      <c r="C85" s="114"/>
      <c r="D85" s="115"/>
      <c r="E85" s="117"/>
      <c r="F85" s="124"/>
      <c r="G85" s="119"/>
      <c r="H85" s="115"/>
    </row>
    <row r="86" spans="1:8" ht="18">
      <c r="A86" s="145">
        <v>39</v>
      </c>
      <c r="B86" s="140" t="s">
        <v>762</v>
      </c>
      <c r="C86" s="114" t="s">
        <v>402</v>
      </c>
      <c r="D86" s="115">
        <v>1395.3999999999999</v>
      </c>
      <c r="E86" s="117">
        <v>1544</v>
      </c>
      <c r="F86" s="95">
        <v>2325.6666666666665</v>
      </c>
      <c r="G86" s="119"/>
      <c r="H86" s="115">
        <v>2560</v>
      </c>
    </row>
    <row r="87" spans="1:8" ht="18">
      <c r="A87" s="145"/>
      <c r="B87" s="113"/>
      <c r="C87" s="114"/>
      <c r="D87" s="115"/>
      <c r="E87" s="117"/>
      <c r="F87" s="124"/>
      <c r="G87" s="119"/>
      <c r="H87" s="115"/>
    </row>
    <row r="88" spans="1:8" ht="18">
      <c r="A88" s="145">
        <v>40</v>
      </c>
      <c r="B88" s="138" t="s">
        <v>504</v>
      </c>
      <c r="C88" s="114" t="s">
        <v>405</v>
      </c>
      <c r="D88" s="115">
        <v>5.3999999999999995</v>
      </c>
      <c r="E88" s="117">
        <v>14</v>
      </c>
      <c r="F88" s="124">
        <v>9</v>
      </c>
      <c r="G88" s="119">
        <v>1.1000000000000001</v>
      </c>
      <c r="H88" s="115">
        <v>10.3</v>
      </c>
    </row>
    <row r="89" spans="1:8" ht="18">
      <c r="A89" s="145"/>
      <c r="B89" s="113"/>
      <c r="C89" s="114"/>
      <c r="D89" s="115"/>
      <c r="E89" s="117"/>
      <c r="F89" s="124"/>
      <c r="G89" s="119"/>
      <c r="H89" s="115"/>
    </row>
    <row r="90" spans="1:8" ht="18">
      <c r="A90" s="145">
        <v>42</v>
      </c>
      <c r="B90" s="140" t="s">
        <v>506</v>
      </c>
      <c r="C90" s="114" t="s">
        <v>402</v>
      </c>
      <c r="D90" s="115">
        <v>973.39999999999975</v>
      </c>
      <c r="E90" s="117">
        <v>2340</v>
      </c>
      <c r="F90" s="95">
        <v>1622.333333333333</v>
      </c>
      <c r="G90" s="119">
        <v>1.2</v>
      </c>
      <c r="H90" s="115">
        <v>2202.5333333333328</v>
      </c>
    </row>
    <row r="91" spans="1:8" ht="18">
      <c r="A91" s="145"/>
      <c r="B91" s="139"/>
      <c r="C91" s="114"/>
      <c r="D91" s="115"/>
      <c r="E91" s="117"/>
      <c r="F91" s="124"/>
      <c r="G91" s="119"/>
      <c r="H91" s="115"/>
    </row>
    <row r="92" spans="1:8" ht="18">
      <c r="A92" s="145">
        <v>44</v>
      </c>
      <c r="B92" s="140" t="s">
        <v>508</v>
      </c>
      <c r="C92" s="114" t="s">
        <v>402</v>
      </c>
      <c r="D92" s="115">
        <v>470.8</v>
      </c>
      <c r="E92" s="117">
        <v>2120</v>
      </c>
      <c r="F92" s="95">
        <v>784.66666666666663</v>
      </c>
      <c r="G92" s="119"/>
      <c r="H92" s="115">
        <v>1000</v>
      </c>
    </row>
    <row r="93" spans="1:8" ht="18">
      <c r="A93" s="145"/>
      <c r="B93" s="139"/>
      <c r="C93" s="114"/>
      <c r="D93" s="115"/>
      <c r="E93" s="117"/>
      <c r="F93" s="124"/>
      <c r="G93" s="119"/>
      <c r="H93" s="115"/>
    </row>
    <row r="94" spans="1:8" ht="18">
      <c r="A94" s="145">
        <v>47</v>
      </c>
      <c r="B94" s="140" t="s">
        <v>763</v>
      </c>
      <c r="C94" s="114" t="s">
        <v>402</v>
      </c>
      <c r="D94" s="115">
        <v>0</v>
      </c>
      <c r="E94" s="117"/>
      <c r="F94" s="124"/>
      <c r="G94" s="119"/>
      <c r="H94" s="115">
        <v>250</v>
      </c>
    </row>
    <row r="95" spans="1:8" ht="18">
      <c r="A95" s="145"/>
      <c r="B95" s="139"/>
      <c r="C95" s="114"/>
      <c r="D95" s="115"/>
      <c r="E95" s="117"/>
      <c r="F95" s="124"/>
      <c r="G95" s="119"/>
      <c r="H95" s="115"/>
    </row>
    <row r="96" spans="1:8" ht="18">
      <c r="A96" s="145">
        <v>50</v>
      </c>
      <c r="B96" s="140" t="s">
        <v>418</v>
      </c>
      <c r="C96" s="114" t="s">
        <v>402</v>
      </c>
      <c r="D96" s="115">
        <v>885.6</v>
      </c>
      <c r="E96" s="117">
        <v>2552</v>
      </c>
      <c r="F96" s="122">
        <v>1476</v>
      </c>
      <c r="G96" s="119">
        <v>1.2</v>
      </c>
      <c r="H96" s="115">
        <v>1580.8000000000002</v>
      </c>
    </row>
    <row r="97" spans="1:8" ht="18">
      <c r="A97" s="145"/>
      <c r="B97" s="139"/>
      <c r="C97" s="114"/>
      <c r="D97" s="115"/>
      <c r="E97" s="117"/>
      <c r="F97" s="124"/>
      <c r="G97" s="119"/>
      <c r="H97" s="115"/>
    </row>
    <row r="98" spans="1:8" ht="18">
      <c r="A98" s="145">
        <v>53</v>
      </c>
      <c r="B98" s="140" t="s">
        <v>517</v>
      </c>
      <c r="C98" s="114" t="s">
        <v>402</v>
      </c>
      <c r="D98" s="115">
        <v>144.19999999999999</v>
      </c>
      <c r="E98" s="117">
        <v>721</v>
      </c>
      <c r="F98" s="95">
        <v>240.33333333333334</v>
      </c>
      <c r="G98" s="119"/>
      <c r="H98" s="115">
        <v>250</v>
      </c>
    </row>
    <row r="99" spans="1:8" ht="18">
      <c r="A99" s="145"/>
      <c r="B99" s="139"/>
      <c r="C99" s="114"/>
      <c r="D99" s="115"/>
      <c r="E99" s="117"/>
      <c r="F99" s="124"/>
      <c r="G99" s="119"/>
      <c r="H99" s="115"/>
    </row>
    <row r="100" spans="1:8" ht="18">
      <c r="A100" s="145">
        <v>54</v>
      </c>
      <c r="B100" s="140" t="s">
        <v>518</v>
      </c>
      <c r="C100" s="114" t="s">
        <v>402</v>
      </c>
      <c r="D100" s="115">
        <v>352.8</v>
      </c>
      <c r="E100" s="117">
        <v>1492</v>
      </c>
      <c r="F100" s="122">
        <v>588</v>
      </c>
      <c r="G100" s="119">
        <v>1.2</v>
      </c>
      <c r="H100" s="115">
        <v>500</v>
      </c>
    </row>
    <row r="101" spans="1:8" ht="18">
      <c r="A101" s="145"/>
      <c r="B101" s="140"/>
      <c r="C101" s="114"/>
      <c r="D101" s="115"/>
      <c r="E101" s="117"/>
      <c r="F101" s="148"/>
      <c r="G101" s="119"/>
      <c r="H101" s="115"/>
    </row>
    <row r="102" spans="1:8" ht="18">
      <c r="A102" s="145"/>
      <c r="B102" s="140" t="s">
        <v>419</v>
      </c>
      <c r="C102" s="114" t="s">
        <v>404</v>
      </c>
      <c r="D102" s="115"/>
      <c r="E102" s="117">
        <v>700</v>
      </c>
      <c r="F102" s="148"/>
      <c r="G102" s="119"/>
      <c r="H102" s="115">
        <v>3000</v>
      </c>
    </row>
    <row r="103" spans="1:8" ht="18">
      <c r="A103" s="145"/>
      <c r="B103" s="139"/>
      <c r="C103" s="114"/>
      <c r="D103" s="115"/>
      <c r="E103" s="117"/>
      <c r="F103" s="124"/>
      <c r="G103" s="119"/>
      <c r="H103" s="115"/>
    </row>
    <row r="104" spans="1:8" ht="18">
      <c r="A104" s="145">
        <v>55</v>
      </c>
      <c r="B104" s="140" t="s">
        <v>519</v>
      </c>
      <c r="C104" s="114" t="s">
        <v>402</v>
      </c>
      <c r="D104" s="115">
        <v>0</v>
      </c>
      <c r="E104" s="117"/>
      <c r="F104" s="124"/>
      <c r="G104" s="119"/>
      <c r="H104" s="115">
        <v>500</v>
      </c>
    </row>
    <row r="105" spans="1:8" ht="18">
      <c r="A105" s="145"/>
      <c r="B105" s="149"/>
      <c r="C105" s="114"/>
      <c r="D105" s="115"/>
      <c r="E105" s="117"/>
      <c r="F105" s="124"/>
      <c r="G105" s="119"/>
      <c r="H105" s="115"/>
    </row>
    <row r="106" spans="1:8" ht="18">
      <c r="A106" s="145"/>
      <c r="B106" s="149" t="s">
        <v>764</v>
      </c>
      <c r="C106" s="114" t="s">
        <v>765</v>
      </c>
      <c r="D106" s="115"/>
      <c r="E106" s="117"/>
      <c r="F106" s="124"/>
      <c r="G106" s="119"/>
      <c r="H106" s="115">
        <v>10000</v>
      </c>
    </row>
    <row r="107" spans="1:8" ht="18">
      <c r="A107" s="145"/>
      <c r="B107" s="113"/>
      <c r="C107" s="114"/>
      <c r="D107" s="115"/>
      <c r="E107" s="117"/>
      <c r="F107" s="124"/>
      <c r="G107" s="119"/>
      <c r="H107" s="115"/>
    </row>
    <row r="108" spans="1:8" ht="18">
      <c r="A108" s="145">
        <v>56</v>
      </c>
      <c r="B108" s="150" t="s">
        <v>766</v>
      </c>
      <c r="C108" s="114" t="s">
        <v>404</v>
      </c>
      <c r="D108" s="115">
        <v>0</v>
      </c>
      <c r="E108" s="117"/>
      <c r="F108" s="124"/>
      <c r="G108" s="119"/>
      <c r="H108" s="115">
        <v>3000</v>
      </c>
    </row>
    <row r="109" spans="1:8" ht="18">
      <c r="A109" s="145"/>
      <c r="B109" s="139"/>
      <c r="C109" s="114"/>
      <c r="D109" s="115"/>
      <c r="E109" s="117"/>
      <c r="F109" s="124"/>
      <c r="G109" s="119"/>
      <c r="H109" s="115"/>
    </row>
    <row r="110" spans="1:8" ht="18">
      <c r="A110" s="145">
        <v>57</v>
      </c>
      <c r="B110" s="140" t="s">
        <v>521</v>
      </c>
      <c r="C110" s="114" t="s">
        <v>404</v>
      </c>
      <c r="D110" s="115">
        <v>2220</v>
      </c>
      <c r="E110" s="117"/>
      <c r="F110" s="122">
        <v>3700</v>
      </c>
      <c r="G110" s="119"/>
      <c r="H110" s="115">
        <v>5920</v>
      </c>
    </row>
    <row r="111" spans="1:8" ht="18">
      <c r="A111" s="145"/>
      <c r="B111" s="139"/>
      <c r="C111" s="114"/>
      <c r="D111" s="115"/>
      <c r="E111" s="117"/>
      <c r="F111" s="124"/>
      <c r="G111" s="119"/>
      <c r="H111" s="115"/>
    </row>
    <row r="112" spans="1:8" ht="18">
      <c r="A112" s="145">
        <v>58</v>
      </c>
      <c r="B112" s="140" t="s">
        <v>522</v>
      </c>
      <c r="C112" s="114" t="s">
        <v>404</v>
      </c>
      <c r="D112" s="115">
        <v>1210</v>
      </c>
      <c r="E112" s="117"/>
      <c r="F112" s="124">
        <v>2016.6666666666667</v>
      </c>
      <c r="G112" s="119"/>
      <c r="H112" s="115">
        <v>3226.666666666667</v>
      </c>
    </row>
    <row r="113" spans="1:8" ht="18">
      <c r="A113" s="145"/>
      <c r="B113" s="139"/>
      <c r="C113" s="114"/>
      <c r="D113" s="115"/>
      <c r="E113" s="117"/>
      <c r="F113" s="124"/>
      <c r="G113" s="119"/>
      <c r="H113" s="115"/>
    </row>
    <row r="114" spans="1:8" ht="18">
      <c r="A114" s="145">
        <v>59</v>
      </c>
      <c r="B114" s="140" t="s">
        <v>523</v>
      </c>
      <c r="C114" s="114" t="s">
        <v>404</v>
      </c>
      <c r="D114" s="115">
        <v>179.93999999999997</v>
      </c>
      <c r="E114" s="117"/>
      <c r="F114" s="95">
        <v>299.89999999999998</v>
      </c>
      <c r="G114" s="119"/>
      <c r="H114" s="115">
        <v>479.83999999999992</v>
      </c>
    </row>
    <row r="115" spans="1:8" ht="18">
      <c r="A115" s="145"/>
      <c r="B115" s="139"/>
      <c r="C115" s="114"/>
      <c r="D115" s="115"/>
      <c r="E115" s="117"/>
      <c r="F115" s="124"/>
      <c r="G115" s="119"/>
      <c r="H115" s="115"/>
    </row>
    <row r="116" spans="1:8" ht="18">
      <c r="A116" s="145">
        <v>60</v>
      </c>
      <c r="B116" s="140" t="s">
        <v>420</v>
      </c>
      <c r="C116" s="114" t="s">
        <v>404</v>
      </c>
      <c r="D116" s="115">
        <v>829.99999999999989</v>
      </c>
      <c r="E116" s="117"/>
      <c r="F116" s="124">
        <v>1383.3333333333333</v>
      </c>
      <c r="G116" s="119"/>
      <c r="H116" s="115">
        <v>2213.333333333333</v>
      </c>
    </row>
    <row r="117" spans="1:8" ht="18">
      <c r="A117" s="145"/>
      <c r="B117" s="139"/>
      <c r="C117" s="114"/>
      <c r="D117" s="115"/>
      <c r="E117" s="117"/>
      <c r="F117" s="124"/>
      <c r="G117" s="119"/>
      <c r="H117" s="115"/>
    </row>
    <row r="118" spans="1:8" ht="18">
      <c r="A118" s="145">
        <v>61</v>
      </c>
      <c r="B118" s="140" t="s">
        <v>524</v>
      </c>
      <c r="C118" s="114" t="s">
        <v>404</v>
      </c>
      <c r="D118" s="115">
        <v>1360.1000000000001</v>
      </c>
      <c r="E118" s="117"/>
      <c r="F118" s="124">
        <v>2266.8333333333335</v>
      </c>
      <c r="G118" s="119"/>
      <c r="H118" s="115">
        <v>3626.9333333333334</v>
      </c>
    </row>
    <row r="119" spans="1:8" ht="18">
      <c r="A119" s="145"/>
      <c r="B119" s="140"/>
      <c r="C119" s="114"/>
      <c r="D119" s="115"/>
      <c r="E119" s="117"/>
      <c r="F119" s="124"/>
      <c r="G119" s="119"/>
      <c r="H119" s="115"/>
    </row>
    <row r="120" spans="1:8" ht="18">
      <c r="A120" s="145">
        <v>64</v>
      </c>
      <c r="B120" s="140" t="s">
        <v>530</v>
      </c>
      <c r="C120" s="114" t="s">
        <v>402</v>
      </c>
      <c r="D120" s="115">
        <v>0</v>
      </c>
      <c r="E120" s="117"/>
      <c r="F120" s="124"/>
      <c r="G120" s="119"/>
      <c r="H120" s="115">
        <v>500</v>
      </c>
    </row>
    <row r="121" spans="1:8" ht="18">
      <c r="A121" s="145"/>
      <c r="B121" s="139"/>
      <c r="C121" s="114"/>
      <c r="D121" s="115"/>
      <c r="E121" s="117"/>
      <c r="F121" s="124"/>
      <c r="G121" s="119"/>
      <c r="H121" s="115"/>
    </row>
    <row r="122" spans="1:8" ht="18">
      <c r="A122" s="145"/>
      <c r="B122" s="149" t="s">
        <v>536</v>
      </c>
      <c r="C122" s="114" t="s">
        <v>402</v>
      </c>
      <c r="D122" s="115">
        <v>784.4</v>
      </c>
      <c r="E122" s="117"/>
      <c r="F122" s="148">
        <v>1307.3333333333333</v>
      </c>
      <c r="G122" s="119"/>
      <c r="H122" s="115">
        <v>2091.7333333333331</v>
      </c>
    </row>
    <row r="123" spans="1:8" ht="18">
      <c r="A123" s="145"/>
      <c r="B123" s="113"/>
      <c r="C123" s="114"/>
      <c r="D123" s="115"/>
      <c r="E123" s="117"/>
      <c r="F123" s="124"/>
      <c r="G123" s="119"/>
      <c r="H123" s="115"/>
    </row>
    <row r="124" spans="1:8" ht="18">
      <c r="A124" s="145">
        <v>71</v>
      </c>
      <c r="B124" s="138" t="s">
        <v>538</v>
      </c>
      <c r="C124" s="114" t="s">
        <v>404</v>
      </c>
      <c r="D124" s="115">
        <v>0</v>
      </c>
      <c r="E124" s="117"/>
      <c r="F124" s="124"/>
      <c r="G124" s="119"/>
      <c r="H124" s="115">
        <v>960</v>
      </c>
    </row>
    <row r="125" spans="1:8" ht="18">
      <c r="A125" s="145"/>
      <c r="B125" s="139"/>
      <c r="C125" s="114"/>
      <c r="D125" s="115"/>
      <c r="E125" s="117"/>
      <c r="F125" s="124"/>
      <c r="G125" s="119"/>
      <c r="H125" s="115"/>
    </row>
    <row r="126" spans="1:8" ht="18">
      <c r="A126" s="145">
        <v>72</v>
      </c>
      <c r="B126" s="140" t="s">
        <v>539</v>
      </c>
      <c r="C126" s="114" t="s">
        <v>404</v>
      </c>
      <c r="D126" s="115">
        <v>0</v>
      </c>
      <c r="E126" s="117"/>
      <c r="F126" s="124"/>
      <c r="G126" s="119"/>
      <c r="H126" s="115">
        <v>960</v>
      </c>
    </row>
    <row r="127" spans="1:8" ht="18">
      <c r="A127" s="145"/>
      <c r="B127" s="139"/>
      <c r="C127" s="114"/>
      <c r="D127" s="115"/>
      <c r="E127" s="117"/>
      <c r="F127" s="124"/>
      <c r="G127" s="119"/>
      <c r="H127" s="115"/>
    </row>
    <row r="128" spans="1:8" ht="18">
      <c r="A128" s="145"/>
      <c r="B128" s="151" t="s">
        <v>541</v>
      </c>
      <c r="C128" s="152" t="s">
        <v>404</v>
      </c>
      <c r="D128" s="153">
        <v>0</v>
      </c>
      <c r="E128" s="154"/>
      <c r="F128" s="155"/>
      <c r="G128" s="156"/>
      <c r="H128" s="153">
        <v>960</v>
      </c>
    </row>
    <row r="129" spans="1:8" ht="18">
      <c r="A129" s="145"/>
      <c r="B129" s="139"/>
      <c r="C129" s="114"/>
      <c r="D129" s="115"/>
      <c r="E129" s="117"/>
      <c r="F129" s="124"/>
      <c r="G129" s="119"/>
      <c r="H129" s="115" t="s">
        <v>767</v>
      </c>
    </row>
    <row r="130" spans="1:8" ht="18">
      <c r="A130" s="145"/>
      <c r="B130" s="157" t="s">
        <v>768</v>
      </c>
      <c r="C130" s="114" t="s">
        <v>401</v>
      </c>
      <c r="D130" s="158"/>
      <c r="E130" s="117"/>
      <c r="F130" s="124"/>
      <c r="G130" s="119"/>
      <c r="H130" s="158">
        <v>60</v>
      </c>
    </row>
    <row r="131" spans="1:8" ht="18">
      <c r="A131" s="145"/>
      <c r="B131" s="157"/>
      <c r="C131" s="114"/>
      <c r="D131" s="115"/>
      <c r="E131" s="117"/>
      <c r="F131" s="124"/>
      <c r="G131" s="119"/>
      <c r="H131" s="115"/>
    </row>
    <row r="132" spans="1:8" ht="18">
      <c r="A132" s="145">
        <v>76</v>
      </c>
      <c r="B132" s="140" t="s">
        <v>769</v>
      </c>
      <c r="C132" s="114" t="s">
        <v>401</v>
      </c>
      <c r="D132" s="115">
        <v>0</v>
      </c>
      <c r="E132" s="117"/>
      <c r="F132" s="124"/>
      <c r="G132" s="119"/>
      <c r="H132" s="115">
        <v>60</v>
      </c>
    </row>
    <row r="133" spans="1:8" ht="18">
      <c r="A133" s="145"/>
      <c r="B133" s="140"/>
      <c r="C133" s="114"/>
      <c r="D133" s="115"/>
      <c r="E133" s="117"/>
      <c r="F133" s="124"/>
      <c r="G133" s="119"/>
      <c r="H133" s="115"/>
    </row>
    <row r="134" spans="1:8" ht="18">
      <c r="A134" s="145">
        <v>78</v>
      </c>
      <c r="B134" s="140" t="s">
        <v>770</v>
      </c>
      <c r="C134" s="114" t="s">
        <v>401</v>
      </c>
      <c r="D134" s="115">
        <v>268.85160000000002</v>
      </c>
      <c r="E134" s="117"/>
      <c r="F134" s="124">
        <v>448.08600000000001</v>
      </c>
      <c r="G134" s="119"/>
      <c r="H134" s="115">
        <v>716.93759999999997</v>
      </c>
    </row>
    <row r="135" spans="1:8" ht="18">
      <c r="A135" s="145"/>
      <c r="B135" s="140"/>
      <c r="C135" s="114"/>
      <c r="D135" s="115"/>
      <c r="E135" s="117"/>
      <c r="F135" s="124"/>
      <c r="G135" s="119"/>
      <c r="H135" s="115"/>
    </row>
    <row r="136" spans="1:8" ht="18">
      <c r="A136" s="145">
        <v>80</v>
      </c>
      <c r="B136" s="140" t="s">
        <v>547</v>
      </c>
      <c r="C136" s="114" t="s">
        <v>405</v>
      </c>
      <c r="D136" s="115">
        <v>11.606859999999999</v>
      </c>
      <c r="E136" s="117">
        <v>15</v>
      </c>
      <c r="F136" s="124">
        <v>19.344766666666665</v>
      </c>
      <c r="G136" s="119">
        <v>1</v>
      </c>
      <c r="H136" s="115">
        <v>35.296393333333327</v>
      </c>
    </row>
    <row r="137" spans="1:8" ht="18">
      <c r="A137" s="145"/>
      <c r="B137" s="139"/>
      <c r="C137" s="114"/>
      <c r="D137" s="115"/>
      <c r="E137" s="117"/>
      <c r="F137" s="124"/>
      <c r="G137" s="119"/>
      <c r="H137" s="115"/>
    </row>
    <row r="138" spans="1:8" ht="18">
      <c r="A138" s="145">
        <v>81</v>
      </c>
      <c r="B138" s="140" t="s">
        <v>548</v>
      </c>
      <c r="C138" s="114" t="s">
        <v>405</v>
      </c>
      <c r="D138" s="115">
        <v>5.1000000000000005</v>
      </c>
      <c r="E138" s="117">
        <v>23</v>
      </c>
      <c r="F138" s="95">
        <v>8.5</v>
      </c>
      <c r="G138" s="119"/>
      <c r="H138" s="115">
        <v>10</v>
      </c>
    </row>
    <row r="139" spans="1:8" ht="18">
      <c r="A139" s="145"/>
      <c r="B139" s="149"/>
      <c r="C139" s="114"/>
      <c r="D139" s="115"/>
      <c r="E139" s="117"/>
      <c r="F139" s="95"/>
      <c r="G139" s="119"/>
      <c r="H139" s="115"/>
    </row>
    <row r="140" spans="1:8" ht="18">
      <c r="A140" s="145">
        <v>82</v>
      </c>
      <c r="B140" s="138" t="s">
        <v>423</v>
      </c>
      <c r="C140" s="114" t="s">
        <v>402</v>
      </c>
      <c r="D140" s="115">
        <v>288.59999999999997</v>
      </c>
      <c r="E140" s="117">
        <v>1200</v>
      </c>
      <c r="F140" s="124">
        <v>481</v>
      </c>
      <c r="G140" s="119"/>
      <c r="H140" s="115">
        <v>2000</v>
      </c>
    </row>
    <row r="141" spans="1:8" ht="18">
      <c r="A141" s="145"/>
      <c r="B141" s="113"/>
      <c r="C141" s="114"/>
      <c r="D141" s="115"/>
      <c r="E141" s="117"/>
      <c r="F141" s="124"/>
      <c r="G141" s="119"/>
      <c r="H141" s="115"/>
    </row>
    <row r="142" spans="1:8" ht="18">
      <c r="A142" s="145">
        <v>83</v>
      </c>
      <c r="B142" s="140" t="s">
        <v>550</v>
      </c>
      <c r="C142" s="114" t="s">
        <v>402</v>
      </c>
      <c r="D142" s="115">
        <v>1761.8</v>
      </c>
      <c r="E142" s="117">
        <v>12</v>
      </c>
      <c r="F142" s="122">
        <v>2936.3333333333335</v>
      </c>
      <c r="G142" s="119">
        <v>0.12</v>
      </c>
      <c r="H142" s="115">
        <v>5038.4933333333338</v>
      </c>
    </row>
    <row r="143" spans="1:8" ht="18">
      <c r="A143" s="145"/>
      <c r="B143" s="113"/>
      <c r="C143" s="114"/>
      <c r="D143" s="115"/>
      <c r="E143" s="117"/>
      <c r="F143" s="124"/>
      <c r="G143" s="119"/>
      <c r="H143" s="115"/>
    </row>
    <row r="144" spans="1:8" ht="18">
      <c r="A144" s="145">
        <v>84</v>
      </c>
      <c r="B144" s="138" t="s">
        <v>551</v>
      </c>
      <c r="C144" s="114" t="s">
        <v>402</v>
      </c>
      <c r="D144" s="115">
        <v>0</v>
      </c>
      <c r="E144" s="117"/>
      <c r="F144" s="124"/>
      <c r="G144" s="119"/>
      <c r="H144" s="115">
        <v>500</v>
      </c>
    </row>
    <row r="145" spans="1:8" ht="18">
      <c r="A145" s="145"/>
      <c r="B145" s="140"/>
      <c r="C145" s="114"/>
      <c r="D145" s="115"/>
      <c r="E145" s="117"/>
      <c r="F145" s="124"/>
      <c r="G145" s="119"/>
      <c r="H145" s="115"/>
    </row>
    <row r="146" spans="1:8" ht="18">
      <c r="A146" s="145"/>
      <c r="B146" s="159" t="s">
        <v>771</v>
      </c>
      <c r="C146" s="114" t="s">
        <v>772</v>
      </c>
      <c r="D146" s="115">
        <v>0</v>
      </c>
      <c r="E146" s="117"/>
      <c r="F146" s="124"/>
      <c r="G146" s="119"/>
      <c r="H146" s="115">
        <v>500</v>
      </c>
    </row>
    <row r="147" spans="1:8" ht="18">
      <c r="A147" s="145"/>
      <c r="B147" s="140"/>
      <c r="C147" s="114"/>
      <c r="D147" s="115"/>
      <c r="E147" s="117"/>
      <c r="F147" s="124"/>
      <c r="G147" s="119"/>
      <c r="H147" s="115"/>
    </row>
    <row r="148" spans="1:8" ht="18">
      <c r="A148" s="145">
        <v>85</v>
      </c>
      <c r="B148" s="140" t="s">
        <v>552</v>
      </c>
      <c r="C148" s="114" t="s">
        <v>406</v>
      </c>
      <c r="D148" s="115">
        <v>0</v>
      </c>
      <c r="E148" s="117"/>
      <c r="F148" s="124"/>
      <c r="G148" s="119"/>
      <c r="H148" s="115">
        <v>15</v>
      </c>
    </row>
    <row r="149" spans="1:8" ht="18">
      <c r="A149" s="145"/>
      <c r="B149" s="139"/>
      <c r="C149" s="114"/>
      <c r="D149" s="115"/>
      <c r="E149" s="117"/>
      <c r="F149" s="124"/>
      <c r="G149" s="119"/>
      <c r="H149" s="115"/>
    </row>
    <row r="150" spans="1:8" ht="18.75" thickBot="1">
      <c r="A150" s="145">
        <v>86</v>
      </c>
      <c r="B150" s="142" t="s">
        <v>553</v>
      </c>
      <c r="C150" s="114" t="s">
        <v>406</v>
      </c>
      <c r="D150" s="115">
        <v>0</v>
      </c>
      <c r="E150" s="117"/>
      <c r="F150" s="124"/>
      <c r="G150" s="119"/>
      <c r="H150" s="115">
        <v>15</v>
      </c>
    </row>
    <row r="151" spans="1:8" ht="18.75" thickTop="1">
      <c r="A151" s="145"/>
      <c r="B151" s="113"/>
      <c r="C151" s="114"/>
      <c r="D151" s="115"/>
      <c r="E151" s="117"/>
      <c r="F151" s="124"/>
      <c r="G151" s="119"/>
      <c r="H151" s="115"/>
    </row>
    <row r="152" spans="1:8" ht="18">
      <c r="A152" s="145">
        <v>87</v>
      </c>
      <c r="B152" s="140" t="s">
        <v>427</v>
      </c>
      <c r="C152" s="114" t="s">
        <v>407</v>
      </c>
      <c r="D152" s="115">
        <v>582</v>
      </c>
      <c r="E152" s="117">
        <v>900</v>
      </c>
      <c r="F152" s="120">
        <v>970</v>
      </c>
      <c r="G152" s="119">
        <v>2</v>
      </c>
      <c r="H152" s="115">
        <v>2592</v>
      </c>
    </row>
    <row r="153" spans="1:8" ht="18">
      <c r="A153" s="145"/>
      <c r="B153" s="113"/>
      <c r="C153" s="114"/>
      <c r="D153" s="115"/>
      <c r="E153" s="117"/>
      <c r="F153" s="124"/>
      <c r="G153" s="119"/>
      <c r="H153" s="115"/>
    </row>
    <row r="154" spans="1:8" ht="18">
      <c r="A154" s="145"/>
      <c r="B154" s="140" t="s">
        <v>773</v>
      </c>
      <c r="C154" s="114" t="s">
        <v>407</v>
      </c>
      <c r="D154" s="115">
        <v>836.2</v>
      </c>
      <c r="E154" s="117">
        <v>7331</v>
      </c>
      <c r="F154" s="118">
        <v>1393.6666666666667</v>
      </c>
      <c r="G154" s="119"/>
      <c r="H154" s="115">
        <v>2000</v>
      </c>
    </row>
    <row r="155" spans="1:8" ht="18">
      <c r="A155" s="145"/>
      <c r="B155" s="139"/>
      <c r="C155" s="114"/>
      <c r="D155" s="115"/>
      <c r="E155" s="117"/>
      <c r="F155" s="124"/>
      <c r="G155" s="119"/>
      <c r="H155" s="115"/>
    </row>
    <row r="156" spans="1:8" ht="18">
      <c r="A156" s="145">
        <v>89</v>
      </c>
      <c r="B156" s="140" t="s">
        <v>425</v>
      </c>
      <c r="C156" s="114" t="s">
        <v>407</v>
      </c>
      <c r="D156" s="115">
        <v>3784</v>
      </c>
      <c r="E156" s="117">
        <v>4279</v>
      </c>
      <c r="F156" s="124">
        <v>6306.666666666667</v>
      </c>
      <c r="G156" s="119">
        <v>0.2</v>
      </c>
      <c r="H156" s="115">
        <v>7073</v>
      </c>
    </row>
    <row r="157" spans="1:8" ht="18">
      <c r="A157" s="145"/>
      <c r="B157" s="113"/>
      <c r="C157" s="114"/>
      <c r="D157" s="115"/>
      <c r="E157" s="117"/>
      <c r="F157" s="124"/>
      <c r="G157" s="119"/>
      <c r="H157" s="115"/>
    </row>
    <row r="158" spans="1:8" ht="18">
      <c r="A158" s="145">
        <v>90</v>
      </c>
      <c r="B158" s="138" t="s">
        <v>555</v>
      </c>
      <c r="C158" s="114" t="s">
        <v>407</v>
      </c>
      <c r="D158" s="115">
        <v>1725.6000000000001</v>
      </c>
      <c r="E158" s="117">
        <v>2590</v>
      </c>
      <c r="F158" s="122">
        <v>2876</v>
      </c>
      <c r="G158" s="119">
        <v>1</v>
      </c>
      <c r="H158" s="115">
        <v>4887.6000000000004</v>
      </c>
    </row>
    <row r="159" spans="1:8" ht="18">
      <c r="A159" s="145"/>
      <c r="B159" s="113"/>
      <c r="C159" s="114"/>
      <c r="D159" s="115"/>
      <c r="E159" s="117"/>
      <c r="F159" s="124"/>
      <c r="G159" s="119"/>
      <c r="H159" s="115"/>
    </row>
    <row r="160" spans="1:8" ht="18">
      <c r="A160" s="145">
        <v>91</v>
      </c>
      <c r="B160" s="140" t="s">
        <v>556</v>
      </c>
      <c r="C160" s="114" t="s">
        <v>402</v>
      </c>
      <c r="D160" s="115">
        <v>45870.2</v>
      </c>
      <c r="E160" s="117">
        <v>163160</v>
      </c>
      <c r="F160" s="160">
        <v>76450.333333333328</v>
      </c>
      <c r="G160" s="119">
        <v>1.9</v>
      </c>
      <c r="H160" s="115">
        <v>104416.16666666663</v>
      </c>
    </row>
    <row r="161" spans="1:8" ht="18">
      <c r="A161" s="145"/>
      <c r="B161" s="139"/>
      <c r="C161" s="114"/>
      <c r="D161" s="115"/>
      <c r="E161" s="117"/>
      <c r="F161" s="124"/>
      <c r="G161" s="119"/>
      <c r="H161" s="115"/>
    </row>
    <row r="162" spans="1:8" ht="18">
      <c r="A162" s="145">
        <v>92</v>
      </c>
      <c r="B162" s="140" t="s">
        <v>557</v>
      </c>
      <c r="C162" s="114" t="s">
        <v>402</v>
      </c>
      <c r="D162" s="115">
        <v>42608.6</v>
      </c>
      <c r="E162" s="117">
        <v>45990</v>
      </c>
      <c r="F162" s="161">
        <v>71014.333333333328</v>
      </c>
      <c r="G162" s="119">
        <v>0.5</v>
      </c>
      <c r="H162" s="115">
        <v>103140.1</v>
      </c>
    </row>
    <row r="163" spans="1:8" ht="18">
      <c r="A163" s="145"/>
      <c r="B163" s="139"/>
      <c r="C163" s="114"/>
      <c r="D163" s="115"/>
      <c r="E163" s="117"/>
      <c r="F163" s="124"/>
      <c r="G163" s="119"/>
      <c r="H163" s="115"/>
    </row>
    <row r="164" spans="1:8" ht="18">
      <c r="A164" s="162">
        <v>6</v>
      </c>
      <c r="B164" s="140" t="s">
        <v>565</v>
      </c>
      <c r="C164" s="114" t="s">
        <v>404</v>
      </c>
      <c r="D164" s="115">
        <v>54.900000000000006</v>
      </c>
      <c r="E164" s="117">
        <v>72</v>
      </c>
      <c r="F164" s="124">
        <v>91.5</v>
      </c>
      <c r="G164" s="119">
        <v>0.1</v>
      </c>
      <c r="H164" s="115">
        <v>83.550000000000011</v>
      </c>
    </row>
    <row r="165" spans="1:8" ht="18">
      <c r="A165" s="162"/>
      <c r="B165" s="139"/>
      <c r="C165" s="114"/>
      <c r="D165" s="115"/>
      <c r="E165" s="117"/>
      <c r="F165" s="124"/>
      <c r="G165" s="119"/>
      <c r="H165" s="115"/>
    </row>
    <row r="166" spans="1:8" ht="18">
      <c r="A166" s="162">
        <v>9</v>
      </c>
      <c r="B166" s="140" t="s">
        <v>568</v>
      </c>
      <c r="C166" s="114" t="s">
        <v>404</v>
      </c>
      <c r="D166" s="115">
        <v>68.5</v>
      </c>
      <c r="E166" s="117">
        <v>904</v>
      </c>
      <c r="F166" s="124">
        <v>114.16666666666667</v>
      </c>
      <c r="G166" s="119"/>
      <c r="H166" s="115">
        <v>500</v>
      </c>
    </row>
    <row r="167" spans="1:8" ht="18">
      <c r="A167" s="162"/>
      <c r="B167" s="139"/>
      <c r="C167" s="114"/>
      <c r="D167" s="115"/>
      <c r="E167" s="117"/>
      <c r="F167" s="124"/>
      <c r="G167" s="119"/>
      <c r="H167" s="115"/>
    </row>
    <row r="168" spans="1:8" ht="18">
      <c r="A168" s="162">
        <v>11</v>
      </c>
      <c r="B168" s="140" t="s">
        <v>774</v>
      </c>
      <c r="C168" s="114" t="s">
        <v>404</v>
      </c>
      <c r="D168" s="115">
        <v>0</v>
      </c>
      <c r="E168" s="117"/>
      <c r="F168" s="124"/>
      <c r="G168" s="119"/>
      <c r="H168" s="115">
        <v>100</v>
      </c>
    </row>
    <row r="169" spans="1:8" ht="18">
      <c r="A169" s="162"/>
      <c r="B169" s="139"/>
      <c r="C169" s="114"/>
      <c r="D169" s="115"/>
      <c r="E169" s="117"/>
      <c r="F169" s="124"/>
      <c r="G169" s="119"/>
      <c r="H169" s="115"/>
    </row>
    <row r="170" spans="1:8" ht="18">
      <c r="A170" s="162">
        <v>15</v>
      </c>
      <c r="B170" s="140" t="s">
        <v>731</v>
      </c>
      <c r="C170" s="164" t="s">
        <v>404</v>
      </c>
      <c r="D170" s="115">
        <v>0</v>
      </c>
      <c r="E170" s="117"/>
      <c r="F170" s="124"/>
      <c r="G170" s="119"/>
      <c r="H170" s="115">
        <v>100</v>
      </c>
    </row>
    <row r="171" spans="1:8" ht="18">
      <c r="A171" s="162"/>
      <c r="B171" s="139"/>
      <c r="C171" s="114"/>
      <c r="D171" s="115"/>
      <c r="E171" s="117"/>
      <c r="F171" s="124"/>
      <c r="G171" s="119"/>
      <c r="H171" s="115"/>
    </row>
    <row r="172" spans="1:8" ht="18">
      <c r="A172" s="162">
        <v>16</v>
      </c>
      <c r="B172" s="140" t="s">
        <v>775</v>
      </c>
      <c r="C172" s="114" t="s">
        <v>404</v>
      </c>
      <c r="D172" s="115">
        <v>0</v>
      </c>
      <c r="E172" s="117"/>
      <c r="F172" s="124"/>
      <c r="G172" s="119"/>
      <c r="H172" s="115">
        <v>100</v>
      </c>
    </row>
    <row r="173" spans="1:8" ht="18">
      <c r="A173" s="162"/>
      <c r="B173" s="139"/>
      <c r="C173" s="114"/>
      <c r="D173" s="115"/>
      <c r="E173" s="117"/>
      <c r="F173" s="124"/>
      <c r="G173" s="119" t="s">
        <v>398</v>
      </c>
      <c r="H173" s="115"/>
    </row>
    <row r="174" spans="1:8" ht="18">
      <c r="A174" s="162">
        <v>17</v>
      </c>
      <c r="B174" s="140" t="s">
        <v>776</v>
      </c>
      <c r="C174" s="114" t="s">
        <v>404</v>
      </c>
      <c r="D174" s="115">
        <v>39</v>
      </c>
      <c r="E174" s="117"/>
      <c r="F174" s="124">
        <v>65</v>
      </c>
      <c r="G174" s="119">
        <v>2</v>
      </c>
      <c r="H174" s="115">
        <v>234</v>
      </c>
    </row>
    <row r="175" spans="1:8" ht="18">
      <c r="A175" s="162"/>
      <c r="B175" s="139"/>
      <c r="C175" s="114"/>
      <c r="D175" s="115"/>
      <c r="E175" s="117"/>
      <c r="F175" s="124"/>
      <c r="G175" s="119"/>
      <c r="H175" s="115"/>
    </row>
    <row r="176" spans="1:8" ht="18">
      <c r="A176" s="162">
        <v>40</v>
      </c>
      <c r="B176" s="140" t="s">
        <v>777</v>
      </c>
      <c r="C176" s="114" t="s">
        <v>404</v>
      </c>
      <c r="D176" s="115">
        <v>0</v>
      </c>
      <c r="E176" s="117"/>
      <c r="F176" s="124"/>
      <c r="G176" s="119"/>
      <c r="H176" s="115">
        <v>100</v>
      </c>
    </row>
    <row r="177" spans="1:8" ht="18">
      <c r="A177" s="162"/>
      <c r="B177" s="139"/>
      <c r="C177" s="114"/>
      <c r="D177" s="115"/>
      <c r="E177" s="117"/>
      <c r="F177" s="124"/>
      <c r="G177" s="119"/>
      <c r="H177" s="115"/>
    </row>
    <row r="178" spans="1:8" ht="18">
      <c r="A178" s="162">
        <v>51</v>
      </c>
      <c r="B178" s="138" t="s">
        <v>610</v>
      </c>
      <c r="C178" s="114" t="s">
        <v>404</v>
      </c>
      <c r="D178" s="115">
        <v>3745.0000000000005</v>
      </c>
      <c r="E178" s="117">
        <v>2000</v>
      </c>
      <c r="F178" s="124">
        <v>6241.666666666667</v>
      </c>
      <c r="G178" s="119">
        <v>1</v>
      </c>
      <c r="H178" s="115">
        <v>14228.333333333334</v>
      </c>
    </row>
    <row r="179" spans="1:8" ht="18">
      <c r="A179" s="162"/>
      <c r="B179" s="139"/>
      <c r="C179" s="114"/>
      <c r="D179" s="115"/>
      <c r="E179" s="117"/>
      <c r="F179" s="124"/>
      <c r="G179" s="119"/>
      <c r="H179" s="115"/>
    </row>
    <row r="180" spans="1:8" ht="18">
      <c r="A180" s="162">
        <v>55</v>
      </c>
      <c r="B180" s="140" t="s">
        <v>778</v>
      </c>
      <c r="C180" s="114" t="s">
        <v>404</v>
      </c>
      <c r="D180" s="115">
        <v>0</v>
      </c>
      <c r="E180" s="117">
        <v>50.5</v>
      </c>
      <c r="F180" s="124"/>
      <c r="G180" s="119"/>
      <c r="H180" s="115">
        <v>50</v>
      </c>
    </row>
    <row r="181" spans="1:8" ht="18">
      <c r="A181" s="162"/>
      <c r="B181" s="139"/>
      <c r="C181" s="114"/>
      <c r="D181" s="115"/>
      <c r="E181" s="117"/>
      <c r="F181" s="124"/>
      <c r="G181" s="119"/>
      <c r="H181" s="115"/>
    </row>
    <row r="182" spans="1:8" ht="18">
      <c r="A182" s="162">
        <v>59</v>
      </c>
      <c r="B182" s="140" t="s">
        <v>617</v>
      </c>
      <c r="C182" s="164" t="s">
        <v>404</v>
      </c>
      <c r="D182" s="158">
        <v>425.71999999999997</v>
      </c>
      <c r="E182" s="117"/>
      <c r="F182" s="124">
        <v>709.5333333333333</v>
      </c>
      <c r="G182" s="119"/>
      <c r="H182" s="115">
        <v>1000</v>
      </c>
    </row>
    <row r="183" spans="1:8" ht="18">
      <c r="A183" s="162"/>
      <c r="B183" s="139"/>
      <c r="C183" s="114"/>
      <c r="D183" s="115"/>
      <c r="E183" s="117"/>
      <c r="F183" s="124"/>
      <c r="G183" s="119"/>
      <c r="H183" s="115"/>
    </row>
    <row r="184" spans="1:8" ht="18">
      <c r="A184" s="162">
        <v>62</v>
      </c>
      <c r="B184" s="140" t="s">
        <v>779</v>
      </c>
      <c r="C184" s="114" t="s">
        <v>404</v>
      </c>
      <c r="D184" s="115">
        <v>0</v>
      </c>
      <c r="E184" s="117"/>
      <c r="F184" s="124"/>
      <c r="G184" s="119"/>
      <c r="H184" s="115">
        <v>500</v>
      </c>
    </row>
    <row r="185" spans="1:8" ht="18">
      <c r="A185" s="162"/>
      <c r="B185" s="140"/>
      <c r="C185" s="114"/>
      <c r="D185" s="115"/>
      <c r="E185" s="117"/>
      <c r="F185" s="124"/>
      <c r="G185" s="119"/>
      <c r="H185" s="115"/>
    </row>
    <row r="186" spans="1:8" ht="18">
      <c r="A186" s="162">
        <v>63</v>
      </c>
      <c r="B186" s="140" t="s">
        <v>780</v>
      </c>
      <c r="C186" s="114" t="s">
        <v>404</v>
      </c>
      <c r="D186" s="115">
        <v>0</v>
      </c>
      <c r="E186" s="117"/>
      <c r="F186" s="124"/>
      <c r="G186" s="119"/>
      <c r="H186" s="115">
        <v>500</v>
      </c>
    </row>
    <row r="187" spans="1:8" ht="18">
      <c r="A187" s="162"/>
      <c r="B187" s="140"/>
      <c r="C187" s="114"/>
      <c r="D187" s="115"/>
      <c r="E187" s="117"/>
      <c r="F187" s="124"/>
      <c r="G187" s="119"/>
      <c r="H187" s="115"/>
    </row>
    <row r="188" spans="1:8" ht="18">
      <c r="A188" s="162">
        <v>64</v>
      </c>
      <c r="B188" s="140" t="s">
        <v>781</v>
      </c>
      <c r="C188" s="114" t="s">
        <v>404</v>
      </c>
      <c r="D188" s="115">
        <v>0</v>
      </c>
      <c r="E188" s="117"/>
      <c r="F188" s="124"/>
      <c r="G188" s="119"/>
      <c r="H188" s="115">
        <v>500</v>
      </c>
    </row>
    <row r="189" spans="1:8" ht="18">
      <c r="A189" s="162"/>
      <c r="B189" s="140"/>
      <c r="C189" s="114"/>
      <c r="D189" s="115"/>
      <c r="E189" s="117"/>
      <c r="F189" s="124"/>
      <c r="G189" s="119"/>
      <c r="H189" s="115"/>
    </row>
    <row r="190" spans="1:8" ht="18">
      <c r="A190" s="162">
        <v>69</v>
      </c>
      <c r="B190" s="139" t="s">
        <v>782</v>
      </c>
      <c r="C190" s="114" t="s">
        <v>404</v>
      </c>
      <c r="D190" s="115">
        <v>61</v>
      </c>
      <c r="E190" s="117"/>
      <c r="F190" s="124">
        <v>101.66666666666667</v>
      </c>
      <c r="G190" s="119"/>
      <c r="H190" s="115">
        <v>1000</v>
      </c>
    </row>
    <row r="191" spans="1:8" ht="18">
      <c r="A191" s="162"/>
      <c r="B191" s="139"/>
      <c r="C191" s="114"/>
      <c r="D191" s="115"/>
      <c r="E191" s="117"/>
      <c r="F191" s="124"/>
      <c r="G191" s="119"/>
      <c r="H191" s="115"/>
    </row>
    <row r="192" spans="1:8" ht="18">
      <c r="A192" s="162">
        <v>70</v>
      </c>
      <c r="B192" s="139" t="s">
        <v>783</v>
      </c>
      <c r="C192" s="114" t="s">
        <v>404</v>
      </c>
      <c r="D192" s="115">
        <v>106.8</v>
      </c>
      <c r="E192" s="117"/>
      <c r="F192" s="124">
        <v>178</v>
      </c>
      <c r="G192" s="119"/>
      <c r="H192" s="115">
        <v>1000</v>
      </c>
    </row>
    <row r="193" spans="1:8" ht="18">
      <c r="A193" s="162"/>
      <c r="B193" s="139"/>
      <c r="C193" s="114"/>
      <c r="D193" s="115"/>
      <c r="E193" s="117"/>
      <c r="F193" s="124"/>
      <c r="G193" s="119"/>
      <c r="H193" s="115">
        <v>0</v>
      </c>
    </row>
    <row r="194" spans="1:8" ht="18">
      <c r="A194" s="162">
        <v>71</v>
      </c>
      <c r="B194" s="139" t="s">
        <v>784</v>
      </c>
      <c r="C194" s="114" t="s">
        <v>765</v>
      </c>
      <c r="D194" s="115">
        <v>0</v>
      </c>
      <c r="E194" s="117"/>
      <c r="F194" s="124"/>
      <c r="G194" s="119"/>
      <c r="H194" s="115">
        <v>100</v>
      </c>
    </row>
    <row r="195" spans="1:8" ht="18">
      <c r="A195" s="162"/>
      <c r="B195" s="139"/>
      <c r="C195" s="114"/>
      <c r="D195" s="115"/>
      <c r="E195" s="117"/>
      <c r="F195" s="124"/>
      <c r="G195" s="119"/>
      <c r="H195" s="115"/>
    </row>
    <row r="196" spans="1:8" ht="18">
      <c r="A196" s="162">
        <v>76</v>
      </c>
      <c r="B196" s="166" t="s">
        <v>733</v>
      </c>
      <c r="C196" s="167" t="s">
        <v>404</v>
      </c>
      <c r="D196" s="168">
        <v>122.14</v>
      </c>
      <c r="E196" s="169">
        <v>690.5</v>
      </c>
      <c r="F196" s="170">
        <v>203.56666666666669</v>
      </c>
      <c r="G196" s="119"/>
      <c r="H196" s="115">
        <v>500</v>
      </c>
    </row>
    <row r="197" spans="1:8" ht="18">
      <c r="A197" s="162"/>
      <c r="B197" s="165"/>
      <c r="C197" s="114"/>
      <c r="D197" s="158"/>
      <c r="E197" s="117"/>
      <c r="F197" s="124"/>
      <c r="G197" s="119"/>
      <c r="H197" s="158"/>
    </row>
    <row r="198" spans="1:8" ht="18">
      <c r="A198" s="162">
        <v>79</v>
      </c>
      <c r="B198" s="139" t="s">
        <v>785</v>
      </c>
      <c r="C198" s="114" t="s">
        <v>765</v>
      </c>
      <c r="D198" s="158">
        <v>0</v>
      </c>
      <c r="E198" s="117"/>
      <c r="F198" s="95"/>
      <c r="G198" s="119"/>
      <c r="H198" s="158">
        <v>200</v>
      </c>
    </row>
    <row r="199" spans="1:8" ht="18">
      <c r="A199" s="162"/>
      <c r="B199" s="139"/>
      <c r="C199" s="114"/>
      <c r="D199" s="115"/>
      <c r="E199" s="117"/>
      <c r="F199" s="124"/>
      <c r="G199" s="119"/>
      <c r="H199" s="115"/>
    </row>
    <row r="200" spans="1:8" ht="18">
      <c r="A200" s="162">
        <v>80</v>
      </c>
      <c r="B200" s="139" t="s">
        <v>786</v>
      </c>
      <c r="C200" s="114" t="s">
        <v>765</v>
      </c>
      <c r="D200" s="115">
        <v>0</v>
      </c>
      <c r="E200" s="117"/>
      <c r="F200" s="124"/>
      <c r="G200" s="119"/>
      <c r="H200" s="115">
        <v>100</v>
      </c>
    </row>
    <row r="201" spans="1:8" ht="18">
      <c r="A201" s="162"/>
      <c r="B201" s="139"/>
      <c r="C201" s="114"/>
      <c r="D201" s="115"/>
      <c r="E201" s="117"/>
      <c r="F201" s="124"/>
      <c r="G201" s="119"/>
      <c r="H201" s="115"/>
    </row>
    <row r="202" spans="1:8" ht="18">
      <c r="A202" s="162">
        <v>87</v>
      </c>
      <c r="B202" s="139" t="s">
        <v>787</v>
      </c>
      <c r="C202" s="114" t="s">
        <v>404</v>
      </c>
      <c r="D202" s="115">
        <v>0</v>
      </c>
      <c r="E202" s="117"/>
      <c r="F202" s="124"/>
      <c r="G202" s="119"/>
      <c r="H202" s="115">
        <v>1500</v>
      </c>
    </row>
    <row r="203" spans="1:8" ht="18">
      <c r="A203" s="162"/>
      <c r="B203" s="139"/>
      <c r="C203" s="114"/>
      <c r="D203" s="115"/>
      <c r="E203" s="117"/>
      <c r="F203" s="124"/>
      <c r="G203" s="119"/>
      <c r="H203" s="115"/>
    </row>
    <row r="204" spans="1:8" ht="18">
      <c r="A204" s="162">
        <v>88</v>
      </c>
      <c r="B204" s="139" t="s">
        <v>788</v>
      </c>
      <c r="C204" s="114" t="s">
        <v>404</v>
      </c>
      <c r="D204" s="115">
        <v>0</v>
      </c>
      <c r="E204" s="117"/>
      <c r="F204" s="124"/>
      <c r="G204" s="119"/>
      <c r="H204" s="115">
        <v>1500</v>
      </c>
    </row>
    <row r="205" spans="1:8" ht="18">
      <c r="A205" s="162"/>
      <c r="B205" s="139"/>
      <c r="C205" s="114"/>
      <c r="D205" s="115"/>
      <c r="E205" s="117"/>
      <c r="F205" s="124"/>
      <c r="G205" s="119"/>
      <c r="H205" s="115"/>
    </row>
    <row r="206" spans="1:8" ht="18">
      <c r="A206" s="162">
        <v>89</v>
      </c>
      <c r="B206" s="139" t="s">
        <v>789</v>
      </c>
      <c r="C206" s="114" t="s">
        <v>404</v>
      </c>
      <c r="D206" s="115">
        <v>0</v>
      </c>
      <c r="E206" s="117"/>
      <c r="F206" s="124"/>
      <c r="G206" s="119"/>
      <c r="H206" s="115">
        <v>1000</v>
      </c>
    </row>
    <row r="207" spans="1:8" ht="18">
      <c r="A207" s="162"/>
      <c r="B207" s="139"/>
      <c r="C207" s="114"/>
      <c r="D207" s="115"/>
      <c r="E207" s="117"/>
      <c r="F207" s="124"/>
      <c r="G207" s="119"/>
      <c r="H207" s="115"/>
    </row>
    <row r="208" spans="1:8" ht="18">
      <c r="A208" s="162">
        <v>90</v>
      </c>
      <c r="B208" s="171" t="s">
        <v>790</v>
      </c>
      <c r="C208" s="114" t="s">
        <v>404</v>
      </c>
      <c r="D208" s="115">
        <v>0</v>
      </c>
      <c r="E208" s="117"/>
      <c r="F208" s="124"/>
      <c r="G208" s="119"/>
      <c r="H208" s="115">
        <v>1500</v>
      </c>
    </row>
    <row r="209" spans="1:8" ht="18">
      <c r="A209" s="162"/>
      <c r="B209" s="139"/>
      <c r="C209" s="114"/>
      <c r="D209" s="115"/>
      <c r="E209" s="117"/>
      <c r="F209" s="124"/>
      <c r="G209" s="119"/>
      <c r="H209" s="115"/>
    </row>
    <row r="210" spans="1:8" ht="18">
      <c r="A210" s="172">
        <v>97</v>
      </c>
      <c r="B210" s="149" t="s">
        <v>791</v>
      </c>
      <c r="C210" s="114"/>
      <c r="D210" s="115">
        <v>13.8</v>
      </c>
      <c r="E210" s="117">
        <v>95</v>
      </c>
      <c r="F210" s="124">
        <v>23</v>
      </c>
      <c r="G210" s="119"/>
      <c r="H210" s="115">
        <v>100</v>
      </c>
    </row>
    <row r="211" spans="1:8" ht="18">
      <c r="A211" s="172"/>
      <c r="B211" s="149"/>
      <c r="C211" s="114"/>
      <c r="D211" s="115"/>
      <c r="E211" s="117"/>
      <c r="F211" s="124"/>
      <c r="G211" s="119"/>
      <c r="H211" s="115"/>
    </row>
    <row r="212" spans="1:8" ht="18">
      <c r="A212" s="172">
        <v>105</v>
      </c>
      <c r="B212" s="149" t="s">
        <v>792</v>
      </c>
      <c r="C212" s="114" t="s">
        <v>404</v>
      </c>
      <c r="D212" s="115">
        <v>0</v>
      </c>
      <c r="E212" s="117"/>
      <c r="F212" s="124"/>
      <c r="G212" s="119"/>
      <c r="H212" s="115">
        <v>500</v>
      </c>
    </row>
    <row r="213" spans="1:8" ht="18">
      <c r="A213" s="172"/>
      <c r="B213" s="149"/>
      <c r="C213" s="114"/>
      <c r="D213" s="115"/>
      <c r="E213" s="117"/>
      <c r="F213" s="124"/>
      <c r="G213" s="119"/>
      <c r="H213" s="115"/>
    </row>
    <row r="214" spans="1:8" ht="18">
      <c r="A214" s="172"/>
      <c r="B214" s="149" t="s">
        <v>793</v>
      </c>
      <c r="C214" s="114" t="s">
        <v>765</v>
      </c>
      <c r="D214" s="115">
        <v>50.195999999999998</v>
      </c>
      <c r="E214" s="117">
        <v>314.5</v>
      </c>
      <c r="F214" s="124">
        <v>83.66</v>
      </c>
      <c r="G214" s="119"/>
      <c r="H214" s="115">
        <v>500</v>
      </c>
    </row>
    <row r="215" spans="1:8" ht="18">
      <c r="A215" s="172"/>
      <c r="B215" s="149"/>
      <c r="C215" s="114"/>
      <c r="D215" s="115"/>
      <c r="E215" s="117"/>
      <c r="F215" s="124"/>
      <c r="G215" s="119"/>
      <c r="H215" s="115"/>
    </row>
    <row r="216" spans="1:8" ht="18">
      <c r="A216" s="172"/>
      <c r="B216" s="149" t="s">
        <v>794</v>
      </c>
      <c r="C216" s="114" t="s">
        <v>765</v>
      </c>
      <c r="D216" s="115">
        <v>0</v>
      </c>
      <c r="E216" s="117"/>
      <c r="F216" s="124"/>
      <c r="G216" s="119"/>
      <c r="H216" s="115">
        <v>300</v>
      </c>
    </row>
    <row r="217" spans="1:8" ht="18">
      <c r="A217" s="172"/>
      <c r="B217" s="149"/>
      <c r="C217" s="114"/>
      <c r="D217" s="115"/>
      <c r="E217" s="117"/>
      <c r="F217" s="124"/>
      <c r="G217" s="119"/>
      <c r="H217" s="115"/>
    </row>
    <row r="218" spans="1:8" ht="18">
      <c r="A218" s="173">
        <v>10</v>
      </c>
      <c r="B218" s="140" t="s">
        <v>674</v>
      </c>
      <c r="C218" s="114" t="s">
        <v>404</v>
      </c>
      <c r="D218" s="115">
        <v>212.14999999999998</v>
      </c>
      <c r="E218" s="117">
        <v>350</v>
      </c>
      <c r="F218" s="95">
        <v>353.58333333333331</v>
      </c>
      <c r="G218" s="119">
        <v>1.2</v>
      </c>
      <c r="H218" s="115">
        <v>640.0333333333333</v>
      </c>
    </row>
    <row r="219" spans="1:8" ht="18">
      <c r="A219" s="173"/>
      <c r="B219" s="140"/>
      <c r="C219" s="163"/>
      <c r="D219" s="115"/>
      <c r="E219" s="117"/>
      <c r="F219" s="124"/>
      <c r="G219" s="119"/>
      <c r="H219" s="115"/>
    </row>
    <row r="220" spans="1:8">
      <c r="A220" s="174"/>
      <c r="B220" s="174"/>
      <c r="C220" s="174"/>
      <c r="D220" s="174"/>
      <c r="E220" s="174"/>
      <c r="F220" s="174"/>
      <c r="G220" s="174"/>
      <c r="H220" s="174"/>
    </row>
    <row r="221" spans="1:8">
      <c r="A221" s="174"/>
      <c r="B221" s="174"/>
      <c r="C221" s="174"/>
      <c r="D221" s="174"/>
      <c r="E221" s="174"/>
      <c r="F221" s="174"/>
      <c r="G221" s="174"/>
      <c r="H221" s="174"/>
    </row>
    <row r="222" spans="1:8">
      <c r="A222" s="174"/>
      <c r="B222" s="174"/>
      <c r="C222" s="174"/>
      <c r="D222" s="174"/>
      <c r="E222" s="174"/>
      <c r="F222" s="174"/>
      <c r="G222" s="174"/>
      <c r="H222" s="174"/>
    </row>
  </sheetData>
  <mergeCells count="10">
    <mergeCell ref="A1:H1"/>
    <mergeCell ref="A2:H2"/>
    <mergeCell ref="A7:A10"/>
    <mergeCell ref="B7:B10"/>
    <mergeCell ref="C7:C10"/>
    <mergeCell ref="D7:H7"/>
    <mergeCell ref="E8:E10"/>
    <mergeCell ref="F8:F10"/>
    <mergeCell ref="G8:G10"/>
    <mergeCell ref="H8:H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223"/>
  <sheetViews>
    <sheetView tabSelected="1" workbookViewId="0">
      <pane xSplit="6" ySplit="9" topLeftCell="G19" activePane="bottomRight" state="frozen"/>
      <selection pane="topRight" activeCell="G1" sqref="G1"/>
      <selection pane="bottomLeft" activeCell="A10" sqref="A10"/>
      <selection pane="bottomRight" activeCell="AF100" sqref="AF100"/>
    </sheetView>
  </sheetViews>
  <sheetFormatPr defaultRowHeight="15"/>
  <cols>
    <col min="1" max="1" width="0.5703125" customWidth="1"/>
    <col min="2" max="2" width="9.140625" hidden="1" customWidth="1"/>
    <col min="3" max="3" width="7.7109375" hidden="1" customWidth="1"/>
    <col min="4" max="4" width="9.140625" hidden="1" customWidth="1"/>
    <col min="5" max="5" width="9.140625" style="334"/>
    <col min="6" max="6" width="47.42578125" style="334" customWidth="1"/>
    <col min="7" max="7" width="7" style="334" customWidth="1"/>
    <col min="8" max="27" width="0" style="334" hidden="1" customWidth="1"/>
    <col min="28" max="28" width="9.5703125" style="404" customWidth="1"/>
    <col min="29" max="29" width="10.28515625" style="340" customWidth="1"/>
    <col min="30" max="30" width="11.140625" style="362" customWidth="1"/>
    <col min="31" max="31" width="10.140625" style="334" customWidth="1"/>
    <col min="32" max="32" width="11.28515625" style="334" customWidth="1"/>
    <col min="33" max="37" width="16" style="334" hidden="1" customWidth="1"/>
    <col min="38" max="38" width="11.85546875" style="334" customWidth="1"/>
    <col min="39" max="39" width="9.140625" style="367"/>
  </cols>
  <sheetData>
    <row r="1" spans="1:39">
      <c r="E1" s="484" t="s">
        <v>370</v>
      </c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  <c r="AE1" s="484"/>
      <c r="AF1" s="484"/>
      <c r="AG1" s="484"/>
      <c r="AH1" s="484"/>
      <c r="AI1" s="484"/>
      <c r="AJ1" s="484"/>
      <c r="AK1" s="484"/>
      <c r="AL1" s="484"/>
    </row>
    <row r="2" spans="1:39">
      <c r="E2" s="484" t="s">
        <v>371</v>
      </c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  <c r="AE2" s="484"/>
      <c r="AF2" s="484"/>
      <c r="AG2" s="484"/>
      <c r="AH2" s="484"/>
      <c r="AI2" s="484"/>
      <c r="AJ2" s="484"/>
      <c r="AK2" s="484"/>
      <c r="AL2" s="484"/>
    </row>
    <row r="3" spans="1:39">
      <c r="A3" s="483" t="s">
        <v>372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  <c r="AE3" s="483"/>
      <c r="AF3" s="483"/>
      <c r="AG3" s="483"/>
      <c r="AH3" s="483"/>
      <c r="AI3" s="483"/>
      <c r="AJ3" s="483"/>
      <c r="AK3" s="483"/>
      <c r="AL3" s="483"/>
    </row>
    <row r="4" spans="1:39">
      <c r="A4" s="344" t="s">
        <v>374</v>
      </c>
      <c r="B4" s="344"/>
      <c r="C4" s="344"/>
      <c r="D4" s="344"/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346"/>
      <c r="S4" s="346"/>
      <c r="T4" s="346"/>
      <c r="U4" s="346"/>
      <c r="V4" s="346"/>
      <c r="W4" s="346"/>
      <c r="X4" s="346"/>
      <c r="Y4" s="346"/>
      <c r="Z4" s="346"/>
      <c r="AA4" s="346"/>
      <c r="AB4" s="400"/>
      <c r="AC4" s="346"/>
      <c r="AD4" s="368"/>
      <c r="AE4" s="346"/>
      <c r="AF4" s="346"/>
      <c r="AG4" s="346"/>
      <c r="AH4" s="346"/>
      <c r="AI4" s="346"/>
      <c r="AJ4" s="346"/>
      <c r="AK4" s="346"/>
      <c r="AL4" s="346"/>
    </row>
    <row r="5" spans="1:39" ht="15.75" thickBot="1">
      <c r="A5" s="344" t="s">
        <v>375</v>
      </c>
      <c r="B5" s="344"/>
      <c r="C5" s="344"/>
      <c r="D5" s="344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400"/>
      <c r="AC5" s="346"/>
      <c r="AD5" s="368"/>
      <c r="AE5" s="346"/>
      <c r="AF5" s="346"/>
      <c r="AG5" s="346"/>
      <c r="AH5" s="346"/>
      <c r="AI5" s="346"/>
      <c r="AJ5" s="346"/>
      <c r="AK5" s="346"/>
      <c r="AL5" s="346"/>
    </row>
    <row r="6" spans="1:39">
      <c r="E6" s="485" t="s">
        <v>376</v>
      </c>
      <c r="F6" s="486" t="s">
        <v>377</v>
      </c>
      <c r="G6" s="486" t="s">
        <v>378</v>
      </c>
      <c r="H6" s="487" t="s">
        <v>379</v>
      </c>
      <c r="I6" s="488"/>
      <c r="J6" s="488"/>
      <c r="K6" s="488"/>
      <c r="L6" s="489"/>
      <c r="M6" s="490" t="s">
        <v>380</v>
      </c>
      <c r="N6" s="491"/>
      <c r="O6" s="491"/>
      <c r="P6" s="491"/>
      <c r="Q6" s="492"/>
      <c r="R6" s="490" t="s">
        <v>381</v>
      </c>
      <c r="S6" s="491"/>
      <c r="T6" s="491"/>
      <c r="U6" s="491"/>
      <c r="V6" s="492"/>
      <c r="W6" s="516" t="s">
        <v>382</v>
      </c>
      <c r="X6" s="488"/>
      <c r="Y6" s="488"/>
      <c r="Z6" s="488"/>
      <c r="AA6" s="489"/>
      <c r="AB6" s="516" t="s">
        <v>383</v>
      </c>
      <c r="AC6" s="488"/>
      <c r="AD6" s="488"/>
      <c r="AE6" s="488"/>
      <c r="AF6" s="489"/>
      <c r="AG6" s="513" t="s">
        <v>384</v>
      </c>
      <c r="AH6" s="501" t="s">
        <v>385</v>
      </c>
      <c r="AI6" s="501" t="s">
        <v>386</v>
      </c>
      <c r="AJ6" s="501" t="s">
        <v>387</v>
      </c>
      <c r="AK6" s="504" t="s">
        <v>388</v>
      </c>
      <c r="AL6" s="308"/>
    </row>
    <row r="7" spans="1:39" ht="22.5">
      <c r="E7" s="485"/>
      <c r="F7" s="486"/>
      <c r="G7" s="486"/>
      <c r="H7" s="369" t="s">
        <v>389</v>
      </c>
      <c r="I7" s="496" t="s">
        <v>390</v>
      </c>
      <c r="J7" s="496" t="s">
        <v>391</v>
      </c>
      <c r="K7" s="370" t="s">
        <v>392</v>
      </c>
      <c r="L7" s="497" t="s">
        <v>393</v>
      </c>
      <c r="M7" s="309" t="s">
        <v>389</v>
      </c>
      <c r="N7" s="493" t="s">
        <v>394</v>
      </c>
      <c r="O7" s="493" t="s">
        <v>395</v>
      </c>
      <c r="P7" s="493" t="s">
        <v>396</v>
      </c>
      <c r="Q7" s="509" t="s">
        <v>393</v>
      </c>
      <c r="R7" s="309" t="s">
        <v>389</v>
      </c>
      <c r="S7" s="493" t="s">
        <v>394</v>
      </c>
      <c r="T7" s="493" t="s">
        <v>395</v>
      </c>
      <c r="U7" s="493" t="s">
        <v>396</v>
      </c>
      <c r="V7" s="509" t="s">
        <v>393</v>
      </c>
      <c r="W7" s="309" t="s">
        <v>389</v>
      </c>
      <c r="X7" s="496" t="s">
        <v>394</v>
      </c>
      <c r="Y7" s="496" t="s">
        <v>395</v>
      </c>
      <c r="Z7" s="496" t="s">
        <v>396</v>
      </c>
      <c r="AA7" s="497" t="s">
        <v>393</v>
      </c>
      <c r="AB7" s="309" t="s">
        <v>389</v>
      </c>
      <c r="AC7" s="493" t="s">
        <v>1085</v>
      </c>
      <c r="AD7" s="512" t="s">
        <v>395</v>
      </c>
      <c r="AE7" s="496" t="s">
        <v>396</v>
      </c>
      <c r="AF7" s="497" t="s">
        <v>393</v>
      </c>
      <c r="AG7" s="514"/>
      <c r="AH7" s="502"/>
      <c r="AI7" s="502"/>
      <c r="AJ7" s="502"/>
      <c r="AK7" s="505"/>
      <c r="AL7" s="498" t="s">
        <v>1060</v>
      </c>
    </row>
    <row r="8" spans="1:39">
      <c r="E8" s="485"/>
      <c r="F8" s="486"/>
      <c r="G8" s="486"/>
      <c r="H8" s="371">
        <v>15</v>
      </c>
      <c r="I8" s="496"/>
      <c r="J8" s="496"/>
      <c r="K8" s="372">
        <v>20</v>
      </c>
      <c r="L8" s="497"/>
      <c r="M8" s="309">
        <v>15</v>
      </c>
      <c r="N8" s="494"/>
      <c r="O8" s="494"/>
      <c r="P8" s="494"/>
      <c r="Q8" s="510"/>
      <c r="R8" s="309">
        <v>15</v>
      </c>
      <c r="S8" s="494"/>
      <c r="T8" s="494"/>
      <c r="U8" s="494"/>
      <c r="V8" s="510"/>
      <c r="W8" s="309">
        <v>15</v>
      </c>
      <c r="X8" s="496"/>
      <c r="Y8" s="496"/>
      <c r="Z8" s="496"/>
      <c r="AA8" s="497"/>
      <c r="AB8" s="309">
        <v>15</v>
      </c>
      <c r="AC8" s="494"/>
      <c r="AD8" s="512"/>
      <c r="AE8" s="496"/>
      <c r="AF8" s="497"/>
      <c r="AG8" s="514"/>
      <c r="AH8" s="502"/>
      <c r="AI8" s="502"/>
      <c r="AJ8" s="502"/>
      <c r="AK8" s="505"/>
      <c r="AL8" s="499"/>
    </row>
    <row r="9" spans="1:39" ht="22.5">
      <c r="E9" s="485"/>
      <c r="F9" s="486"/>
      <c r="G9" s="486"/>
      <c r="H9" s="369" t="s">
        <v>397</v>
      </c>
      <c r="I9" s="496"/>
      <c r="J9" s="496"/>
      <c r="K9" s="343" t="s">
        <v>398</v>
      </c>
      <c r="L9" s="497"/>
      <c r="M9" s="309" t="s">
        <v>397</v>
      </c>
      <c r="N9" s="495"/>
      <c r="O9" s="495"/>
      <c r="P9" s="495"/>
      <c r="Q9" s="511"/>
      <c r="R9" s="309" t="s">
        <v>397</v>
      </c>
      <c r="S9" s="495"/>
      <c r="T9" s="495"/>
      <c r="U9" s="495"/>
      <c r="V9" s="511"/>
      <c r="W9" s="309" t="s">
        <v>397</v>
      </c>
      <c r="X9" s="496"/>
      <c r="Y9" s="496"/>
      <c r="Z9" s="496"/>
      <c r="AA9" s="497"/>
      <c r="AB9" s="309" t="s">
        <v>397</v>
      </c>
      <c r="AC9" s="495"/>
      <c r="AD9" s="512"/>
      <c r="AE9" s="496"/>
      <c r="AF9" s="497"/>
      <c r="AG9" s="515"/>
      <c r="AH9" s="503"/>
      <c r="AI9" s="503"/>
      <c r="AJ9" s="503"/>
      <c r="AK9" s="506"/>
      <c r="AL9" s="500"/>
    </row>
    <row r="10" spans="1:39">
      <c r="E10" s="373" t="s">
        <v>399</v>
      </c>
      <c r="F10" s="374"/>
      <c r="G10" s="347"/>
      <c r="H10" s="310"/>
      <c r="I10" s="310"/>
      <c r="J10" s="310"/>
      <c r="K10" s="310"/>
      <c r="L10" s="310"/>
      <c r="M10" s="375"/>
      <c r="N10" s="335"/>
      <c r="O10" s="335"/>
      <c r="P10" s="335"/>
      <c r="Q10" s="376"/>
      <c r="R10" s="377"/>
      <c r="S10" s="378"/>
      <c r="T10" s="378"/>
      <c r="U10" s="378"/>
      <c r="V10" s="376"/>
      <c r="W10" s="379"/>
      <c r="X10" s="380"/>
      <c r="Y10" s="380"/>
      <c r="Z10" s="380"/>
      <c r="AA10" s="381"/>
      <c r="AB10" s="380"/>
      <c r="AC10" s="335"/>
      <c r="AD10" s="350"/>
      <c r="AE10" s="310"/>
      <c r="AF10" s="310"/>
      <c r="AG10" s="311"/>
      <c r="AH10" s="312"/>
      <c r="AI10" s="312"/>
      <c r="AJ10" s="312"/>
      <c r="AK10" s="313"/>
      <c r="AL10" s="314"/>
    </row>
    <row r="11" spans="1:39">
      <c r="E11" s="347">
        <v>1</v>
      </c>
      <c r="F11" s="382" t="s">
        <v>0</v>
      </c>
      <c r="G11" s="348" t="s">
        <v>400</v>
      </c>
      <c r="H11" s="383"/>
      <c r="I11" s="383"/>
      <c r="J11" s="383"/>
      <c r="K11" s="349"/>
      <c r="L11" s="383"/>
      <c r="M11" s="384"/>
      <c r="N11" s="385"/>
      <c r="O11" s="385"/>
      <c r="P11" s="315"/>
      <c r="Q11" s="384"/>
      <c r="R11" s="386"/>
      <c r="S11" s="349"/>
      <c r="T11" s="349"/>
      <c r="U11" s="349"/>
      <c r="V11" s="323"/>
      <c r="W11" s="323"/>
      <c r="X11" s="323"/>
      <c r="Y11" s="323"/>
      <c r="Z11" s="323"/>
      <c r="AA11" s="324"/>
      <c r="AB11" s="401">
        <f>IF((AD11/25)*AB$8&gt;0,(AD11/25)*AB$8,0)</f>
        <v>11.735219999999998</v>
      </c>
      <c r="AC11" s="336">
        <v>89.07</v>
      </c>
      <c r="AD11" s="407">
        <v>19.558699999999998</v>
      </c>
      <c r="AE11" s="306"/>
      <c r="AF11" s="305">
        <v>18</v>
      </c>
      <c r="AG11" s="316"/>
      <c r="AH11" s="317"/>
      <c r="AI11" s="317"/>
      <c r="AJ11" s="317"/>
      <c r="AK11" s="318"/>
      <c r="AL11" s="319">
        <v>103269</v>
      </c>
      <c r="AM11" s="367" t="s">
        <v>1069</v>
      </c>
    </row>
    <row r="12" spans="1:39">
      <c r="E12" s="347">
        <v>2</v>
      </c>
      <c r="F12" s="382" t="s">
        <v>1</v>
      </c>
      <c r="G12" s="348" t="s">
        <v>400</v>
      </c>
      <c r="H12" s="383"/>
      <c r="I12" s="383"/>
      <c r="J12" s="383"/>
      <c r="K12" s="349"/>
      <c r="L12" s="387"/>
      <c r="M12" s="384"/>
      <c r="N12" s="385"/>
      <c r="O12" s="385"/>
      <c r="P12" s="315"/>
      <c r="Q12" s="384"/>
      <c r="R12" s="323"/>
      <c r="S12" s="323"/>
      <c r="T12" s="323"/>
      <c r="U12" s="323"/>
      <c r="V12" s="323"/>
      <c r="W12" s="388"/>
      <c r="X12" s="389"/>
      <c r="Y12" s="389"/>
      <c r="Z12" s="320"/>
      <c r="AA12" s="390"/>
      <c r="AB12" s="401">
        <f>IF((AD12/25)*AB$8&gt;0,(AD12/25)*AB$8,0)</f>
        <v>1030.0999999999999</v>
      </c>
      <c r="AC12" s="337">
        <v>821</v>
      </c>
      <c r="AD12" s="407">
        <v>1716.8333333333333</v>
      </c>
      <c r="AE12" s="321">
        <v>1</v>
      </c>
      <c r="AF12" s="305">
        <f t="shared" ref="AF12:AF68" si="0">IF(((AD12*(1+AE12))+AB12-AC12)&gt;0,(AD12*(1+AE12))+AB12-AC12,0)</f>
        <v>3642.7666666666664</v>
      </c>
      <c r="AG12" s="322"/>
      <c r="AH12" s="323"/>
      <c r="AI12" s="323"/>
      <c r="AJ12" s="323"/>
      <c r="AK12" s="324"/>
      <c r="AL12" s="319">
        <v>390000</v>
      </c>
    </row>
    <row r="13" spans="1:39">
      <c r="E13" s="347">
        <v>3</v>
      </c>
      <c r="F13" s="382" t="s">
        <v>2</v>
      </c>
      <c r="G13" s="348" t="s">
        <v>400</v>
      </c>
      <c r="H13" s="383"/>
      <c r="I13" s="383"/>
      <c r="J13" s="383"/>
      <c r="K13" s="349"/>
      <c r="L13" s="383"/>
      <c r="M13" s="384"/>
      <c r="N13" s="385"/>
      <c r="O13" s="385"/>
      <c r="P13" s="315"/>
      <c r="Q13" s="384"/>
      <c r="R13" s="386"/>
      <c r="S13" s="349"/>
      <c r="T13" s="349"/>
      <c r="U13" s="349"/>
      <c r="V13" s="323"/>
      <c r="W13" s="323"/>
      <c r="X13" s="323"/>
      <c r="Y13" s="323"/>
      <c r="Z13" s="323"/>
      <c r="AA13" s="324"/>
      <c r="AB13" s="401">
        <f>IF((AD13/25)*AB$8&gt;0,(AD13/25)*AB$8,0)</f>
        <v>283.23399999999998</v>
      </c>
      <c r="AC13" s="337">
        <v>141.07</v>
      </c>
      <c r="AD13" s="175">
        <f>(AC13/3)+425.033333333333</f>
        <v>472.05666666666662</v>
      </c>
      <c r="AE13" s="321"/>
      <c r="AF13" s="305">
        <f t="shared" si="0"/>
        <v>614.2206666666666</v>
      </c>
      <c r="AG13" s="316"/>
      <c r="AH13" s="317"/>
      <c r="AI13" s="317"/>
      <c r="AJ13" s="317"/>
      <c r="AK13" s="318"/>
      <c r="AL13" s="319">
        <v>39000</v>
      </c>
    </row>
    <row r="14" spans="1:39">
      <c r="E14" s="347">
        <v>4</v>
      </c>
      <c r="F14" s="382" t="s">
        <v>3</v>
      </c>
      <c r="G14" s="348" t="s">
        <v>400</v>
      </c>
      <c r="H14" s="383"/>
      <c r="I14" s="383"/>
      <c r="J14" s="383"/>
      <c r="K14" s="349"/>
      <c r="L14" s="383"/>
      <c r="M14" s="384"/>
      <c r="N14" s="385"/>
      <c r="O14" s="385"/>
      <c r="P14" s="315"/>
      <c r="Q14" s="384"/>
      <c r="R14" s="386"/>
      <c r="S14" s="349"/>
      <c r="T14" s="349"/>
      <c r="U14" s="349"/>
      <c r="V14" s="323"/>
      <c r="W14" s="388"/>
      <c r="X14" s="389"/>
      <c r="Y14" s="389"/>
      <c r="Z14" s="320"/>
      <c r="AA14" s="390"/>
      <c r="AB14" s="401">
        <f t="shared" ref="AB14:AB26" si="1">IF((AD14/25)*AB$8&gt;0,(AD14/25)*AB$8,0)</f>
        <v>26.475739999999995</v>
      </c>
      <c r="AC14" s="336">
        <v>53.83</v>
      </c>
      <c r="AD14" s="351">
        <v>44.126233333333325</v>
      </c>
      <c r="AE14" s="305">
        <v>2</v>
      </c>
      <c r="AF14" s="305">
        <f t="shared" si="0"/>
        <v>105.02443999999998</v>
      </c>
      <c r="AG14" s="316"/>
      <c r="AH14" s="317"/>
      <c r="AI14" s="317"/>
      <c r="AJ14" s="317"/>
      <c r="AK14" s="318"/>
      <c r="AL14" s="319">
        <v>210500</v>
      </c>
    </row>
    <row r="15" spans="1:39">
      <c r="E15" s="347">
        <v>5</v>
      </c>
      <c r="F15" s="382" t="s">
        <v>4</v>
      </c>
      <c r="G15" s="348" t="s">
        <v>400</v>
      </c>
      <c r="H15" s="383"/>
      <c r="I15" s="383"/>
      <c r="J15" s="383"/>
      <c r="K15" s="349"/>
      <c r="L15" s="391"/>
      <c r="M15" s="384"/>
      <c r="N15" s="385"/>
      <c r="O15" s="385"/>
      <c r="P15" s="315"/>
      <c r="Q15" s="384"/>
      <c r="R15" s="386"/>
      <c r="S15" s="349"/>
      <c r="T15" s="349"/>
      <c r="U15" s="349"/>
      <c r="V15" s="323"/>
      <c r="W15" s="323"/>
      <c r="X15" s="323"/>
      <c r="Y15" s="323"/>
      <c r="Z15" s="323"/>
      <c r="AA15" s="324"/>
      <c r="AB15" s="401">
        <f t="shared" si="1"/>
        <v>0</v>
      </c>
      <c r="AC15" s="338"/>
      <c r="AD15" s="351"/>
      <c r="AE15" s="321"/>
      <c r="AF15" s="305">
        <f t="shared" si="0"/>
        <v>0</v>
      </c>
      <c r="AG15" s="316"/>
      <c r="AH15" s="317"/>
      <c r="AI15" s="317"/>
      <c r="AJ15" s="317"/>
      <c r="AK15" s="318"/>
      <c r="AL15" s="319">
        <v>11500</v>
      </c>
    </row>
    <row r="16" spans="1:39">
      <c r="E16" s="347">
        <v>6</v>
      </c>
      <c r="F16" s="382" t="s">
        <v>5</v>
      </c>
      <c r="G16" s="348" t="s">
        <v>400</v>
      </c>
      <c r="H16" s="383"/>
      <c r="I16" s="383"/>
      <c r="J16" s="383"/>
      <c r="K16" s="349"/>
      <c r="L16" s="383"/>
      <c r="M16" s="384"/>
      <c r="N16" s="385"/>
      <c r="O16" s="385"/>
      <c r="P16" s="315"/>
      <c r="Q16" s="384"/>
      <c r="R16" s="386"/>
      <c r="S16" s="349"/>
      <c r="T16" s="349"/>
      <c r="U16" s="349"/>
      <c r="V16" s="323"/>
      <c r="W16" s="388"/>
      <c r="X16" s="389"/>
      <c r="Y16" s="389"/>
      <c r="Z16" s="320"/>
      <c r="AA16" s="390"/>
      <c r="AB16" s="401">
        <f t="shared" si="1"/>
        <v>1345.26</v>
      </c>
      <c r="AC16" s="336">
        <v>3516.3</v>
      </c>
      <c r="AD16" s="352">
        <v>2242.1</v>
      </c>
      <c r="AE16" s="303">
        <v>1.5</v>
      </c>
      <c r="AF16" s="305">
        <f>IF(((AD16*(1+AE16))+AB16-AC16)&gt;0,(AD16*(1+AE16))+AB16-AC16,0)</f>
        <v>3434.21</v>
      </c>
      <c r="AG16" s="316"/>
      <c r="AH16" s="317"/>
      <c r="AI16" s="317"/>
      <c r="AJ16" s="317"/>
      <c r="AK16" s="318"/>
      <c r="AL16" s="319">
        <v>12500</v>
      </c>
    </row>
    <row r="17" spans="5:38">
      <c r="E17" s="347">
        <v>7</v>
      </c>
      <c r="F17" s="382" t="s">
        <v>7</v>
      </c>
      <c r="G17" s="348" t="s">
        <v>400</v>
      </c>
      <c r="H17" s="383"/>
      <c r="I17" s="383"/>
      <c r="J17" s="383"/>
      <c r="K17" s="349"/>
      <c r="L17" s="383"/>
      <c r="M17" s="384"/>
      <c r="N17" s="385"/>
      <c r="O17" s="385"/>
      <c r="P17" s="315"/>
      <c r="Q17" s="384"/>
      <c r="R17" s="386"/>
      <c r="S17" s="349"/>
      <c r="T17" s="349"/>
      <c r="U17" s="349"/>
      <c r="V17" s="323"/>
      <c r="W17" s="323"/>
      <c r="X17" s="323"/>
      <c r="Y17" s="323"/>
      <c r="Z17" s="323"/>
      <c r="AA17" s="324"/>
      <c r="AB17" s="401">
        <f t="shared" si="1"/>
        <v>7.8199999999999994</v>
      </c>
      <c r="AC17" s="337">
        <v>32.4</v>
      </c>
      <c r="AD17" s="352">
        <v>13.033333333333333</v>
      </c>
      <c r="AE17" s="303"/>
      <c r="AF17" s="305">
        <v>20</v>
      </c>
      <c r="AG17" s="316"/>
      <c r="AH17" s="317"/>
      <c r="AI17" s="317"/>
      <c r="AJ17" s="317"/>
      <c r="AK17" s="318"/>
      <c r="AL17" s="319">
        <v>91850</v>
      </c>
    </row>
    <row r="18" spans="5:38">
      <c r="E18" s="347">
        <v>8</v>
      </c>
      <c r="F18" s="382" t="s">
        <v>8</v>
      </c>
      <c r="G18" s="348" t="s">
        <v>400</v>
      </c>
      <c r="H18" s="383"/>
      <c r="I18" s="383"/>
      <c r="J18" s="383"/>
      <c r="K18" s="349"/>
      <c r="L18" s="383"/>
      <c r="M18" s="384"/>
      <c r="N18" s="385"/>
      <c r="O18" s="385"/>
      <c r="P18" s="315"/>
      <c r="Q18" s="384"/>
      <c r="R18" s="386"/>
      <c r="S18" s="349"/>
      <c r="T18" s="349"/>
      <c r="U18" s="349"/>
      <c r="V18" s="323"/>
      <c r="W18" s="323"/>
      <c r="X18" s="323"/>
      <c r="Y18" s="323"/>
      <c r="Z18" s="323"/>
      <c r="AA18" s="324"/>
      <c r="AB18" s="401">
        <f t="shared" si="1"/>
        <v>3.5200000000000005</v>
      </c>
      <c r="AC18" s="337">
        <v>162.69999999999999</v>
      </c>
      <c r="AD18" s="351">
        <v>5.8666666666666671</v>
      </c>
      <c r="AE18" s="303"/>
      <c r="AF18" s="305">
        <f t="shared" si="0"/>
        <v>0</v>
      </c>
      <c r="AG18" s="316"/>
      <c r="AH18" s="317"/>
      <c r="AI18" s="317"/>
      <c r="AJ18" s="317"/>
      <c r="AK18" s="318"/>
      <c r="AL18" s="319">
        <v>102000</v>
      </c>
    </row>
    <row r="19" spans="5:38">
      <c r="E19" s="347">
        <v>9</v>
      </c>
      <c r="F19" s="382" t="s">
        <v>9</v>
      </c>
      <c r="G19" s="348" t="s">
        <v>400</v>
      </c>
      <c r="H19" s="383"/>
      <c r="I19" s="383"/>
      <c r="J19" s="383"/>
      <c r="K19" s="349"/>
      <c r="L19" s="383"/>
      <c r="M19" s="384"/>
      <c r="N19" s="385"/>
      <c r="O19" s="385"/>
      <c r="P19" s="315"/>
      <c r="Q19" s="384"/>
      <c r="R19" s="386"/>
      <c r="S19" s="349"/>
      <c r="T19" s="349"/>
      <c r="U19" s="349"/>
      <c r="V19" s="323"/>
      <c r="W19" s="323"/>
      <c r="X19" s="323"/>
      <c r="Y19" s="323"/>
      <c r="Z19" s="323"/>
      <c r="AA19" s="324"/>
      <c r="AB19" s="401">
        <f t="shared" si="1"/>
        <v>6.12</v>
      </c>
      <c r="AC19" s="337">
        <v>205.7</v>
      </c>
      <c r="AD19" s="351">
        <v>10.200000000000001</v>
      </c>
      <c r="AE19" s="303"/>
      <c r="AF19" s="305">
        <f t="shared" si="0"/>
        <v>0</v>
      </c>
      <c r="AG19" s="316"/>
      <c r="AH19" s="317"/>
      <c r="AI19" s="317"/>
      <c r="AJ19" s="317"/>
      <c r="AK19" s="318"/>
      <c r="AL19" s="319">
        <v>95000</v>
      </c>
    </row>
    <row r="20" spans="5:38">
      <c r="E20" s="347">
        <v>10</v>
      </c>
      <c r="F20" s="382" t="s">
        <v>10</v>
      </c>
      <c r="G20" s="348" t="s">
        <v>400</v>
      </c>
      <c r="H20" s="383"/>
      <c r="I20" s="383"/>
      <c r="J20" s="383"/>
      <c r="K20" s="349"/>
      <c r="L20" s="383"/>
      <c r="M20" s="384"/>
      <c r="N20" s="385"/>
      <c r="O20" s="385"/>
      <c r="P20" s="315"/>
      <c r="Q20" s="384"/>
      <c r="R20" s="386"/>
      <c r="S20" s="349"/>
      <c r="T20" s="349"/>
      <c r="U20" s="349"/>
      <c r="V20" s="323"/>
      <c r="W20" s="323"/>
      <c r="X20" s="323"/>
      <c r="Y20" s="323"/>
      <c r="Z20" s="323"/>
      <c r="AA20" s="324"/>
      <c r="AB20" s="401">
        <f t="shared" si="1"/>
        <v>12.64</v>
      </c>
      <c r="AC20" s="337">
        <v>40.200000000000003</v>
      </c>
      <c r="AD20" s="407">
        <v>21.066666666666666</v>
      </c>
      <c r="AE20" s="303"/>
      <c r="AF20" s="305">
        <v>20</v>
      </c>
      <c r="AG20" s="316"/>
      <c r="AH20" s="317"/>
      <c r="AI20" s="317"/>
      <c r="AJ20" s="317"/>
      <c r="AK20" s="318"/>
      <c r="AL20" s="319">
        <v>79000</v>
      </c>
    </row>
    <row r="21" spans="5:38">
      <c r="E21" s="347">
        <v>11</v>
      </c>
      <c r="F21" s="382" t="s">
        <v>11</v>
      </c>
      <c r="G21" s="348" t="s">
        <v>400</v>
      </c>
      <c r="H21" s="383"/>
      <c r="I21" s="383"/>
      <c r="J21" s="383"/>
      <c r="K21" s="349"/>
      <c r="L21" s="391"/>
      <c r="M21" s="384"/>
      <c r="N21" s="385"/>
      <c r="O21" s="385"/>
      <c r="P21" s="315"/>
      <c r="Q21" s="384"/>
      <c r="R21" s="386"/>
      <c r="S21" s="349"/>
      <c r="T21" s="349"/>
      <c r="U21" s="349"/>
      <c r="V21" s="323"/>
      <c r="W21" s="388"/>
      <c r="X21" s="389"/>
      <c r="Y21" s="389"/>
      <c r="Z21" s="320"/>
      <c r="AA21" s="390"/>
      <c r="AB21" s="401">
        <f t="shared" si="1"/>
        <v>1.8999999999999997</v>
      </c>
      <c r="AC21" s="337">
        <v>34</v>
      </c>
      <c r="AD21" s="351">
        <v>3.1666666666666665</v>
      </c>
      <c r="AE21" s="303"/>
      <c r="AF21" s="305">
        <f t="shared" si="0"/>
        <v>0</v>
      </c>
      <c r="AG21" s="316"/>
      <c r="AH21" s="317"/>
      <c r="AI21" s="317"/>
      <c r="AJ21" s="317"/>
      <c r="AK21" s="318"/>
      <c r="AL21" s="319">
        <v>25200</v>
      </c>
    </row>
    <row r="22" spans="5:38">
      <c r="E22" s="347">
        <v>12</v>
      </c>
      <c r="F22" s="382" t="s">
        <v>12</v>
      </c>
      <c r="G22" s="348" t="s">
        <v>400</v>
      </c>
      <c r="H22" s="383"/>
      <c r="I22" s="383"/>
      <c r="J22" s="383"/>
      <c r="K22" s="349"/>
      <c r="L22" s="383"/>
      <c r="M22" s="384"/>
      <c r="N22" s="385"/>
      <c r="O22" s="385"/>
      <c r="P22" s="315"/>
      <c r="Q22" s="384"/>
      <c r="R22" s="386"/>
      <c r="S22" s="349"/>
      <c r="T22" s="349"/>
      <c r="U22" s="349"/>
      <c r="V22" s="323"/>
      <c r="W22" s="388"/>
      <c r="X22" s="389"/>
      <c r="Y22" s="389"/>
      <c r="Z22" s="320"/>
      <c r="AA22" s="390"/>
      <c r="AB22" s="401">
        <f t="shared" si="1"/>
        <v>5061.4199999999992</v>
      </c>
      <c r="AC22" s="336">
        <v>6893.5</v>
      </c>
      <c r="AD22" s="351">
        <v>8435.6999999999989</v>
      </c>
      <c r="AE22" s="303">
        <v>0.41</v>
      </c>
      <c r="AF22" s="305">
        <f t="shared" si="0"/>
        <v>10062.256999999998</v>
      </c>
      <c r="AG22" s="316"/>
      <c r="AH22" s="317"/>
      <c r="AI22" s="317"/>
      <c r="AJ22" s="317"/>
      <c r="AK22" s="318"/>
      <c r="AL22" s="319">
        <v>29000</v>
      </c>
    </row>
    <row r="23" spans="5:38">
      <c r="E23" s="347">
        <v>13</v>
      </c>
      <c r="F23" s="382" t="s">
        <v>13</v>
      </c>
      <c r="G23" s="348" t="s">
        <v>400</v>
      </c>
      <c r="H23" s="383"/>
      <c r="I23" s="383"/>
      <c r="J23" s="383"/>
      <c r="K23" s="349"/>
      <c r="L23" s="383"/>
      <c r="M23" s="384"/>
      <c r="N23" s="385"/>
      <c r="O23" s="385"/>
      <c r="P23" s="315"/>
      <c r="Q23" s="384"/>
      <c r="R23" s="386"/>
      <c r="S23" s="349"/>
      <c r="T23" s="349"/>
      <c r="U23" s="349"/>
      <c r="V23" s="323"/>
      <c r="W23" s="388"/>
      <c r="X23" s="389"/>
      <c r="Y23" s="389"/>
      <c r="Z23" s="320"/>
      <c r="AA23" s="390"/>
      <c r="AB23" s="401">
        <f t="shared" si="1"/>
        <v>168.8074</v>
      </c>
      <c r="AC23" s="336">
        <v>245.55</v>
      </c>
      <c r="AD23" s="351">
        <v>281.34566666666666</v>
      </c>
      <c r="AE23" s="303">
        <v>0.83499999999999996</v>
      </c>
      <c r="AF23" s="305">
        <f t="shared" si="0"/>
        <v>439.52669833333329</v>
      </c>
      <c r="AG23" s="316"/>
      <c r="AH23" s="317"/>
      <c r="AI23" s="317"/>
      <c r="AJ23" s="317"/>
      <c r="AK23" s="318"/>
      <c r="AL23" s="319">
        <v>88500</v>
      </c>
    </row>
    <row r="24" spans="5:38">
      <c r="E24" s="347">
        <v>14</v>
      </c>
      <c r="F24" s="382" t="s">
        <v>14</v>
      </c>
      <c r="G24" s="348" t="s">
        <v>400</v>
      </c>
      <c r="H24" s="383"/>
      <c r="I24" s="383"/>
      <c r="J24" s="383"/>
      <c r="K24" s="349"/>
      <c r="L24" s="383"/>
      <c r="M24" s="384"/>
      <c r="N24" s="385"/>
      <c r="O24" s="385"/>
      <c r="P24" s="315"/>
      <c r="Q24" s="384"/>
      <c r="R24" s="386"/>
      <c r="S24" s="349"/>
      <c r="T24" s="349"/>
      <c r="U24" s="349"/>
      <c r="V24" s="323"/>
      <c r="W24" s="388"/>
      <c r="X24" s="389"/>
      <c r="Y24" s="389"/>
      <c r="Z24" s="320"/>
      <c r="AA24" s="390"/>
      <c r="AB24" s="401">
        <f t="shared" si="1"/>
        <v>4874.9800000000005</v>
      </c>
      <c r="AC24" s="336">
        <v>2173.1999999999998</v>
      </c>
      <c r="AD24" s="353">
        <v>8124.9666666666672</v>
      </c>
      <c r="AE24" s="303">
        <v>0.15</v>
      </c>
      <c r="AF24" s="305">
        <f t="shared" si="0"/>
        <v>12045.491666666665</v>
      </c>
      <c r="AG24" s="316"/>
      <c r="AH24" s="317"/>
      <c r="AI24" s="317"/>
      <c r="AJ24" s="317"/>
      <c r="AK24" s="318"/>
      <c r="AL24" s="319">
        <v>3700</v>
      </c>
    </row>
    <row r="25" spans="5:38">
      <c r="E25" s="347">
        <v>15</v>
      </c>
      <c r="F25" s="382" t="s">
        <v>15</v>
      </c>
      <c r="G25" s="348" t="s">
        <v>400</v>
      </c>
      <c r="H25" s="383"/>
      <c r="I25" s="383"/>
      <c r="J25" s="383"/>
      <c r="K25" s="349"/>
      <c r="L25" s="383"/>
      <c r="M25" s="384"/>
      <c r="N25" s="385"/>
      <c r="O25" s="385"/>
      <c r="P25" s="315"/>
      <c r="Q25" s="384"/>
      <c r="R25" s="386"/>
      <c r="S25" s="349"/>
      <c r="T25" s="349"/>
      <c r="U25" s="349"/>
      <c r="V25" s="323"/>
      <c r="W25" s="323"/>
      <c r="X25" s="323"/>
      <c r="Y25" s="323"/>
      <c r="Z25" s="323"/>
      <c r="AA25" s="324"/>
      <c r="AB25" s="401">
        <f t="shared" si="1"/>
        <v>0.66479999999999995</v>
      </c>
      <c r="AC25" s="337">
        <v>18.48</v>
      </c>
      <c r="AD25" s="351">
        <v>1.1079999999999999</v>
      </c>
      <c r="AE25" s="321"/>
      <c r="AF25" s="305">
        <f t="shared" si="0"/>
        <v>0</v>
      </c>
      <c r="AG25" s="316"/>
      <c r="AH25" s="317"/>
      <c r="AI25" s="317"/>
      <c r="AJ25" s="317"/>
      <c r="AK25" s="318"/>
      <c r="AL25" s="319"/>
    </row>
    <row r="26" spans="5:38">
      <c r="E26" s="347">
        <v>16</v>
      </c>
      <c r="F26" s="387" t="s">
        <v>409</v>
      </c>
      <c r="G26" s="348" t="s">
        <v>400</v>
      </c>
      <c r="H26" s="383"/>
      <c r="I26" s="383"/>
      <c r="J26" s="383"/>
      <c r="K26" s="349"/>
      <c r="L26" s="383"/>
      <c r="M26" s="384"/>
      <c r="N26" s="385"/>
      <c r="O26" s="385"/>
      <c r="P26" s="315"/>
      <c r="Q26" s="384"/>
      <c r="R26" s="386"/>
      <c r="S26" s="349"/>
      <c r="T26" s="349"/>
      <c r="U26" s="349"/>
      <c r="V26" s="323"/>
      <c r="W26" s="323"/>
      <c r="X26" s="323"/>
      <c r="Y26" s="323"/>
      <c r="Z26" s="323"/>
      <c r="AA26" s="324"/>
      <c r="AB26" s="401">
        <f t="shared" si="1"/>
        <v>0</v>
      </c>
      <c r="AC26" s="338"/>
      <c r="AD26" s="354"/>
      <c r="AE26" s="321"/>
      <c r="AF26" s="305">
        <f t="shared" si="0"/>
        <v>0</v>
      </c>
      <c r="AG26" s="316"/>
      <c r="AH26" s="317"/>
      <c r="AI26" s="317"/>
      <c r="AJ26" s="317"/>
      <c r="AK26" s="318"/>
      <c r="AL26" s="319"/>
    </row>
    <row r="27" spans="5:38">
      <c r="E27" s="347"/>
      <c r="F27" s="387"/>
      <c r="G27" s="348"/>
      <c r="H27" s="383"/>
      <c r="I27" s="383"/>
      <c r="J27" s="383"/>
      <c r="K27" s="349"/>
      <c r="L27" s="383"/>
      <c r="M27" s="392"/>
      <c r="N27" s="349"/>
      <c r="O27" s="349"/>
      <c r="P27" s="349"/>
      <c r="Q27" s="392"/>
      <c r="R27" s="386"/>
      <c r="S27" s="349"/>
      <c r="T27" s="349"/>
      <c r="U27" s="349"/>
      <c r="V27" s="323"/>
      <c r="W27" s="323"/>
      <c r="X27" s="323"/>
      <c r="Y27" s="323"/>
      <c r="Z27" s="323"/>
      <c r="AA27" s="324"/>
      <c r="AB27" s="321"/>
      <c r="AC27" s="338"/>
      <c r="AD27" s="354"/>
      <c r="AE27" s="321"/>
      <c r="AF27" s="305">
        <f t="shared" si="0"/>
        <v>0</v>
      </c>
      <c r="AG27" s="316"/>
      <c r="AH27" s="317"/>
      <c r="AI27" s="317"/>
      <c r="AJ27" s="317"/>
      <c r="AK27" s="318"/>
      <c r="AL27" s="319"/>
    </row>
    <row r="28" spans="5:38">
      <c r="E28" s="507" t="s">
        <v>797</v>
      </c>
      <c r="F28" s="508"/>
      <c r="G28" s="348"/>
      <c r="H28" s="383"/>
      <c r="I28" s="383"/>
      <c r="J28" s="383"/>
      <c r="K28" s="349"/>
      <c r="L28" s="383"/>
      <c r="M28" s="392"/>
      <c r="N28" s="349"/>
      <c r="O28" s="349"/>
      <c r="P28" s="349"/>
      <c r="Q28" s="392"/>
      <c r="R28" s="386"/>
      <c r="S28" s="349"/>
      <c r="T28" s="349"/>
      <c r="U28" s="349"/>
      <c r="V28" s="323"/>
      <c r="W28" s="323"/>
      <c r="X28" s="323"/>
      <c r="Y28" s="323"/>
      <c r="Z28" s="323"/>
      <c r="AA28" s="324"/>
      <c r="AB28" s="321"/>
      <c r="AC28" s="338"/>
      <c r="AD28" s="354"/>
      <c r="AE28" s="321"/>
      <c r="AF28" s="305">
        <f t="shared" si="0"/>
        <v>0</v>
      </c>
      <c r="AG28" s="316"/>
      <c r="AH28" s="317"/>
      <c r="AI28" s="317"/>
      <c r="AJ28" s="317"/>
      <c r="AK28" s="318"/>
      <c r="AL28" s="319"/>
    </row>
    <row r="29" spans="5:38">
      <c r="E29" s="347">
        <v>17</v>
      </c>
      <c r="F29" s="393" t="s">
        <v>439</v>
      </c>
      <c r="G29" s="348" t="s">
        <v>402</v>
      </c>
      <c r="H29" s="383"/>
      <c r="I29" s="394"/>
      <c r="J29" s="383"/>
      <c r="K29" s="395"/>
      <c r="L29" s="383"/>
      <c r="M29" s="384"/>
      <c r="N29" s="385"/>
      <c r="O29" s="385"/>
      <c r="P29" s="315"/>
      <c r="Q29" s="384"/>
      <c r="R29" s="386"/>
      <c r="S29" s="349"/>
      <c r="T29" s="349"/>
      <c r="U29" s="349"/>
      <c r="V29" s="323"/>
      <c r="W29" s="388"/>
      <c r="X29" s="389"/>
      <c r="Y29" s="389"/>
      <c r="Z29" s="320"/>
      <c r="AA29" s="390"/>
      <c r="AB29" s="401">
        <f t="shared" ref="AB29:AB37" si="2">IF((AD29/25)*AB$8&gt;0,(AD29/25)*AB$8,0)</f>
        <v>68014</v>
      </c>
      <c r="AC29" s="411">
        <v>137500</v>
      </c>
      <c r="AD29" s="353">
        <v>113356.66666666667</v>
      </c>
      <c r="AE29" s="303">
        <v>0.5</v>
      </c>
      <c r="AF29" s="305">
        <f t="shared" si="0"/>
        <v>100549</v>
      </c>
      <c r="AG29" s="316"/>
      <c r="AH29" s="317"/>
      <c r="AI29" s="317"/>
      <c r="AJ29" s="317"/>
      <c r="AK29" s="318"/>
      <c r="AL29" s="319">
        <v>580</v>
      </c>
    </row>
    <row r="30" spans="5:38">
      <c r="E30" s="347">
        <v>18</v>
      </c>
      <c r="F30" s="393" t="s">
        <v>1066</v>
      </c>
      <c r="G30" s="348" t="s">
        <v>402</v>
      </c>
      <c r="H30" s="383"/>
      <c r="I30" s="394"/>
      <c r="J30" s="383"/>
      <c r="K30" s="395"/>
      <c r="L30" s="383"/>
      <c r="M30" s="384"/>
      <c r="N30" s="385"/>
      <c r="O30" s="385"/>
      <c r="P30" s="315"/>
      <c r="Q30" s="384"/>
      <c r="R30" s="386"/>
      <c r="S30" s="349"/>
      <c r="T30" s="349"/>
      <c r="U30" s="349"/>
      <c r="V30" s="323"/>
      <c r="W30" s="388"/>
      <c r="X30" s="389"/>
      <c r="Y30" s="389"/>
      <c r="Z30" s="320"/>
      <c r="AA30" s="390"/>
      <c r="AB30" s="401">
        <f t="shared" si="2"/>
        <v>48289.200000000004</v>
      </c>
      <c r="AC30" s="337"/>
      <c r="AD30" s="353">
        <v>80482</v>
      </c>
      <c r="AE30" s="303"/>
      <c r="AF30" s="305">
        <f t="shared" si="0"/>
        <v>128771.20000000001</v>
      </c>
      <c r="AG30" s="316"/>
      <c r="AH30" s="317"/>
      <c r="AI30" s="317"/>
      <c r="AJ30" s="317"/>
      <c r="AK30" s="318"/>
      <c r="AL30" s="319">
        <v>700</v>
      </c>
    </row>
    <row r="31" spans="5:38">
      <c r="E31" s="347">
        <v>19</v>
      </c>
      <c r="F31" s="393" t="s">
        <v>1074</v>
      </c>
      <c r="G31" s="348" t="s">
        <v>402</v>
      </c>
      <c r="H31" s="383"/>
      <c r="I31" s="394"/>
      <c r="J31" s="383"/>
      <c r="K31" s="395"/>
      <c r="L31" s="383"/>
      <c r="M31" s="384"/>
      <c r="N31" s="385"/>
      <c r="O31" s="385"/>
      <c r="P31" s="315"/>
      <c r="Q31" s="384"/>
      <c r="R31" s="386"/>
      <c r="S31" s="349"/>
      <c r="T31" s="349"/>
      <c r="U31" s="349"/>
      <c r="V31" s="323"/>
      <c r="W31" s="388"/>
      <c r="X31" s="389"/>
      <c r="Y31" s="389"/>
      <c r="Z31" s="320"/>
      <c r="AA31" s="390"/>
      <c r="AB31" s="401">
        <f t="shared" si="2"/>
        <v>0</v>
      </c>
      <c r="AC31" s="337"/>
      <c r="AD31" s="353"/>
      <c r="AE31" s="303"/>
      <c r="AF31" s="305">
        <v>37500</v>
      </c>
      <c r="AG31" s="316"/>
      <c r="AH31" s="317"/>
      <c r="AI31" s="317"/>
      <c r="AJ31" s="317"/>
      <c r="AK31" s="318"/>
      <c r="AL31" s="319"/>
    </row>
    <row r="32" spans="5:38">
      <c r="E32" s="347">
        <v>20</v>
      </c>
      <c r="F32" s="393" t="s">
        <v>690</v>
      </c>
      <c r="G32" s="348" t="s">
        <v>402</v>
      </c>
      <c r="H32" s="383"/>
      <c r="I32" s="394"/>
      <c r="J32" s="383"/>
      <c r="K32" s="383"/>
      <c r="L32" s="349"/>
      <c r="M32" s="384"/>
      <c r="N32" s="385"/>
      <c r="O32" s="385"/>
      <c r="P32" s="315"/>
      <c r="Q32" s="384"/>
      <c r="R32" s="386"/>
      <c r="S32" s="349"/>
      <c r="T32" s="349"/>
      <c r="U32" s="349"/>
      <c r="V32" s="323"/>
      <c r="W32" s="388"/>
      <c r="X32" s="389"/>
      <c r="Y32" s="389"/>
      <c r="Z32" s="320"/>
      <c r="AA32" s="390"/>
      <c r="AB32" s="401">
        <f t="shared" si="2"/>
        <v>228090</v>
      </c>
      <c r="AC32" s="412">
        <v>125000</v>
      </c>
      <c r="AD32" s="354">
        <v>380150</v>
      </c>
      <c r="AE32" s="321">
        <v>0.1</v>
      </c>
      <c r="AF32" s="305">
        <f t="shared" si="0"/>
        <v>521255</v>
      </c>
      <c r="AG32" s="316"/>
      <c r="AH32" s="317"/>
      <c r="AI32" s="317"/>
      <c r="AJ32" s="317"/>
      <c r="AK32" s="318"/>
      <c r="AL32" s="319">
        <v>700</v>
      </c>
    </row>
    <row r="33" spans="5:38">
      <c r="E33" s="347">
        <v>21</v>
      </c>
      <c r="F33" s="393" t="s">
        <v>691</v>
      </c>
      <c r="G33" s="348" t="s">
        <v>402</v>
      </c>
      <c r="H33" s="396"/>
      <c r="I33" s="397"/>
      <c r="J33" s="396"/>
      <c r="K33" s="331"/>
      <c r="L33" s="396"/>
      <c r="M33" s="384"/>
      <c r="N33" s="385"/>
      <c r="O33" s="385"/>
      <c r="P33" s="315"/>
      <c r="Q33" s="384"/>
      <c r="R33" s="386"/>
      <c r="S33" s="349"/>
      <c r="T33" s="349"/>
      <c r="U33" s="349"/>
      <c r="V33" s="323"/>
      <c r="W33" s="388"/>
      <c r="X33" s="389"/>
      <c r="Y33" s="389"/>
      <c r="Z33" s="320"/>
      <c r="AA33" s="390"/>
      <c r="AB33" s="401">
        <f t="shared" si="2"/>
        <v>8752</v>
      </c>
      <c r="AC33" s="411">
        <v>500</v>
      </c>
      <c r="AD33" s="351">
        <v>14586.666666666666</v>
      </c>
      <c r="AE33" s="303"/>
      <c r="AF33" s="305">
        <f t="shared" si="0"/>
        <v>22838.666666666664</v>
      </c>
      <c r="AG33" s="316"/>
      <c r="AH33" s="317"/>
      <c r="AI33" s="317"/>
      <c r="AJ33" s="317"/>
      <c r="AK33" s="318"/>
      <c r="AL33" s="319">
        <v>775</v>
      </c>
    </row>
    <row r="34" spans="5:38">
      <c r="E34" s="347">
        <v>22</v>
      </c>
      <c r="F34" s="393" t="s">
        <v>1075</v>
      </c>
      <c r="G34" s="348" t="s">
        <v>402</v>
      </c>
      <c r="H34" s="396"/>
      <c r="I34" s="397"/>
      <c r="J34" s="396"/>
      <c r="K34" s="331"/>
      <c r="L34" s="396"/>
      <c r="M34" s="384"/>
      <c r="N34" s="385"/>
      <c r="O34" s="385"/>
      <c r="P34" s="315"/>
      <c r="Q34" s="384"/>
      <c r="R34" s="386"/>
      <c r="S34" s="349"/>
      <c r="T34" s="349"/>
      <c r="U34" s="349"/>
      <c r="V34" s="323"/>
      <c r="W34" s="388"/>
      <c r="X34" s="389"/>
      <c r="Y34" s="389"/>
      <c r="Z34" s="320"/>
      <c r="AA34" s="390"/>
      <c r="AB34" s="401">
        <f t="shared" si="2"/>
        <v>2400</v>
      </c>
      <c r="AC34" s="411">
        <v>23500</v>
      </c>
      <c r="AD34" s="351">
        <v>4000</v>
      </c>
      <c r="AE34" s="303">
        <v>0.51</v>
      </c>
      <c r="AF34" s="305">
        <f t="shared" si="0"/>
        <v>0</v>
      </c>
      <c r="AG34" s="316"/>
      <c r="AH34" s="317"/>
      <c r="AI34" s="317"/>
      <c r="AJ34" s="317"/>
      <c r="AK34" s="318"/>
      <c r="AL34" s="319">
        <v>897</v>
      </c>
    </row>
    <row r="35" spans="5:38">
      <c r="E35" s="347">
        <v>23</v>
      </c>
      <c r="F35" s="393" t="s">
        <v>1073</v>
      </c>
      <c r="G35" s="348" t="s">
        <v>402</v>
      </c>
      <c r="H35" s="396"/>
      <c r="I35" s="397"/>
      <c r="J35" s="396"/>
      <c r="K35" s="331"/>
      <c r="L35" s="396"/>
      <c r="M35" s="384"/>
      <c r="N35" s="385"/>
      <c r="O35" s="385"/>
      <c r="P35" s="315"/>
      <c r="Q35" s="384"/>
      <c r="R35" s="386"/>
      <c r="S35" s="349"/>
      <c r="T35" s="349"/>
      <c r="U35" s="349"/>
      <c r="V35" s="323"/>
      <c r="W35" s="388"/>
      <c r="X35" s="389"/>
      <c r="Y35" s="389"/>
      <c r="Z35" s="320"/>
      <c r="AA35" s="390"/>
      <c r="AB35" s="401"/>
      <c r="AC35" s="411">
        <v>31500</v>
      </c>
      <c r="AD35" s="351">
        <v>28272</v>
      </c>
      <c r="AE35" s="303">
        <v>1.5</v>
      </c>
      <c r="AF35" s="305">
        <f t="shared" si="0"/>
        <v>39180</v>
      </c>
      <c r="AG35" s="316"/>
      <c r="AH35" s="317"/>
      <c r="AI35" s="317"/>
      <c r="AJ35" s="317"/>
      <c r="AK35" s="318"/>
      <c r="AL35" s="319">
        <v>897</v>
      </c>
    </row>
    <row r="36" spans="5:38">
      <c r="E36" s="347">
        <v>24</v>
      </c>
      <c r="F36" s="325" t="s">
        <v>237</v>
      </c>
      <c r="G36" s="348" t="s">
        <v>400</v>
      </c>
      <c r="H36" s="396"/>
      <c r="I36" s="396"/>
      <c r="J36" s="396"/>
      <c r="K36" s="331"/>
      <c r="L36" s="396"/>
      <c r="M36" s="384"/>
      <c r="N36" s="385"/>
      <c r="O36" s="385"/>
      <c r="P36" s="315"/>
      <c r="Q36" s="384"/>
      <c r="R36" s="386"/>
      <c r="S36" s="349"/>
      <c r="T36" s="349"/>
      <c r="U36" s="349"/>
      <c r="V36" s="323"/>
      <c r="W36" s="388"/>
      <c r="X36" s="389"/>
      <c r="Y36" s="389"/>
      <c r="Z36" s="320"/>
      <c r="AA36" s="390"/>
      <c r="AB36" s="401">
        <f t="shared" si="2"/>
        <v>2029.2599999999998</v>
      </c>
      <c r="AC36" s="411">
        <v>1234</v>
      </c>
      <c r="AD36" s="351">
        <v>3382.1</v>
      </c>
      <c r="AE36" s="303">
        <v>0.55000000000000004</v>
      </c>
      <c r="AF36" s="305">
        <f t="shared" si="0"/>
        <v>6037.5149999999994</v>
      </c>
      <c r="AG36" s="316"/>
      <c r="AH36" s="317"/>
      <c r="AI36" s="317"/>
      <c r="AJ36" s="317"/>
      <c r="AK36" s="318"/>
      <c r="AL36" s="319">
        <v>18575</v>
      </c>
    </row>
    <row r="37" spans="5:38">
      <c r="E37" s="347">
        <v>25</v>
      </c>
      <c r="F37" s="325" t="s">
        <v>240</v>
      </c>
      <c r="G37" s="348" t="s">
        <v>400</v>
      </c>
      <c r="H37" s="396"/>
      <c r="I37" s="396"/>
      <c r="J37" s="396"/>
      <c r="K37" s="331"/>
      <c r="L37" s="396"/>
      <c r="M37" s="384"/>
      <c r="N37" s="385"/>
      <c r="O37" s="385"/>
      <c r="P37" s="315"/>
      <c r="Q37" s="384"/>
      <c r="R37" s="386"/>
      <c r="S37" s="349"/>
      <c r="T37" s="349"/>
      <c r="U37" s="349"/>
      <c r="V37" s="323"/>
      <c r="W37" s="388"/>
      <c r="X37" s="389"/>
      <c r="Y37" s="389"/>
      <c r="Z37" s="320"/>
      <c r="AA37" s="390"/>
      <c r="AB37" s="401">
        <f t="shared" si="2"/>
        <v>1401</v>
      </c>
      <c r="AC37" s="411"/>
      <c r="AD37" s="351">
        <v>2335</v>
      </c>
      <c r="AE37" s="303">
        <v>0.55000000000000004</v>
      </c>
      <c r="AF37" s="305">
        <f t="shared" si="0"/>
        <v>5020.25</v>
      </c>
      <c r="AG37" s="316"/>
      <c r="AH37" s="317"/>
      <c r="AI37" s="317"/>
      <c r="AJ37" s="317"/>
      <c r="AK37" s="318"/>
      <c r="AL37" s="319">
        <v>18470</v>
      </c>
    </row>
    <row r="38" spans="5:38">
      <c r="E38" s="347"/>
      <c r="F38" s="325"/>
      <c r="G38" s="348"/>
      <c r="H38" s="396"/>
      <c r="I38" s="396"/>
      <c r="J38" s="396"/>
      <c r="K38" s="331"/>
      <c r="L38" s="396"/>
      <c r="M38" s="392"/>
      <c r="N38" s="349"/>
      <c r="O38" s="349"/>
      <c r="P38" s="349"/>
      <c r="Q38" s="392"/>
      <c r="R38" s="386"/>
      <c r="S38" s="349"/>
      <c r="T38" s="349"/>
      <c r="U38" s="349"/>
      <c r="V38" s="323"/>
      <c r="W38" s="323"/>
      <c r="X38" s="323"/>
      <c r="Y38" s="323"/>
      <c r="Z38" s="323"/>
      <c r="AA38" s="324"/>
      <c r="AB38" s="321"/>
      <c r="AC38" s="338"/>
      <c r="AD38" s="354"/>
      <c r="AE38" s="321"/>
      <c r="AF38" s="305">
        <f t="shared" si="0"/>
        <v>0</v>
      </c>
      <c r="AG38" s="316"/>
      <c r="AH38" s="317"/>
      <c r="AI38" s="317"/>
      <c r="AJ38" s="317"/>
      <c r="AK38" s="318"/>
      <c r="AL38" s="319"/>
    </row>
    <row r="39" spans="5:38">
      <c r="E39" s="507" t="s">
        <v>796</v>
      </c>
      <c r="F39" s="508"/>
      <c r="G39" s="348"/>
      <c r="H39" s="396"/>
      <c r="I39" s="397"/>
      <c r="J39" s="396"/>
      <c r="K39" s="331"/>
      <c r="L39" s="396"/>
      <c r="M39" s="392"/>
      <c r="N39" s="349"/>
      <c r="O39" s="349"/>
      <c r="P39" s="349"/>
      <c r="Q39" s="392"/>
      <c r="R39" s="386"/>
      <c r="S39" s="349"/>
      <c r="T39" s="349"/>
      <c r="U39" s="349"/>
      <c r="V39" s="323"/>
      <c r="W39" s="323"/>
      <c r="X39" s="323"/>
      <c r="Y39" s="323"/>
      <c r="Z39" s="323"/>
      <c r="AA39" s="324"/>
      <c r="AB39" s="321"/>
      <c r="AC39" s="338"/>
      <c r="AD39" s="354"/>
      <c r="AE39" s="321"/>
      <c r="AF39" s="305">
        <f t="shared" si="0"/>
        <v>0</v>
      </c>
      <c r="AG39" s="316"/>
      <c r="AH39" s="317"/>
      <c r="AI39" s="317"/>
      <c r="AJ39" s="317"/>
      <c r="AK39" s="318"/>
      <c r="AL39" s="319"/>
    </row>
    <row r="40" spans="5:38" hidden="1">
      <c r="E40" s="347">
        <v>27</v>
      </c>
      <c r="F40" s="325" t="s">
        <v>16</v>
      </c>
      <c r="G40" s="348" t="s">
        <v>795</v>
      </c>
      <c r="H40" s="349"/>
      <c r="I40" s="349"/>
      <c r="J40" s="349"/>
      <c r="K40" s="349"/>
      <c r="L40" s="349"/>
      <c r="M40" s="392"/>
      <c r="N40" s="349"/>
      <c r="O40" s="349"/>
      <c r="P40" s="349"/>
      <c r="Q40" s="392"/>
      <c r="R40" s="386"/>
      <c r="S40" s="349"/>
      <c r="T40" s="349"/>
      <c r="U40" s="349"/>
      <c r="V40" s="323"/>
      <c r="W40" s="323"/>
      <c r="X40" s="323"/>
      <c r="Y40" s="323"/>
      <c r="Z40" s="323"/>
      <c r="AA40" s="324"/>
      <c r="AB40" s="401">
        <f t="shared" ref="AB40:AB94" si="3">IF((AD40/25)*AB$8&gt;0,(AD40/25)*AB$8,0)</f>
        <v>0</v>
      </c>
      <c r="AC40" s="337"/>
      <c r="AD40" s="351"/>
      <c r="AE40" s="303"/>
      <c r="AF40" s="305">
        <f t="shared" si="0"/>
        <v>0</v>
      </c>
      <c r="AG40" s="316"/>
      <c r="AH40" s="317"/>
      <c r="AI40" s="317"/>
      <c r="AJ40" s="317"/>
      <c r="AK40" s="318"/>
      <c r="AL40" s="319"/>
    </row>
    <row r="41" spans="5:38" hidden="1">
      <c r="E41" s="347">
        <v>28</v>
      </c>
      <c r="F41" s="325" t="s">
        <v>17</v>
      </c>
      <c r="G41" s="348" t="s">
        <v>795</v>
      </c>
      <c r="H41" s="349"/>
      <c r="I41" s="349"/>
      <c r="J41" s="349"/>
      <c r="K41" s="349"/>
      <c r="L41" s="349"/>
      <c r="M41" s="392"/>
      <c r="N41" s="349"/>
      <c r="O41" s="349"/>
      <c r="P41" s="349"/>
      <c r="Q41" s="392"/>
      <c r="R41" s="386"/>
      <c r="S41" s="349"/>
      <c r="T41" s="349"/>
      <c r="U41" s="349"/>
      <c r="V41" s="323"/>
      <c r="W41" s="323"/>
      <c r="X41" s="323"/>
      <c r="Y41" s="323"/>
      <c r="Z41" s="323"/>
      <c r="AA41" s="324"/>
      <c r="AB41" s="401">
        <f t="shared" si="3"/>
        <v>0</v>
      </c>
      <c r="AC41" s="338"/>
      <c r="AD41" s="354"/>
      <c r="AE41" s="321"/>
      <c r="AF41" s="305">
        <f t="shared" si="0"/>
        <v>0</v>
      </c>
      <c r="AG41" s="316"/>
      <c r="AH41" s="317"/>
      <c r="AI41" s="317"/>
      <c r="AJ41" s="317"/>
      <c r="AK41" s="318"/>
      <c r="AL41" s="319"/>
    </row>
    <row r="42" spans="5:38" hidden="1">
      <c r="E42" s="347">
        <v>29</v>
      </c>
      <c r="F42" s="325" t="s">
        <v>18</v>
      </c>
      <c r="G42" s="348" t="s">
        <v>795</v>
      </c>
      <c r="H42" s="349"/>
      <c r="I42" s="349"/>
      <c r="J42" s="349"/>
      <c r="K42" s="349"/>
      <c r="L42" s="349"/>
      <c r="M42" s="392"/>
      <c r="N42" s="349"/>
      <c r="O42" s="349"/>
      <c r="P42" s="349"/>
      <c r="Q42" s="392"/>
      <c r="R42" s="386"/>
      <c r="S42" s="349"/>
      <c r="T42" s="349"/>
      <c r="U42" s="349"/>
      <c r="V42" s="323"/>
      <c r="W42" s="323"/>
      <c r="X42" s="323"/>
      <c r="Y42" s="323"/>
      <c r="Z42" s="323"/>
      <c r="AA42" s="324"/>
      <c r="AB42" s="401">
        <f t="shared" si="3"/>
        <v>0</v>
      </c>
      <c r="AC42" s="337"/>
      <c r="AD42" s="351"/>
      <c r="AE42" s="321"/>
      <c r="AF42" s="305">
        <f t="shared" si="0"/>
        <v>0</v>
      </c>
      <c r="AG42" s="316"/>
      <c r="AH42" s="317"/>
      <c r="AI42" s="317"/>
      <c r="AJ42" s="317"/>
      <c r="AK42" s="318"/>
      <c r="AL42" s="319"/>
    </row>
    <row r="43" spans="5:38" hidden="1">
      <c r="E43" s="347">
        <v>30</v>
      </c>
      <c r="F43" s="325" t="s">
        <v>19</v>
      </c>
      <c r="G43" s="348" t="s">
        <v>795</v>
      </c>
      <c r="H43" s="349"/>
      <c r="I43" s="349"/>
      <c r="J43" s="349"/>
      <c r="K43" s="349"/>
      <c r="L43" s="349"/>
      <c r="M43" s="392"/>
      <c r="N43" s="349"/>
      <c r="O43" s="349"/>
      <c r="P43" s="349"/>
      <c r="Q43" s="392"/>
      <c r="R43" s="386"/>
      <c r="S43" s="349"/>
      <c r="T43" s="349"/>
      <c r="U43" s="349"/>
      <c r="V43" s="323"/>
      <c r="W43" s="323"/>
      <c r="X43" s="323"/>
      <c r="Y43" s="323"/>
      <c r="Z43" s="323"/>
      <c r="AA43" s="324"/>
      <c r="AB43" s="401">
        <f t="shared" si="3"/>
        <v>0</v>
      </c>
      <c r="AC43" s="337"/>
      <c r="AD43" s="353"/>
      <c r="AE43" s="321"/>
      <c r="AF43" s="305">
        <f t="shared" si="0"/>
        <v>0</v>
      </c>
      <c r="AG43" s="316"/>
      <c r="AH43" s="317"/>
      <c r="AI43" s="317"/>
      <c r="AJ43" s="317"/>
      <c r="AK43" s="318"/>
      <c r="AL43" s="319"/>
    </row>
    <row r="44" spans="5:38" hidden="1">
      <c r="E44" s="347">
        <v>31</v>
      </c>
      <c r="F44" s="325" t="s">
        <v>20</v>
      </c>
      <c r="G44" s="348" t="s">
        <v>795</v>
      </c>
      <c r="H44" s="349"/>
      <c r="I44" s="349"/>
      <c r="J44" s="349"/>
      <c r="K44" s="349"/>
      <c r="L44" s="349"/>
      <c r="M44" s="392"/>
      <c r="N44" s="349"/>
      <c r="O44" s="349"/>
      <c r="P44" s="349"/>
      <c r="Q44" s="392"/>
      <c r="R44" s="386"/>
      <c r="S44" s="349"/>
      <c r="T44" s="349"/>
      <c r="U44" s="349"/>
      <c r="V44" s="323"/>
      <c r="W44" s="323"/>
      <c r="X44" s="323"/>
      <c r="Y44" s="323"/>
      <c r="Z44" s="323"/>
      <c r="AA44" s="324"/>
      <c r="AB44" s="401">
        <f t="shared" si="3"/>
        <v>0</v>
      </c>
      <c r="AC44" s="338"/>
      <c r="AD44" s="354"/>
      <c r="AE44" s="321"/>
      <c r="AF44" s="305">
        <f t="shared" si="0"/>
        <v>0</v>
      </c>
      <c r="AG44" s="316"/>
      <c r="AH44" s="317"/>
      <c r="AI44" s="317"/>
      <c r="AJ44" s="317"/>
      <c r="AK44" s="318"/>
      <c r="AL44" s="319"/>
    </row>
    <row r="45" spans="5:38" hidden="1">
      <c r="E45" s="347">
        <v>32</v>
      </c>
      <c r="F45" s="325" t="s">
        <v>21</v>
      </c>
      <c r="G45" s="348" t="s">
        <v>795</v>
      </c>
      <c r="H45" s="349"/>
      <c r="I45" s="349"/>
      <c r="J45" s="349"/>
      <c r="K45" s="349"/>
      <c r="L45" s="349"/>
      <c r="M45" s="392"/>
      <c r="N45" s="349"/>
      <c r="O45" s="349"/>
      <c r="P45" s="349"/>
      <c r="Q45" s="392"/>
      <c r="R45" s="386"/>
      <c r="S45" s="349"/>
      <c r="T45" s="349"/>
      <c r="U45" s="349"/>
      <c r="V45" s="323"/>
      <c r="W45" s="323"/>
      <c r="X45" s="323"/>
      <c r="Y45" s="323"/>
      <c r="Z45" s="323"/>
      <c r="AA45" s="324"/>
      <c r="AB45" s="401">
        <f t="shared" si="3"/>
        <v>0</v>
      </c>
      <c r="AC45" s="337"/>
      <c r="AD45" s="353"/>
      <c r="AE45" s="303"/>
      <c r="AF45" s="305">
        <f t="shared" si="0"/>
        <v>0</v>
      </c>
      <c r="AG45" s="316"/>
      <c r="AH45" s="317"/>
      <c r="AI45" s="317"/>
      <c r="AJ45" s="317"/>
      <c r="AK45" s="318"/>
      <c r="AL45" s="319"/>
    </row>
    <row r="46" spans="5:38" hidden="1">
      <c r="E46" s="347">
        <v>33</v>
      </c>
      <c r="F46" s="325" t="s">
        <v>22</v>
      </c>
      <c r="G46" s="348" t="s">
        <v>795</v>
      </c>
      <c r="H46" s="349"/>
      <c r="I46" s="349"/>
      <c r="J46" s="349"/>
      <c r="K46" s="349"/>
      <c r="L46" s="349"/>
      <c r="M46" s="392"/>
      <c r="N46" s="349"/>
      <c r="O46" s="349"/>
      <c r="P46" s="349"/>
      <c r="Q46" s="392"/>
      <c r="R46" s="386"/>
      <c r="S46" s="349"/>
      <c r="T46" s="349"/>
      <c r="U46" s="349"/>
      <c r="V46" s="323"/>
      <c r="W46" s="323"/>
      <c r="X46" s="323"/>
      <c r="Y46" s="323"/>
      <c r="Z46" s="323"/>
      <c r="AA46" s="324"/>
      <c r="AB46" s="401">
        <f t="shared" si="3"/>
        <v>0</v>
      </c>
      <c r="AC46" s="339"/>
      <c r="AD46" s="355"/>
      <c r="AE46" s="306"/>
      <c r="AF46" s="305">
        <f t="shared" si="0"/>
        <v>0</v>
      </c>
      <c r="AG46" s="316"/>
      <c r="AH46" s="317"/>
      <c r="AI46" s="317"/>
      <c r="AJ46" s="317"/>
      <c r="AK46" s="318"/>
      <c r="AL46" s="319"/>
    </row>
    <row r="47" spans="5:38" hidden="1">
      <c r="E47" s="347">
        <v>34</v>
      </c>
      <c r="F47" s="325" t="s">
        <v>23</v>
      </c>
      <c r="G47" s="348" t="s">
        <v>795</v>
      </c>
      <c r="H47" s="349"/>
      <c r="I47" s="349"/>
      <c r="J47" s="349"/>
      <c r="K47" s="349"/>
      <c r="L47" s="349"/>
      <c r="M47" s="392"/>
      <c r="N47" s="349"/>
      <c r="O47" s="349"/>
      <c r="P47" s="349"/>
      <c r="Q47" s="392"/>
      <c r="R47" s="386"/>
      <c r="S47" s="349"/>
      <c r="T47" s="349"/>
      <c r="U47" s="349"/>
      <c r="V47" s="323"/>
      <c r="W47" s="323"/>
      <c r="X47" s="323"/>
      <c r="Y47" s="323"/>
      <c r="Z47" s="323"/>
      <c r="AA47" s="324"/>
      <c r="AB47" s="401">
        <f t="shared" si="3"/>
        <v>0</v>
      </c>
      <c r="AC47" s="337"/>
      <c r="AD47" s="351"/>
      <c r="AE47" s="303"/>
      <c r="AF47" s="305">
        <f t="shared" si="0"/>
        <v>0</v>
      </c>
      <c r="AG47" s="316"/>
      <c r="AH47" s="317"/>
      <c r="AI47" s="317"/>
      <c r="AJ47" s="317"/>
      <c r="AK47" s="318"/>
      <c r="AL47" s="319"/>
    </row>
    <row r="48" spans="5:38" hidden="1">
      <c r="E48" s="347">
        <v>35</v>
      </c>
      <c r="F48" s="325" t="s">
        <v>24</v>
      </c>
      <c r="G48" s="348" t="s">
        <v>795</v>
      </c>
      <c r="H48" s="349"/>
      <c r="I48" s="349"/>
      <c r="J48" s="349"/>
      <c r="K48" s="349"/>
      <c r="L48" s="349"/>
      <c r="M48" s="392"/>
      <c r="N48" s="349"/>
      <c r="O48" s="349"/>
      <c r="P48" s="349"/>
      <c r="Q48" s="392"/>
      <c r="R48" s="386"/>
      <c r="S48" s="349"/>
      <c r="T48" s="349"/>
      <c r="U48" s="349"/>
      <c r="V48" s="323"/>
      <c r="W48" s="323"/>
      <c r="X48" s="323"/>
      <c r="Y48" s="323"/>
      <c r="Z48" s="323"/>
      <c r="AA48" s="324"/>
      <c r="AB48" s="401">
        <f t="shared" si="3"/>
        <v>0</v>
      </c>
      <c r="AC48" s="337"/>
      <c r="AD48" s="353"/>
      <c r="AE48" s="303"/>
      <c r="AF48" s="305">
        <f t="shared" si="0"/>
        <v>0</v>
      </c>
      <c r="AG48" s="316"/>
      <c r="AH48" s="317"/>
      <c r="AI48" s="317"/>
      <c r="AJ48" s="317"/>
      <c r="AK48" s="318"/>
      <c r="AL48" s="319"/>
    </row>
    <row r="49" spans="5:38" hidden="1">
      <c r="E49" s="347">
        <v>36</v>
      </c>
      <c r="F49" s="325" t="s">
        <v>25</v>
      </c>
      <c r="G49" s="348" t="s">
        <v>795</v>
      </c>
      <c r="H49" s="349"/>
      <c r="I49" s="349"/>
      <c r="J49" s="349"/>
      <c r="K49" s="349"/>
      <c r="L49" s="349"/>
      <c r="M49" s="392"/>
      <c r="N49" s="349"/>
      <c r="O49" s="349"/>
      <c r="P49" s="349"/>
      <c r="Q49" s="392"/>
      <c r="R49" s="386"/>
      <c r="S49" s="349"/>
      <c r="T49" s="349"/>
      <c r="U49" s="349"/>
      <c r="V49" s="323"/>
      <c r="W49" s="323"/>
      <c r="X49" s="323"/>
      <c r="Y49" s="323"/>
      <c r="Z49" s="323"/>
      <c r="AA49" s="324"/>
      <c r="AB49" s="401">
        <f t="shared" si="3"/>
        <v>0</v>
      </c>
      <c r="AC49" s="338"/>
      <c r="AD49" s="354"/>
      <c r="AE49" s="321"/>
      <c r="AF49" s="305">
        <f t="shared" si="0"/>
        <v>0</v>
      </c>
      <c r="AG49" s="316"/>
      <c r="AH49" s="317"/>
      <c r="AI49" s="317"/>
      <c r="AJ49" s="317"/>
      <c r="AK49" s="318"/>
      <c r="AL49" s="319"/>
    </row>
    <row r="50" spans="5:38" hidden="1">
      <c r="E50" s="347">
        <v>37</v>
      </c>
      <c r="F50" s="325" t="s">
        <v>26</v>
      </c>
      <c r="G50" s="348" t="s">
        <v>795</v>
      </c>
      <c r="H50" s="349"/>
      <c r="I50" s="349"/>
      <c r="J50" s="349"/>
      <c r="K50" s="349"/>
      <c r="L50" s="349"/>
      <c r="M50" s="392"/>
      <c r="N50" s="349"/>
      <c r="O50" s="349"/>
      <c r="P50" s="349"/>
      <c r="Q50" s="392"/>
      <c r="R50" s="386"/>
      <c r="S50" s="349"/>
      <c r="T50" s="349"/>
      <c r="U50" s="349"/>
      <c r="V50" s="323"/>
      <c r="W50" s="323"/>
      <c r="X50" s="323"/>
      <c r="Y50" s="323"/>
      <c r="Z50" s="323"/>
      <c r="AA50" s="324"/>
      <c r="AB50" s="401">
        <f t="shared" si="3"/>
        <v>0</v>
      </c>
      <c r="AC50" s="338"/>
      <c r="AD50" s="354"/>
      <c r="AE50" s="321"/>
      <c r="AF50" s="305">
        <f t="shared" si="0"/>
        <v>0</v>
      </c>
      <c r="AG50" s="316"/>
      <c r="AH50" s="317"/>
      <c r="AI50" s="317"/>
      <c r="AJ50" s="317"/>
      <c r="AK50" s="318"/>
      <c r="AL50" s="319"/>
    </row>
    <row r="51" spans="5:38" hidden="1">
      <c r="E51" s="347">
        <v>38</v>
      </c>
      <c r="F51" s="325" t="s">
        <v>27</v>
      </c>
      <c r="G51" s="348" t="s">
        <v>795</v>
      </c>
      <c r="H51" s="349"/>
      <c r="I51" s="349"/>
      <c r="J51" s="349"/>
      <c r="K51" s="349"/>
      <c r="L51" s="349"/>
      <c r="M51" s="392"/>
      <c r="N51" s="349"/>
      <c r="O51" s="349"/>
      <c r="P51" s="349"/>
      <c r="Q51" s="392"/>
      <c r="R51" s="386"/>
      <c r="S51" s="349"/>
      <c r="T51" s="349"/>
      <c r="U51" s="349"/>
      <c r="V51" s="323"/>
      <c r="W51" s="323"/>
      <c r="X51" s="323"/>
      <c r="Y51" s="323"/>
      <c r="Z51" s="323"/>
      <c r="AA51" s="324"/>
      <c r="AB51" s="401">
        <f t="shared" si="3"/>
        <v>0</v>
      </c>
      <c r="AC51" s="338"/>
      <c r="AD51" s="354"/>
      <c r="AE51" s="321"/>
      <c r="AF51" s="305">
        <f t="shared" si="0"/>
        <v>0</v>
      </c>
      <c r="AG51" s="316"/>
      <c r="AH51" s="317"/>
      <c r="AI51" s="317"/>
      <c r="AJ51" s="317"/>
      <c r="AK51" s="318"/>
      <c r="AL51" s="319"/>
    </row>
    <row r="52" spans="5:38" hidden="1">
      <c r="E52" s="347">
        <v>39</v>
      </c>
      <c r="F52" s="325" t="s">
        <v>28</v>
      </c>
      <c r="G52" s="348" t="s">
        <v>795</v>
      </c>
      <c r="H52" s="349"/>
      <c r="I52" s="349"/>
      <c r="J52" s="349"/>
      <c r="K52" s="349"/>
      <c r="L52" s="349"/>
      <c r="M52" s="392"/>
      <c r="N52" s="349"/>
      <c r="O52" s="349"/>
      <c r="P52" s="349"/>
      <c r="Q52" s="392"/>
      <c r="R52" s="386"/>
      <c r="S52" s="349"/>
      <c r="T52" s="349"/>
      <c r="U52" s="349"/>
      <c r="V52" s="323"/>
      <c r="W52" s="323"/>
      <c r="X52" s="323"/>
      <c r="Y52" s="323"/>
      <c r="Z52" s="323"/>
      <c r="AA52" s="324"/>
      <c r="AB52" s="401">
        <f t="shared" si="3"/>
        <v>0</v>
      </c>
      <c r="AC52" s="338"/>
      <c r="AD52" s="354"/>
      <c r="AE52" s="321"/>
      <c r="AF52" s="305">
        <f t="shared" si="0"/>
        <v>0</v>
      </c>
      <c r="AG52" s="316"/>
      <c r="AH52" s="317"/>
      <c r="AI52" s="317"/>
      <c r="AJ52" s="317"/>
      <c r="AK52" s="318"/>
      <c r="AL52" s="319"/>
    </row>
    <row r="53" spans="5:38" hidden="1">
      <c r="E53" s="347">
        <v>40</v>
      </c>
      <c r="F53" s="325" t="s">
        <v>29</v>
      </c>
      <c r="G53" s="348" t="s">
        <v>795</v>
      </c>
      <c r="H53" s="349"/>
      <c r="I53" s="349"/>
      <c r="J53" s="349"/>
      <c r="K53" s="349"/>
      <c r="L53" s="349"/>
      <c r="M53" s="392"/>
      <c r="N53" s="349"/>
      <c r="O53" s="349"/>
      <c r="P53" s="349"/>
      <c r="Q53" s="392"/>
      <c r="R53" s="386"/>
      <c r="S53" s="349"/>
      <c r="T53" s="349"/>
      <c r="U53" s="349"/>
      <c r="V53" s="323"/>
      <c r="W53" s="323"/>
      <c r="X53" s="323"/>
      <c r="Y53" s="323"/>
      <c r="Z53" s="323"/>
      <c r="AA53" s="324"/>
      <c r="AB53" s="401">
        <f t="shared" si="3"/>
        <v>0</v>
      </c>
      <c r="AC53" s="338"/>
      <c r="AD53" s="354"/>
      <c r="AE53" s="321"/>
      <c r="AF53" s="305">
        <f t="shared" si="0"/>
        <v>0</v>
      </c>
      <c r="AG53" s="316"/>
      <c r="AH53" s="317"/>
      <c r="AI53" s="317"/>
      <c r="AJ53" s="317"/>
      <c r="AK53" s="318"/>
      <c r="AL53" s="319"/>
    </row>
    <row r="54" spans="5:38" hidden="1">
      <c r="E54" s="347">
        <v>41</v>
      </c>
      <c r="F54" s="325" t="s">
        <v>30</v>
      </c>
      <c r="G54" s="348" t="s">
        <v>795</v>
      </c>
      <c r="H54" s="349"/>
      <c r="I54" s="349"/>
      <c r="J54" s="349"/>
      <c r="K54" s="349"/>
      <c r="L54" s="349"/>
      <c r="M54" s="392"/>
      <c r="N54" s="349"/>
      <c r="O54" s="349"/>
      <c r="P54" s="349"/>
      <c r="Q54" s="392"/>
      <c r="R54" s="386"/>
      <c r="S54" s="349"/>
      <c r="T54" s="349"/>
      <c r="U54" s="349"/>
      <c r="V54" s="323"/>
      <c r="W54" s="323"/>
      <c r="X54" s="323"/>
      <c r="Y54" s="323"/>
      <c r="Z54" s="323"/>
      <c r="AA54" s="324"/>
      <c r="AB54" s="401">
        <f t="shared" si="3"/>
        <v>0</v>
      </c>
      <c r="AC54" s="338"/>
      <c r="AD54" s="354"/>
      <c r="AE54" s="321"/>
      <c r="AF54" s="305">
        <f t="shared" si="0"/>
        <v>0</v>
      </c>
      <c r="AG54" s="316"/>
      <c r="AH54" s="317"/>
      <c r="AI54" s="317"/>
      <c r="AJ54" s="317"/>
      <c r="AK54" s="318"/>
      <c r="AL54" s="319"/>
    </row>
    <row r="55" spans="5:38" hidden="1">
      <c r="E55" s="347">
        <v>42</v>
      </c>
      <c r="F55" s="325" t="s">
        <v>31</v>
      </c>
      <c r="G55" s="348" t="s">
        <v>795</v>
      </c>
      <c r="H55" s="349"/>
      <c r="I55" s="349"/>
      <c r="J55" s="349"/>
      <c r="K55" s="349"/>
      <c r="L55" s="349"/>
      <c r="M55" s="392"/>
      <c r="N55" s="349"/>
      <c r="O55" s="349"/>
      <c r="P55" s="349"/>
      <c r="Q55" s="392"/>
      <c r="R55" s="386"/>
      <c r="S55" s="349"/>
      <c r="T55" s="349"/>
      <c r="U55" s="349"/>
      <c r="V55" s="323"/>
      <c r="W55" s="323"/>
      <c r="X55" s="323"/>
      <c r="Y55" s="323"/>
      <c r="Z55" s="323"/>
      <c r="AA55" s="324"/>
      <c r="AB55" s="401">
        <f t="shared" si="3"/>
        <v>0</v>
      </c>
      <c r="AC55" s="338"/>
      <c r="AD55" s="354"/>
      <c r="AE55" s="321"/>
      <c r="AF55" s="305">
        <f t="shared" si="0"/>
        <v>0</v>
      </c>
      <c r="AG55" s="316"/>
      <c r="AH55" s="317"/>
      <c r="AI55" s="317"/>
      <c r="AJ55" s="317"/>
      <c r="AK55" s="318"/>
      <c r="AL55" s="319"/>
    </row>
    <row r="56" spans="5:38" hidden="1">
      <c r="E56" s="347">
        <v>43</v>
      </c>
      <c r="F56" s="325" t="s">
        <v>17</v>
      </c>
      <c r="G56" s="348" t="s">
        <v>795</v>
      </c>
      <c r="H56" s="349"/>
      <c r="I56" s="349"/>
      <c r="J56" s="349"/>
      <c r="K56" s="349"/>
      <c r="L56" s="349"/>
      <c r="M56" s="392"/>
      <c r="N56" s="349"/>
      <c r="O56" s="349"/>
      <c r="P56" s="349"/>
      <c r="Q56" s="392"/>
      <c r="R56" s="386"/>
      <c r="S56" s="349"/>
      <c r="T56" s="349"/>
      <c r="U56" s="349"/>
      <c r="V56" s="323"/>
      <c r="W56" s="323"/>
      <c r="X56" s="323"/>
      <c r="Y56" s="323"/>
      <c r="Z56" s="323"/>
      <c r="AA56" s="324"/>
      <c r="AB56" s="401">
        <f t="shared" si="3"/>
        <v>0</v>
      </c>
      <c r="AC56" s="338"/>
      <c r="AD56" s="354"/>
      <c r="AE56" s="321"/>
      <c r="AF56" s="305">
        <f t="shared" si="0"/>
        <v>0</v>
      </c>
      <c r="AG56" s="316"/>
      <c r="AH56" s="317"/>
      <c r="AI56" s="317"/>
      <c r="AJ56" s="317"/>
      <c r="AK56" s="318"/>
      <c r="AL56" s="319"/>
    </row>
    <row r="57" spans="5:38" hidden="1">
      <c r="E57" s="347">
        <v>44</v>
      </c>
      <c r="F57" s="325" t="s">
        <v>170</v>
      </c>
      <c r="G57" s="348" t="s">
        <v>795</v>
      </c>
      <c r="H57" s="349"/>
      <c r="I57" s="349"/>
      <c r="J57" s="349"/>
      <c r="K57" s="349"/>
      <c r="L57" s="349"/>
      <c r="M57" s="392"/>
      <c r="N57" s="349"/>
      <c r="O57" s="349"/>
      <c r="P57" s="349"/>
      <c r="Q57" s="392"/>
      <c r="R57" s="386"/>
      <c r="S57" s="349"/>
      <c r="T57" s="349"/>
      <c r="U57" s="349"/>
      <c r="V57" s="323"/>
      <c r="W57" s="323"/>
      <c r="X57" s="323"/>
      <c r="Y57" s="323"/>
      <c r="Z57" s="323"/>
      <c r="AA57" s="324"/>
      <c r="AB57" s="401">
        <f t="shared" si="3"/>
        <v>0</v>
      </c>
      <c r="AC57" s="338"/>
      <c r="AD57" s="354"/>
      <c r="AE57" s="321"/>
      <c r="AF57" s="305">
        <f t="shared" si="0"/>
        <v>0</v>
      </c>
      <c r="AG57" s="316"/>
      <c r="AH57" s="317"/>
      <c r="AI57" s="317"/>
      <c r="AJ57" s="317"/>
      <c r="AK57" s="318"/>
      <c r="AL57" s="319"/>
    </row>
    <row r="58" spans="5:38">
      <c r="E58" s="347">
        <v>26</v>
      </c>
      <c r="F58" s="325" t="s">
        <v>455</v>
      </c>
      <c r="G58" s="348"/>
      <c r="H58" s="349"/>
      <c r="I58" s="349"/>
      <c r="J58" s="349"/>
      <c r="K58" s="349"/>
      <c r="L58" s="349"/>
      <c r="M58" s="392"/>
      <c r="N58" s="349"/>
      <c r="O58" s="349"/>
      <c r="P58" s="349"/>
      <c r="Q58" s="392"/>
      <c r="R58" s="386"/>
      <c r="S58" s="349"/>
      <c r="T58" s="349"/>
      <c r="U58" s="349"/>
      <c r="V58" s="323"/>
      <c r="W58" s="323"/>
      <c r="X58" s="323"/>
      <c r="Y58" s="323"/>
      <c r="Z58" s="323"/>
      <c r="AA58" s="324"/>
      <c r="AB58" s="401">
        <f t="shared" si="3"/>
        <v>481.59999999999991</v>
      </c>
      <c r="AC58" s="412">
        <v>1800</v>
      </c>
      <c r="AD58" s="354">
        <v>802.66666666666663</v>
      </c>
      <c r="AE58" s="321"/>
      <c r="AF58" s="305">
        <v>3000</v>
      </c>
      <c r="AG58" s="316"/>
      <c r="AH58" s="317"/>
      <c r="AI58" s="317"/>
      <c r="AJ58" s="317"/>
      <c r="AK58" s="318"/>
      <c r="AL58" s="319"/>
    </row>
    <row r="59" spans="5:38">
      <c r="E59" s="347">
        <v>27</v>
      </c>
      <c r="F59" s="325" t="s">
        <v>171</v>
      </c>
      <c r="G59" s="348" t="s">
        <v>795</v>
      </c>
      <c r="H59" s="349"/>
      <c r="I59" s="349"/>
      <c r="J59" s="349"/>
      <c r="K59" s="349"/>
      <c r="L59" s="349"/>
      <c r="M59" s="384"/>
      <c r="N59" s="385"/>
      <c r="O59" s="385"/>
      <c r="P59" s="315"/>
      <c r="Q59" s="384"/>
      <c r="R59" s="386"/>
      <c r="S59" s="349"/>
      <c r="T59" s="349"/>
      <c r="U59" s="349"/>
      <c r="V59" s="323"/>
      <c r="W59" s="323"/>
      <c r="X59" s="323"/>
      <c r="Y59" s="323"/>
      <c r="Z59" s="323"/>
      <c r="AA59" s="324"/>
      <c r="AB59" s="401">
        <f t="shared" si="3"/>
        <v>342.4</v>
      </c>
      <c r="AC59" s="411">
        <v>1000</v>
      </c>
      <c r="AD59" s="352">
        <v>570.66666666666663</v>
      </c>
      <c r="AE59" s="321">
        <v>1.45</v>
      </c>
      <c r="AF59" s="305">
        <f t="shared" si="0"/>
        <v>740.5333333333333</v>
      </c>
      <c r="AG59" s="316"/>
      <c r="AH59" s="317"/>
      <c r="AI59" s="317"/>
      <c r="AJ59" s="317"/>
      <c r="AK59" s="318"/>
      <c r="AL59" s="319">
        <v>1055</v>
      </c>
    </row>
    <row r="60" spans="5:38">
      <c r="E60" s="347">
        <v>28</v>
      </c>
      <c r="F60" s="325" t="s">
        <v>173</v>
      </c>
      <c r="G60" s="348" t="s">
        <v>795</v>
      </c>
      <c r="H60" s="349"/>
      <c r="I60" s="349"/>
      <c r="J60" s="349"/>
      <c r="K60" s="349"/>
      <c r="L60" s="349"/>
      <c r="M60" s="392"/>
      <c r="N60" s="349"/>
      <c r="O60" s="349"/>
      <c r="P60" s="349"/>
      <c r="Q60" s="392"/>
      <c r="R60" s="386"/>
      <c r="S60" s="349"/>
      <c r="T60" s="349"/>
      <c r="U60" s="349"/>
      <c r="V60" s="323"/>
      <c r="W60" s="323"/>
      <c r="X60" s="323"/>
      <c r="Y60" s="323"/>
      <c r="Z60" s="323"/>
      <c r="AA60" s="324"/>
      <c r="AB60" s="401">
        <f t="shared" si="3"/>
        <v>228.79999999999998</v>
      </c>
      <c r="AC60" s="411">
        <v>1100</v>
      </c>
      <c r="AD60" s="351">
        <v>381.33333333333331</v>
      </c>
      <c r="AE60" s="303"/>
      <c r="AF60" s="305">
        <f t="shared" si="0"/>
        <v>0</v>
      </c>
      <c r="AG60" s="316"/>
      <c r="AH60" s="317"/>
      <c r="AI60" s="317"/>
      <c r="AJ60" s="317"/>
      <c r="AK60" s="318"/>
      <c r="AL60" s="319">
        <v>1055</v>
      </c>
    </row>
    <row r="61" spans="5:38">
      <c r="E61" s="347">
        <v>29</v>
      </c>
      <c r="F61" s="325" t="s">
        <v>175</v>
      </c>
      <c r="G61" s="348" t="s">
        <v>795</v>
      </c>
      <c r="H61" s="383"/>
      <c r="I61" s="383"/>
      <c r="J61" s="383"/>
      <c r="K61" s="383"/>
      <c r="L61" s="383"/>
      <c r="M61" s="392"/>
      <c r="N61" s="349"/>
      <c r="O61" s="349"/>
      <c r="P61" s="349"/>
      <c r="Q61" s="392"/>
      <c r="R61" s="386"/>
      <c r="S61" s="349"/>
      <c r="T61" s="349"/>
      <c r="U61" s="349"/>
      <c r="V61" s="323"/>
      <c r="W61" s="388"/>
      <c r="X61" s="389"/>
      <c r="Y61" s="389"/>
      <c r="Z61" s="320"/>
      <c r="AA61" s="390"/>
      <c r="AB61" s="401">
        <f t="shared" si="3"/>
        <v>513.4</v>
      </c>
      <c r="AC61" s="411">
        <v>1100</v>
      </c>
      <c r="AD61" s="352">
        <v>855.66666666666663</v>
      </c>
      <c r="AE61" s="303">
        <v>0.2</v>
      </c>
      <c r="AF61" s="305">
        <v>1000</v>
      </c>
      <c r="AG61" s="316"/>
      <c r="AH61" s="317"/>
      <c r="AI61" s="317"/>
      <c r="AJ61" s="317"/>
      <c r="AK61" s="318"/>
      <c r="AL61" s="319">
        <v>2265</v>
      </c>
    </row>
    <row r="62" spans="5:38">
      <c r="E62" s="347">
        <v>30</v>
      </c>
      <c r="F62" s="325" t="s">
        <v>177</v>
      </c>
      <c r="G62" s="348" t="s">
        <v>795</v>
      </c>
      <c r="H62" s="383"/>
      <c r="I62" s="383"/>
      <c r="J62" s="383"/>
      <c r="K62" s="383"/>
      <c r="L62" s="383"/>
      <c r="M62" s="384"/>
      <c r="N62" s="385"/>
      <c r="O62" s="385"/>
      <c r="P62" s="315"/>
      <c r="Q62" s="384"/>
      <c r="R62" s="386"/>
      <c r="S62" s="349"/>
      <c r="T62" s="349"/>
      <c r="U62" s="349"/>
      <c r="V62" s="323"/>
      <c r="W62" s="388"/>
      <c r="X62" s="389"/>
      <c r="Y62" s="389"/>
      <c r="Z62" s="320"/>
      <c r="AA62" s="390"/>
      <c r="AB62" s="401">
        <f t="shared" si="3"/>
        <v>1455</v>
      </c>
      <c r="AC62" s="411">
        <v>5000</v>
      </c>
      <c r="AD62" s="353">
        <v>2425</v>
      </c>
      <c r="AE62" s="303">
        <v>0.91</v>
      </c>
      <c r="AF62" s="305">
        <f t="shared" si="0"/>
        <v>1086.75</v>
      </c>
      <c r="AG62" s="316"/>
      <c r="AH62" s="317"/>
      <c r="AI62" s="317"/>
      <c r="AJ62" s="317"/>
      <c r="AK62" s="318"/>
      <c r="AL62" s="319">
        <v>2055</v>
      </c>
    </row>
    <row r="63" spans="5:38">
      <c r="E63" s="347">
        <v>31</v>
      </c>
      <c r="F63" s="325" t="s">
        <v>179</v>
      </c>
      <c r="G63" s="348" t="s">
        <v>795</v>
      </c>
      <c r="H63" s="383"/>
      <c r="I63" s="383"/>
      <c r="J63" s="383"/>
      <c r="K63" s="383"/>
      <c r="L63" s="383"/>
      <c r="M63" s="392"/>
      <c r="N63" s="349"/>
      <c r="O63" s="349"/>
      <c r="P63" s="349"/>
      <c r="Q63" s="392"/>
      <c r="R63" s="386"/>
      <c r="S63" s="349"/>
      <c r="T63" s="349"/>
      <c r="U63" s="349"/>
      <c r="V63" s="323"/>
      <c r="W63" s="388"/>
      <c r="X63" s="389"/>
      <c r="Y63" s="389"/>
      <c r="Z63" s="320"/>
      <c r="AA63" s="390"/>
      <c r="AB63" s="401">
        <f t="shared" si="3"/>
        <v>1099.6000000000001</v>
      </c>
      <c r="AC63" s="411">
        <v>2050</v>
      </c>
      <c r="AD63" s="353">
        <v>1832.6666666666667</v>
      </c>
      <c r="AE63" s="303">
        <v>0.61</v>
      </c>
      <c r="AF63" s="305">
        <f t="shared" si="0"/>
        <v>2000.1933333333336</v>
      </c>
      <c r="AG63" s="316"/>
      <c r="AH63" s="317"/>
      <c r="AI63" s="317"/>
      <c r="AJ63" s="317"/>
      <c r="AK63" s="318"/>
      <c r="AL63" s="319">
        <v>1950</v>
      </c>
    </row>
    <row r="64" spans="5:38">
      <c r="E64" s="347">
        <v>32</v>
      </c>
      <c r="F64" s="325" t="s">
        <v>223</v>
      </c>
      <c r="G64" s="348" t="s">
        <v>795</v>
      </c>
      <c r="H64" s="349"/>
      <c r="I64" s="349"/>
      <c r="J64" s="349"/>
      <c r="K64" s="349"/>
      <c r="L64" s="349"/>
      <c r="M64" s="384"/>
      <c r="N64" s="385"/>
      <c r="O64" s="385"/>
      <c r="P64" s="315"/>
      <c r="Q64" s="384"/>
      <c r="R64" s="386"/>
      <c r="S64" s="349"/>
      <c r="T64" s="349"/>
      <c r="U64" s="349"/>
      <c r="V64" s="323"/>
      <c r="W64" s="323"/>
      <c r="X64" s="323"/>
      <c r="Y64" s="323"/>
      <c r="Z64" s="323"/>
      <c r="AA64" s="324"/>
      <c r="AB64" s="401">
        <f t="shared" si="3"/>
        <v>271.2</v>
      </c>
      <c r="AC64" s="411">
        <v>200</v>
      </c>
      <c r="AD64" s="353">
        <v>452</v>
      </c>
      <c r="AE64" s="303">
        <v>1.0549999999999999</v>
      </c>
      <c r="AF64" s="305">
        <f t="shared" si="0"/>
        <v>1000.06</v>
      </c>
      <c r="AG64" s="316"/>
      <c r="AH64" s="317"/>
      <c r="AI64" s="317"/>
      <c r="AJ64" s="317"/>
      <c r="AK64" s="318"/>
      <c r="AL64" s="319">
        <v>6370</v>
      </c>
    </row>
    <row r="65" spans="5:38">
      <c r="E65" s="347">
        <v>33</v>
      </c>
      <c r="F65" s="325" t="s">
        <v>304</v>
      </c>
      <c r="G65" s="348" t="s">
        <v>795</v>
      </c>
      <c r="H65" s="349"/>
      <c r="I65" s="349"/>
      <c r="J65" s="349"/>
      <c r="K65" s="349"/>
      <c r="L65" s="349"/>
      <c r="M65" s="392"/>
      <c r="N65" s="349"/>
      <c r="O65" s="349"/>
      <c r="P65" s="349"/>
      <c r="Q65" s="392"/>
      <c r="R65" s="386"/>
      <c r="S65" s="349"/>
      <c r="T65" s="349"/>
      <c r="U65" s="349"/>
      <c r="V65" s="323"/>
      <c r="W65" s="323"/>
      <c r="X65" s="323"/>
      <c r="Y65" s="323"/>
      <c r="Z65" s="323"/>
      <c r="AA65" s="324"/>
      <c r="AB65" s="401">
        <f t="shared" si="3"/>
        <v>177.2</v>
      </c>
      <c r="AC65" s="411">
        <v>1100</v>
      </c>
      <c r="AD65" s="353">
        <v>295.33333333333331</v>
      </c>
      <c r="AE65" s="306"/>
      <c r="AF65" s="305">
        <f t="shared" si="0"/>
        <v>0</v>
      </c>
      <c r="AG65" s="316"/>
      <c r="AH65" s="317"/>
      <c r="AI65" s="317"/>
      <c r="AJ65" s="317"/>
      <c r="AK65" s="318"/>
      <c r="AL65" s="319">
        <v>700</v>
      </c>
    </row>
    <row r="66" spans="5:38">
      <c r="E66" s="347">
        <v>34</v>
      </c>
      <c r="F66" s="325" t="s">
        <v>305</v>
      </c>
      <c r="G66" s="348" t="s">
        <v>795</v>
      </c>
      <c r="H66" s="349"/>
      <c r="I66" s="349"/>
      <c r="J66" s="349"/>
      <c r="K66" s="349"/>
      <c r="L66" s="349"/>
      <c r="M66" s="392"/>
      <c r="N66" s="349"/>
      <c r="O66" s="349"/>
      <c r="P66" s="349"/>
      <c r="Q66" s="392"/>
      <c r="R66" s="386"/>
      <c r="S66" s="349"/>
      <c r="T66" s="349"/>
      <c r="U66" s="349"/>
      <c r="V66" s="323"/>
      <c r="W66" s="323"/>
      <c r="X66" s="323"/>
      <c r="Y66" s="323"/>
      <c r="Z66" s="323"/>
      <c r="AA66" s="324"/>
      <c r="AB66" s="401">
        <f t="shared" si="3"/>
        <v>0</v>
      </c>
      <c r="AC66" s="338"/>
      <c r="AD66" s="354"/>
      <c r="AE66" s="321"/>
      <c r="AF66" s="305">
        <f t="shared" si="0"/>
        <v>0</v>
      </c>
      <c r="AG66" s="316"/>
      <c r="AH66" s="317"/>
      <c r="AI66" s="317"/>
      <c r="AJ66" s="317"/>
      <c r="AK66" s="318"/>
      <c r="AL66" s="319"/>
    </row>
    <row r="67" spans="5:38">
      <c r="E67" s="347">
        <v>35</v>
      </c>
      <c r="F67" s="325" t="s">
        <v>229</v>
      </c>
      <c r="G67" s="348" t="s">
        <v>795</v>
      </c>
      <c r="H67" s="349"/>
      <c r="I67" s="349"/>
      <c r="J67" s="349"/>
      <c r="K67" s="349"/>
      <c r="L67" s="349"/>
      <c r="M67" s="392"/>
      <c r="N67" s="349"/>
      <c r="O67" s="349"/>
      <c r="P67" s="349"/>
      <c r="Q67" s="392"/>
      <c r="R67" s="386"/>
      <c r="S67" s="349"/>
      <c r="T67" s="349"/>
      <c r="U67" s="349"/>
      <c r="V67" s="323"/>
      <c r="W67" s="323"/>
      <c r="X67" s="323"/>
      <c r="Y67" s="323"/>
      <c r="Z67" s="323"/>
      <c r="AA67" s="324"/>
      <c r="AB67" s="401">
        <f t="shared" si="3"/>
        <v>0</v>
      </c>
      <c r="AC67" s="338"/>
      <c r="AD67" s="354"/>
      <c r="AE67" s="321"/>
      <c r="AF67" s="305">
        <f t="shared" si="0"/>
        <v>0</v>
      </c>
      <c r="AG67" s="316"/>
      <c r="AH67" s="317"/>
      <c r="AI67" s="317"/>
      <c r="AJ67" s="317"/>
      <c r="AK67" s="318"/>
      <c r="AL67" s="319"/>
    </row>
    <row r="68" spans="5:38">
      <c r="E68" s="347">
        <v>36</v>
      </c>
      <c r="F68" s="325" t="s">
        <v>230</v>
      </c>
      <c r="G68" s="348" t="s">
        <v>795</v>
      </c>
      <c r="H68" s="349"/>
      <c r="I68" s="349"/>
      <c r="J68" s="349"/>
      <c r="K68" s="349"/>
      <c r="L68" s="349"/>
      <c r="M68" s="392"/>
      <c r="N68" s="349"/>
      <c r="O68" s="349"/>
      <c r="P68" s="349"/>
      <c r="Q68" s="392"/>
      <c r="R68" s="386"/>
      <c r="S68" s="349"/>
      <c r="T68" s="349"/>
      <c r="U68" s="349"/>
      <c r="V68" s="323"/>
      <c r="W68" s="323"/>
      <c r="X68" s="323"/>
      <c r="Y68" s="323"/>
      <c r="Z68" s="323"/>
      <c r="AA68" s="324"/>
      <c r="AB68" s="401">
        <f t="shared" si="3"/>
        <v>0</v>
      </c>
      <c r="AC68" s="338"/>
      <c r="AD68" s="354"/>
      <c r="AE68" s="321"/>
      <c r="AF68" s="305">
        <f t="shared" si="0"/>
        <v>0</v>
      </c>
      <c r="AG68" s="316"/>
      <c r="AH68" s="317"/>
      <c r="AI68" s="317"/>
      <c r="AJ68" s="317"/>
      <c r="AK68" s="318"/>
      <c r="AL68" s="319"/>
    </row>
    <row r="69" spans="5:38">
      <c r="E69" s="347">
        <v>37</v>
      </c>
      <c r="F69" s="325" t="s">
        <v>231</v>
      </c>
      <c r="G69" s="348" t="s">
        <v>795</v>
      </c>
      <c r="H69" s="349"/>
      <c r="I69" s="349"/>
      <c r="J69" s="349"/>
      <c r="K69" s="349"/>
      <c r="L69" s="349"/>
      <c r="M69" s="392"/>
      <c r="N69" s="349"/>
      <c r="O69" s="349"/>
      <c r="P69" s="349"/>
      <c r="Q69" s="392"/>
      <c r="R69" s="386"/>
      <c r="S69" s="349"/>
      <c r="T69" s="349"/>
      <c r="U69" s="349"/>
      <c r="V69" s="323"/>
      <c r="W69" s="323"/>
      <c r="X69" s="323"/>
      <c r="Y69" s="323"/>
      <c r="Z69" s="323"/>
      <c r="AA69" s="324"/>
      <c r="AB69" s="401">
        <f t="shared" si="3"/>
        <v>315</v>
      </c>
      <c r="AC69" s="337">
        <v>700</v>
      </c>
      <c r="AD69" s="353">
        <v>525</v>
      </c>
      <c r="AE69" s="321"/>
      <c r="AF69" s="305">
        <v>1000</v>
      </c>
      <c r="AG69" s="316"/>
      <c r="AH69" s="317"/>
      <c r="AI69" s="317"/>
      <c r="AJ69" s="317"/>
      <c r="AK69" s="318"/>
      <c r="AL69" s="319">
        <v>350</v>
      </c>
    </row>
    <row r="70" spans="5:38">
      <c r="E70" s="347">
        <v>38</v>
      </c>
      <c r="F70" s="325" t="s">
        <v>252</v>
      </c>
      <c r="G70" s="348" t="s">
        <v>795</v>
      </c>
      <c r="H70" s="349"/>
      <c r="I70" s="349"/>
      <c r="J70" s="349"/>
      <c r="K70" s="349"/>
      <c r="L70" s="349"/>
      <c r="M70" s="392"/>
      <c r="N70" s="349"/>
      <c r="O70" s="349"/>
      <c r="P70" s="349"/>
      <c r="Q70" s="392"/>
      <c r="R70" s="386"/>
      <c r="S70" s="349"/>
      <c r="T70" s="349"/>
      <c r="U70" s="349"/>
      <c r="V70" s="323"/>
      <c r="W70" s="323"/>
      <c r="X70" s="323"/>
      <c r="Y70" s="323"/>
      <c r="Z70" s="323"/>
      <c r="AA70" s="324"/>
      <c r="AB70" s="401">
        <f t="shared" si="3"/>
        <v>59</v>
      </c>
      <c r="AC70" s="338">
        <v>150</v>
      </c>
      <c r="AD70" s="354">
        <v>98.333333333333329</v>
      </c>
      <c r="AE70" s="321"/>
      <c r="AF70" s="305"/>
      <c r="AG70" s="316"/>
      <c r="AH70" s="317"/>
      <c r="AI70" s="317"/>
      <c r="AJ70" s="317"/>
      <c r="AK70" s="318"/>
      <c r="AL70" s="319">
        <v>6055</v>
      </c>
    </row>
    <row r="71" spans="5:38">
      <c r="E71" s="347">
        <v>39</v>
      </c>
      <c r="F71" s="325" t="s">
        <v>300</v>
      </c>
      <c r="G71" s="348" t="s">
        <v>795</v>
      </c>
      <c r="H71" s="349"/>
      <c r="I71" s="349"/>
      <c r="J71" s="349"/>
      <c r="K71" s="349"/>
      <c r="L71" s="349"/>
      <c r="M71" s="392"/>
      <c r="N71" s="349"/>
      <c r="O71" s="349"/>
      <c r="P71" s="349"/>
      <c r="Q71" s="392"/>
      <c r="R71" s="386"/>
      <c r="S71" s="349"/>
      <c r="T71" s="349"/>
      <c r="U71" s="349"/>
      <c r="V71" s="323"/>
      <c r="W71" s="323"/>
      <c r="X71" s="323"/>
      <c r="Y71" s="323"/>
      <c r="Z71" s="323"/>
      <c r="AA71" s="324"/>
      <c r="AB71" s="401">
        <f t="shared" si="3"/>
        <v>0</v>
      </c>
      <c r="AC71" s="337"/>
      <c r="AD71" s="353"/>
      <c r="AE71" s="321"/>
      <c r="AF71" s="305">
        <f t="shared" ref="AF71:AF130" si="4">IF(((AD71*(1+AE71))+AB71-AC71)&gt;0,(AD71*(1+AE71))+AB71-AC71,0)</f>
        <v>0</v>
      </c>
      <c r="AG71" s="316"/>
      <c r="AH71" s="317"/>
      <c r="AI71" s="317"/>
      <c r="AJ71" s="317"/>
      <c r="AK71" s="318"/>
      <c r="AL71" s="319"/>
    </row>
    <row r="72" spans="5:38">
      <c r="E72" s="347">
        <v>40</v>
      </c>
      <c r="F72" s="325" t="s">
        <v>301</v>
      </c>
      <c r="G72" s="348" t="s">
        <v>795</v>
      </c>
      <c r="H72" s="349"/>
      <c r="I72" s="349"/>
      <c r="J72" s="349"/>
      <c r="K72" s="349"/>
      <c r="L72" s="349"/>
      <c r="M72" s="392"/>
      <c r="N72" s="349"/>
      <c r="O72" s="349"/>
      <c r="P72" s="349"/>
      <c r="Q72" s="392"/>
      <c r="R72" s="386"/>
      <c r="S72" s="349"/>
      <c r="T72" s="349"/>
      <c r="U72" s="349"/>
      <c r="V72" s="323"/>
      <c r="W72" s="323"/>
      <c r="X72" s="323"/>
      <c r="Y72" s="323"/>
      <c r="Z72" s="323"/>
      <c r="AA72" s="324"/>
      <c r="AB72" s="401">
        <f t="shared" si="3"/>
        <v>0</v>
      </c>
      <c r="AC72" s="338"/>
      <c r="AD72" s="354"/>
      <c r="AE72" s="321"/>
      <c r="AF72" s="305" t="s">
        <v>1069</v>
      </c>
      <c r="AG72" s="316"/>
      <c r="AH72" s="317"/>
      <c r="AI72" s="317"/>
      <c r="AJ72" s="317"/>
      <c r="AK72" s="318"/>
      <c r="AL72" s="319"/>
    </row>
    <row r="73" spans="5:38">
      <c r="E73" s="347">
        <v>41</v>
      </c>
      <c r="F73" s="325" t="s">
        <v>271</v>
      </c>
      <c r="G73" s="348" t="s">
        <v>795</v>
      </c>
      <c r="H73" s="383"/>
      <c r="I73" s="383"/>
      <c r="J73" s="383"/>
      <c r="K73" s="383"/>
      <c r="L73" s="383"/>
      <c r="M73" s="392"/>
      <c r="N73" s="349"/>
      <c r="O73" s="349"/>
      <c r="P73" s="349"/>
      <c r="Q73" s="392"/>
      <c r="R73" s="386"/>
      <c r="S73" s="349"/>
      <c r="T73" s="349"/>
      <c r="U73" s="349"/>
      <c r="V73" s="323"/>
      <c r="W73" s="323"/>
      <c r="X73" s="323"/>
      <c r="Y73" s="323"/>
      <c r="Z73" s="323"/>
      <c r="AA73" s="324"/>
      <c r="AB73" s="401">
        <f t="shared" si="3"/>
        <v>317.60000000000002</v>
      </c>
      <c r="AC73" s="337"/>
      <c r="AD73" s="408">
        <v>529.33333333333337</v>
      </c>
      <c r="AE73" s="303">
        <v>0.3</v>
      </c>
      <c r="AF73" s="305">
        <f t="shared" si="4"/>
        <v>1005.7333333333335</v>
      </c>
      <c r="AG73" s="316"/>
      <c r="AH73" s="317"/>
      <c r="AI73" s="317"/>
      <c r="AJ73" s="317"/>
      <c r="AK73" s="318"/>
      <c r="AL73" s="319">
        <v>1950</v>
      </c>
    </row>
    <row r="74" spans="5:38">
      <c r="E74" s="347">
        <v>42</v>
      </c>
      <c r="F74" s="325" t="s">
        <v>212</v>
      </c>
      <c r="G74" s="348" t="s">
        <v>795</v>
      </c>
      <c r="H74" s="349"/>
      <c r="I74" s="349"/>
      <c r="J74" s="349"/>
      <c r="K74" s="349"/>
      <c r="L74" s="349"/>
      <c r="M74" s="392"/>
      <c r="N74" s="349"/>
      <c r="O74" s="349"/>
      <c r="P74" s="349"/>
      <c r="Q74" s="392"/>
      <c r="R74" s="386"/>
      <c r="S74" s="349"/>
      <c r="T74" s="349"/>
      <c r="U74" s="349"/>
      <c r="V74" s="323"/>
      <c r="W74" s="323"/>
      <c r="X74" s="323"/>
      <c r="Y74" s="323"/>
      <c r="Z74" s="323"/>
      <c r="AA74" s="324"/>
      <c r="AB74" s="401">
        <f t="shared" si="3"/>
        <v>0</v>
      </c>
      <c r="AC74" s="338"/>
      <c r="AD74" s="354"/>
      <c r="AE74" s="321"/>
      <c r="AF74" s="305">
        <f t="shared" si="4"/>
        <v>0</v>
      </c>
      <c r="AG74" s="316"/>
      <c r="AH74" s="317"/>
      <c r="AI74" s="317"/>
      <c r="AJ74" s="317"/>
      <c r="AK74" s="318"/>
      <c r="AL74" s="319"/>
    </row>
    <row r="75" spans="5:38">
      <c r="E75" s="347"/>
      <c r="F75" s="325"/>
      <c r="G75" s="348"/>
      <c r="H75" s="349"/>
      <c r="I75" s="349"/>
      <c r="J75" s="349"/>
      <c r="K75" s="349"/>
      <c r="L75" s="349"/>
      <c r="M75" s="392"/>
      <c r="N75" s="349"/>
      <c r="O75" s="349"/>
      <c r="P75" s="349"/>
      <c r="Q75" s="392"/>
      <c r="R75" s="386"/>
      <c r="S75" s="349"/>
      <c r="T75" s="349"/>
      <c r="U75" s="349"/>
      <c r="V75" s="323"/>
      <c r="W75" s="323"/>
      <c r="X75" s="323"/>
      <c r="Y75" s="323"/>
      <c r="Z75" s="323"/>
      <c r="AA75" s="324"/>
      <c r="AB75" s="401"/>
      <c r="AC75" s="338"/>
      <c r="AD75" s="354"/>
      <c r="AE75" s="321"/>
      <c r="AF75" s="305">
        <f t="shared" si="4"/>
        <v>0</v>
      </c>
      <c r="AG75" s="316"/>
      <c r="AH75" s="317"/>
      <c r="AI75" s="317"/>
      <c r="AJ75" s="317"/>
      <c r="AK75" s="318"/>
      <c r="AL75" s="319"/>
    </row>
    <row r="76" spans="5:38">
      <c r="E76" s="507" t="s">
        <v>798</v>
      </c>
      <c r="F76" s="508"/>
      <c r="G76" s="348"/>
      <c r="H76" s="349"/>
      <c r="I76" s="349"/>
      <c r="J76" s="349"/>
      <c r="K76" s="349"/>
      <c r="L76" s="349"/>
      <c r="M76" s="392"/>
      <c r="N76" s="349"/>
      <c r="O76" s="349"/>
      <c r="P76" s="349"/>
      <c r="Q76" s="392"/>
      <c r="R76" s="386"/>
      <c r="S76" s="349"/>
      <c r="T76" s="349"/>
      <c r="U76" s="349"/>
      <c r="V76" s="323"/>
      <c r="W76" s="323"/>
      <c r="X76" s="323"/>
      <c r="Y76" s="323"/>
      <c r="Z76" s="323"/>
      <c r="AA76" s="324"/>
      <c r="AB76" s="401"/>
      <c r="AC76" s="338"/>
      <c r="AD76" s="354"/>
      <c r="AE76" s="321"/>
      <c r="AF76" s="305">
        <f t="shared" si="4"/>
        <v>0</v>
      </c>
      <c r="AG76" s="316"/>
      <c r="AH76" s="317"/>
      <c r="AI76" s="317"/>
      <c r="AJ76" s="317"/>
      <c r="AK76" s="318"/>
      <c r="AL76" s="319"/>
    </row>
    <row r="77" spans="5:38">
      <c r="E77" s="347">
        <v>43</v>
      </c>
      <c r="F77" s="325" t="s">
        <v>32</v>
      </c>
      <c r="G77" s="348" t="s">
        <v>816</v>
      </c>
      <c r="H77" s="349"/>
      <c r="I77" s="349"/>
      <c r="J77" s="349"/>
      <c r="K77" s="349"/>
      <c r="L77" s="349"/>
      <c r="M77" s="384"/>
      <c r="N77" s="385"/>
      <c r="O77" s="385"/>
      <c r="P77" s="315"/>
      <c r="Q77" s="384"/>
      <c r="R77" s="386"/>
      <c r="S77" s="349"/>
      <c r="T77" s="349"/>
      <c r="U77" s="349"/>
      <c r="V77" s="323"/>
      <c r="W77" s="323"/>
      <c r="X77" s="323"/>
      <c r="Y77" s="323"/>
      <c r="Z77" s="323"/>
      <c r="AA77" s="324"/>
      <c r="AB77" s="401">
        <f t="shared" si="3"/>
        <v>0</v>
      </c>
      <c r="AC77" s="338"/>
      <c r="AD77" s="354"/>
      <c r="AE77" s="321"/>
      <c r="AF77" s="305">
        <f t="shared" si="4"/>
        <v>0</v>
      </c>
      <c r="AG77" s="316"/>
      <c r="AH77" s="317"/>
      <c r="AI77" s="317"/>
      <c r="AJ77" s="317"/>
      <c r="AK77" s="318"/>
      <c r="AL77" s="319"/>
    </row>
    <row r="78" spans="5:38">
      <c r="E78" s="347">
        <v>44</v>
      </c>
      <c r="F78" s="325" t="s">
        <v>40</v>
      </c>
      <c r="G78" s="348" t="s">
        <v>402</v>
      </c>
      <c r="H78" s="349"/>
      <c r="I78" s="349"/>
      <c r="J78" s="349"/>
      <c r="K78" s="349"/>
      <c r="L78" s="349"/>
      <c r="M78" s="392"/>
      <c r="N78" s="349"/>
      <c r="O78" s="349"/>
      <c r="P78" s="349"/>
      <c r="Q78" s="392"/>
      <c r="R78" s="386"/>
      <c r="S78" s="349"/>
      <c r="T78" s="349"/>
      <c r="U78" s="349"/>
      <c r="V78" s="323"/>
      <c r="W78" s="388"/>
      <c r="X78" s="389"/>
      <c r="Y78" s="389"/>
      <c r="Z78" s="320"/>
      <c r="AA78" s="390"/>
      <c r="AB78" s="401">
        <f t="shared" si="3"/>
        <v>0</v>
      </c>
      <c r="AC78" s="338"/>
      <c r="AD78" s="354"/>
      <c r="AE78" s="321"/>
      <c r="AF78" s="305">
        <f t="shared" si="4"/>
        <v>0</v>
      </c>
      <c r="AG78" s="316"/>
      <c r="AH78" s="317"/>
      <c r="AI78" s="317"/>
      <c r="AJ78" s="317"/>
      <c r="AK78" s="318"/>
      <c r="AL78" s="319"/>
    </row>
    <row r="79" spans="5:38">
      <c r="E79" s="347">
        <v>45</v>
      </c>
      <c r="F79" s="325" t="s">
        <v>168</v>
      </c>
      <c r="G79" s="348" t="s">
        <v>402</v>
      </c>
      <c r="H79" s="349"/>
      <c r="I79" s="349"/>
      <c r="J79" s="349"/>
      <c r="K79" s="349"/>
      <c r="L79" s="349"/>
      <c r="M79" s="392"/>
      <c r="N79" s="349"/>
      <c r="O79" s="349"/>
      <c r="P79" s="349"/>
      <c r="Q79" s="392"/>
      <c r="R79" s="386"/>
      <c r="S79" s="349"/>
      <c r="T79" s="349"/>
      <c r="U79" s="349"/>
      <c r="V79" s="323"/>
      <c r="W79" s="323"/>
      <c r="X79" s="323"/>
      <c r="Y79" s="323"/>
      <c r="Z79" s="323"/>
      <c r="AA79" s="324"/>
      <c r="AB79" s="401">
        <f t="shared" si="3"/>
        <v>0</v>
      </c>
      <c r="AC79" s="338"/>
      <c r="AD79" s="354"/>
      <c r="AE79" s="321"/>
      <c r="AF79" s="305">
        <f t="shared" si="4"/>
        <v>0</v>
      </c>
      <c r="AG79" s="316"/>
      <c r="AH79" s="317"/>
      <c r="AI79" s="317"/>
      <c r="AJ79" s="317"/>
      <c r="AK79" s="318"/>
      <c r="AL79" s="319"/>
    </row>
    <row r="80" spans="5:38">
      <c r="E80" s="347">
        <v>46</v>
      </c>
      <c r="F80" s="325" t="s">
        <v>224</v>
      </c>
      <c r="G80" s="348" t="s">
        <v>402</v>
      </c>
      <c r="H80" s="349"/>
      <c r="I80" s="349"/>
      <c r="J80" s="349"/>
      <c r="K80" s="349"/>
      <c r="L80" s="349"/>
      <c r="M80" s="392"/>
      <c r="N80" s="349"/>
      <c r="O80" s="349"/>
      <c r="P80" s="349"/>
      <c r="Q80" s="392"/>
      <c r="R80" s="386"/>
      <c r="S80" s="349"/>
      <c r="T80" s="349"/>
      <c r="U80" s="349"/>
      <c r="V80" s="323"/>
      <c r="W80" s="323"/>
      <c r="X80" s="323"/>
      <c r="Y80" s="323"/>
      <c r="Z80" s="323"/>
      <c r="AA80" s="324"/>
      <c r="AB80" s="401">
        <f t="shared" si="3"/>
        <v>0</v>
      </c>
      <c r="AC80" s="338"/>
      <c r="AD80" s="354"/>
      <c r="AE80" s="321"/>
      <c r="AF80" s="305">
        <f t="shared" si="4"/>
        <v>0</v>
      </c>
      <c r="AG80" s="316"/>
      <c r="AH80" s="317"/>
      <c r="AI80" s="317"/>
      <c r="AJ80" s="317"/>
      <c r="AK80" s="318"/>
      <c r="AL80" s="319"/>
    </row>
    <row r="81" spans="5:38">
      <c r="E81" s="347">
        <v>47</v>
      </c>
      <c r="F81" s="325" t="s">
        <v>225</v>
      </c>
      <c r="G81" s="348" t="s">
        <v>402</v>
      </c>
      <c r="H81" s="383"/>
      <c r="I81" s="383"/>
      <c r="J81" s="383"/>
      <c r="K81" s="383"/>
      <c r="L81" s="383"/>
      <c r="M81" s="392"/>
      <c r="N81" s="349"/>
      <c r="O81" s="349"/>
      <c r="P81" s="349"/>
      <c r="Q81" s="392"/>
      <c r="R81" s="386"/>
      <c r="S81" s="349"/>
      <c r="T81" s="349"/>
      <c r="U81" s="349"/>
      <c r="V81" s="323"/>
      <c r="W81" s="388"/>
      <c r="X81" s="389"/>
      <c r="Y81" s="389"/>
      <c r="Z81" s="320"/>
      <c r="AA81" s="390"/>
      <c r="AB81" s="401">
        <f t="shared" si="3"/>
        <v>0</v>
      </c>
      <c r="AC81" s="339"/>
      <c r="AD81" s="355"/>
      <c r="AE81" s="306"/>
      <c r="AF81" s="305">
        <f t="shared" si="4"/>
        <v>0</v>
      </c>
      <c r="AG81" s="316"/>
      <c r="AH81" s="317"/>
      <c r="AI81" s="317"/>
      <c r="AJ81" s="317"/>
      <c r="AK81" s="318"/>
      <c r="AL81" s="319"/>
    </row>
    <row r="82" spans="5:38">
      <c r="E82" s="347">
        <v>48</v>
      </c>
      <c r="F82" s="325" t="s">
        <v>226</v>
      </c>
      <c r="G82" s="348" t="s">
        <v>402</v>
      </c>
      <c r="H82" s="349"/>
      <c r="I82" s="349"/>
      <c r="J82" s="349"/>
      <c r="K82" s="349"/>
      <c r="L82" s="349"/>
      <c r="M82" s="392"/>
      <c r="N82" s="349"/>
      <c r="O82" s="349"/>
      <c r="P82" s="349"/>
      <c r="Q82" s="392"/>
      <c r="R82" s="386"/>
      <c r="S82" s="349"/>
      <c r="T82" s="349"/>
      <c r="U82" s="349"/>
      <c r="V82" s="323"/>
      <c r="W82" s="323"/>
      <c r="X82" s="323"/>
      <c r="Y82" s="323"/>
      <c r="Z82" s="323"/>
      <c r="AA82" s="324"/>
      <c r="AB82" s="401">
        <f t="shared" si="3"/>
        <v>0</v>
      </c>
      <c r="AC82" s="338"/>
      <c r="AD82" s="354"/>
      <c r="AE82" s="321"/>
      <c r="AF82" s="305">
        <f t="shared" si="4"/>
        <v>0</v>
      </c>
      <c r="AG82" s="316"/>
      <c r="AH82" s="317"/>
      <c r="AI82" s="317"/>
      <c r="AJ82" s="317"/>
      <c r="AK82" s="318"/>
      <c r="AL82" s="319"/>
    </row>
    <row r="83" spans="5:38">
      <c r="E83" s="347">
        <v>49</v>
      </c>
      <c r="F83" s="325" t="s">
        <v>227</v>
      </c>
      <c r="G83" s="348" t="s">
        <v>402</v>
      </c>
      <c r="H83" s="349"/>
      <c r="I83" s="349"/>
      <c r="J83" s="349"/>
      <c r="K83" s="349"/>
      <c r="L83" s="349"/>
      <c r="M83" s="392"/>
      <c r="N83" s="349"/>
      <c r="O83" s="349"/>
      <c r="P83" s="349"/>
      <c r="Q83" s="392"/>
      <c r="R83" s="386"/>
      <c r="S83" s="349"/>
      <c r="T83" s="349"/>
      <c r="U83" s="349"/>
      <c r="V83" s="323"/>
      <c r="W83" s="388"/>
      <c r="X83" s="389"/>
      <c r="Y83" s="389"/>
      <c r="Z83" s="320"/>
      <c r="AA83" s="390"/>
      <c r="AB83" s="401">
        <f>IF((AD83/25)*AB$8&gt;0,(AD83/25)*AB$8,0)</f>
        <v>54.8</v>
      </c>
      <c r="AC83" s="339">
        <v>1300</v>
      </c>
      <c r="AD83" s="355">
        <v>91.333333333333329</v>
      </c>
      <c r="AE83" s="306"/>
      <c r="AF83" s="305">
        <f t="shared" si="4"/>
        <v>0</v>
      </c>
      <c r="AG83" s="316"/>
      <c r="AH83" s="317"/>
      <c r="AI83" s="317"/>
      <c r="AJ83" s="317"/>
      <c r="AK83" s="318"/>
      <c r="AL83" s="319">
        <v>5800</v>
      </c>
    </row>
    <row r="84" spans="5:38" hidden="1">
      <c r="E84" s="347">
        <v>50</v>
      </c>
      <c r="F84" s="325" t="s">
        <v>228</v>
      </c>
      <c r="G84" s="348" t="s">
        <v>402</v>
      </c>
      <c r="H84" s="349"/>
      <c r="I84" s="349"/>
      <c r="J84" s="349"/>
      <c r="K84" s="349"/>
      <c r="L84" s="349"/>
      <c r="M84" s="392"/>
      <c r="N84" s="349"/>
      <c r="O84" s="349"/>
      <c r="P84" s="349"/>
      <c r="Q84" s="392"/>
      <c r="R84" s="386"/>
      <c r="S84" s="349"/>
      <c r="T84" s="349"/>
      <c r="U84" s="349"/>
      <c r="V84" s="323"/>
      <c r="W84" s="323"/>
      <c r="X84" s="323"/>
      <c r="Y84" s="323"/>
      <c r="Z84" s="323"/>
      <c r="AA84" s="324"/>
      <c r="AB84" s="401">
        <f t="shared" si="3"/>
        <v>0</v>
      </c>
      <c r="AC84" s="338"/>
      <c r="AD84" s="354"/>
      <c r="AE84" s="321"/>
      <c r="AF84" s="305">
        <f t="shared" si="4"/>
        <v>0</v>
      </c>
      <c r="AG84" s="316"/>
      <c r="AH84" s="317"/>
      <c r="AI84" s="317"/>
      <c r="AJ84" s="317"/>
      <c r="AK84" s="318"/>
      <c r="AL84" s="319"/>
    </row>
    <row r="85" spans="5:38" hidden="1">
      <c r="E85" s="347">
        <v>51</v>
      </c>
      <c r="F85" s="325" t="s">
        <v>256</v>
      </c>
      <c r="G85" s="348" t="s">
        <v>402</v>
      </c>
      <c r="H85" s="383"/>
      <c r="I85" s="383"/>
      <c r="J85" s="383"/>
      <c r="K85" s="383"/>
      <c r="L85" s="383"/>
      <c r="M85" s="384"/>
      <c r="N85" s="385"/>
      <c r="O85" s="385"/>
      <c r="P85" s="315"/>
      <c r="Q85" s="384"/>
      <c r="R85" s="386"/>
      <c r="S85" s="349"/>
      <c r="T85" s="349"/>
      <c r="U85" s="349"/>
      <c r="V85" s="323"/>
      <c r="W85" s="323"/>
      <c r="X85" s="323"/>
      <c r="Y85" s="323"/>
      <c r="Z85" s="323"/>
      <c r="AA85" s="324"/>
      <c r="AB85" s="401">
        <f t="shared" si="3"/>
        <v>0</v>
      </c>
      <c r="AC85" s="338"/>
      <c r="AD85" s="354"/>
      <c r="AE85" s="321"/>
      <c r="AF85" s="305">
        <f t="shared" si="4"/>
        <v>0</v>
      </c>
      <c r="AG85" s="316"/>
      <c r="AH85" s="317"/>
      <c r="AI85" s="317"/>
      <c r="AJ85" s="317"/>
      <c r="AK85" s="318"/>
      <c r="AL85" s="319"/>
    </row>
    <row r="86" spans="5:38">
      <c r="E86" s="347">
        <v>52</v>
      </c>
      <c r="F86" s="325" t="s">
        <v>257</v>
      </c>
      <c r="G86" s="348" t="s">
        <v>402</v>
      </c>
      <c r="H86" s="349"/>
      <c r="I86" s="349"/>
      <c r="J86" s="349"/>
      <c r="K86" s="349"/>
      <c r="L86" s="349"/>
      <c r="M86" s="384"/>
      <c r="N86" s="385"/>
      <c r="O86" s="385"/>
      <c r="P86" s="315"/>
      <c r="Q86" s="384"/>
      <c r="R86" s="386"/>
      <c r="S86" s="349"/>
      <c r="T86" s="349"/>
      <c r="U86" s="349"/>
      <c r="V86" s="323"/>
      <c r="W86" s="388"/>
      <c r="X86" s="389"/>
      <c r="Y86" s="389"/>
      <c r="Z86" s="320"/>
      <c r="AA86" s="390"/>
      <c r="AB86" s="401">
        <f t="shared" si="3"/>
        <v>338</v>
      </c>
      <c r="AC86" s="337">
        <v>900</v>
      </c>
      <c r="AD86" s="356">
        <v>563.33333333333337</v>
      </c>
      <c r="AE86" s="303">
        <v>0.9</v>
      </c>
      <c r="AF86" s="305">
        <f t="shared" si="4"/>
        <v>508.33333333333326</v>
      </c>
      <c r="AG86" s="316"/>
      <c r="AH86" s="317"/>
      <c r="AI86" s="317"/>
      <c r="AJ86" s="317"/>
      <c r="AK86" s="318"/>
      <c r="AL86" s="319">
        <v>2000</v>
      </c>
    </row>
    <row r="87" spans="5:38">
      <c r="E87" s="347">
        <v>53</v>
      </c>
      <c r="F87" s="325" t="s">
        <v>276</v>
      </c>
      <c r="G87" s="348" t="s">
        <v>402</v>
      </c>
      <c r="H87" s="383"/>
      <c r="I87" s="383"/>
      <c r="J87" s="383"/>
      <c r="K87" s="383"/>
      <c r="L87" s="383"/>
      <c r="M87" s="392"/>
      <c r="N87" s="349"/>
      <c r="O87" s="349"/>
      <c r="P87" s="349"/>
      <c r="Q87" s="392"/>
      <c r="R87" s="386"/>
      <c r="S87" s="349"/>
      <c r="T87" s="349"/>
      <c r="U87" s="349"/>
      <c r="V87" s="323"/>
      <c r="W87" s="388"/>
      <c r="X87" s="389"/>
      <c r="Y87" s="389"/>
      <c r="Z87" s="320"/>
      <c r="AA87" s="390"/>
      <c r="AB87" s="401">
        <f t="shared" si="3"/>
        <v>461.6</v>
      </c>
      <c r="AC87" s="337">
        <v>2000</v>
      </c>
      <c r="AD87" s="351">
        <v>769.33333333333337</v>
      </c>
      <c r="AE87" s="303">
        <v>0.43</v>
      </c>
      <c r="AF87" s="305">
        <f t="shared" si="4"/>
        <v>0</v>
      </c>
      <c r="AG87" s="316"/>
      <c r="AH87" s="317"/>
      <c r="AI87" s="317"/>
      <c r="AJ87" s="317"/>
      <c r="AK87" s="318"/>
      <c r="AL87" s="319">
        <v>1700</v>
      </c>
    </row>
    <row r="88" spans="5:38">
      <c r="E88" s="347">
        <v>54</v>
      </c>
      <c r="F88" s="325" t="s">
        <v>277</v>
      </c>
      <c r="G88" s="348" t="s">
        <v>402</v>
      </c>
      <c r="H88" s="383"/>
      <c r="I88" s="383"/>
      <c r="J88" s="383"/>
      <c r="K88" s="383"/>
      <c r="L88" s="383"/>
      <c r="M88" s="384"/>
      <c r="N88" s="385"/>
      <c r="O88" s="385"/>
      <c r="P88" s="315"/>
      <c r="Q88" s="384"/>
      <c r="R88" s="386"/>
      <c r="S88" s="349"/>
      <c r="T88" s="349"/>
      <c r="U88" s="349"/>
      <c r="V88" s="323"/>
      <c r="W88" s="388"/>
      <c r="X88" s="389"/>
      <c r="Y88" s="389"/>
      <c r="Z88" s="320"/>
      <c r="AA88" s="390"/>
      <c r="AB88" s="401">
        <f t="shared" si="3"/>
        <v>1531</v>
      </c>
      <c r="AC88" s="337"/>
      <c r="AD88" s="352">
        <v>2551.6666666666665</v>
      </c>
      <c r="AE88" s="303">
        <v>0.45</v>
      </c>
      <c r="AF88" s="305">
        <f t="shared" si="4"/>
        <v>5230.9166666666661</v>
      </c>
      <c r="AG88" s="316"/>
      <c r="AH88" s="317"/>
      <c r="AI88" s="317"/>
      <c r="AJ88" s="317"/>
      <c r="AK88" s="318"/>
      <c r="AL88" s="319">
        <v>480</v>
      </c>
    </row>
    <row r="89" spans="5:38">
      <c r="E89" s="347">
        <v>55</v>
      </c>
      <c r="F89" s="325" t="s">
        <v>278</v>
      </c>
      <c r="G89" s="348" t="s">
        <v>402</v>
      </c>
      <c r="H89" s="349"/>
      <c r="I89" s="349"/>
      <c r="J89" s="349"/>
      <c r="K89" s="349"/>
      <c r="L89" s="349"/>
      <c r="M89" s="392"/>
      <c r="N89" s="349"/>
      <c r="O89" s="349"/>
      <c r="P89" s="349"/>
      <c r="Q89" s="392"/>
      <c r="R89" s="386"/>
      <c r="S89" s="349"/>
      <c r="T89" s="349"/>
      <c r="U89" s="349"/>
      <c r="V89" s="323"/>
      <c r="W89" s="323"/>
      <c r="X89" s="323"/>
      <c r="Y89" s="323"/>
      <c r="Z89" s="323"/>
      <c r="AA89" s="324"/>
      <c r="AB89" s="401">
        <f t="shared" si="3"/>
        <v>221.20000000000002</v>
      </c>
      <c r="AC89" s="337">
        <v>500</v>
      </c>
      <c r="AD89" s="351">
        <v>368.66666666666669</v>
      </c>
      <c r="AE89" s="303">
        <v>1.1200000000000001</v>
      </c>
      <c r="AF89" s="305">
        <f t="shared" si="4"/>
        <v>502.77333333333343</v>
      </c>
      <c r="AG89" s="316"/>
      <c r="AH89" s="317"/>
      <c r="AI89" s="317"/>
      <c r="AJ89" s="317"/>
      <c r="AK89" s="318"/>
      <c r="AL89" s="319">
        <v>2350</v>
      </c>
    </row>
    <row r="90" spans="5:38">
      <c r="E90" s="347">
        <v>56</v>
      </c>
      <c r="F90" s="325" t="s">
        <v>279</v>
      </c>
      <c r="G90" s="348" t="s">
        <v>402</v>
      </c>
      <c r="H90" s="349"/>
      <c r="I90" s="349"/>
      <c r="J90" s="349"/>
      <c r="K90" s="349"/>
      <c r="L90" s="349"/>
      <c r="M90" s="392"/>
      <c r="N90" s="349"/>
      <c r="O90" s="349"/>
      <c r="P90" s="349"/>
      <c r="Q90" s="392"/>
      <c r="R90" s="386"/>
      <c r="S90" s="349"/>
      <c r="T90" s="349"/>
      <c r="U90" s="349"/>
      <c r="V90" s="323"/>
      <c r="W90" s="388"/>
      <c r="X90" s="389"/>
      <c r="Y90" s="389"/>
      <c r="Z90" s="320"/>
      <c r="AA90" s="390"/>
      <c r="AB90" s="401">
        <f t="shared" si="3"/>
        <v>210.4</v>
      </c>
      <c r="AC90" s="337">
        <v>3500</v>
      </c>
      <c r="AD90" s="354">
        <v>350.66666666666669</v>
      </c>
      <c r="AE90" s="303"/>
      <c r="AF90" s="305">
        <f t="shared" si="4"/>
        <v>0</v>
      </c>
      <c r="AG90" s="316"/>
      <c r="AH90" s="317"/>
      <c r="AI90" s="317"/>
      <c r="AJ90" s="317"/>
      <c r="AK90" s="318"/>
      <c r="AL90" s="319">
        <v>1350</v>
      </c>
    </row>
    <row r="91" spans="5:38">
      <c r="E91" s="347">
        <v>57</v>
      </c>
      <c r="F91" s="325" t="s">
        <v>280</v>
      </c>
      <c r="G91" s="348" t="s">
        <v>402</v>
      </c>
      <c r="H91" s="383"/>
      <c r="I91" s="383"/>
      <c r="J91" s="383"/>
      <c r="K91" s="383"/>
      <c r="L91" s="383"/>
      <c r="M91" s="392"/>
      <c r="N91" s="349"/>
      <c r="O91" s="349"/>
      <c r="P91" s="349"/>
      <c r="Q91" s="392"/>
      <c r="R91" s="386"/>
      <c r="S91" s="349"/>
      <c r="T91" s="349"/>
      <c r="U91" s="349"/>
      <c r="V91" s="323"/>
      <c r="W91" s="388"/>
      <c r="X91" s="389"/>
      <c r="Y91" s="389"/>
      <c r="Z91" s="320"/>
      <c r="AA91" s="390"/>
      <c r="AB91" s="401">
        <f t="shared" si="3"/>
        <v>826</v>
      </c>
      <c r="AC91" s="337">
        <v>600</v>
      </c>
      <c r="AD91" s="352">
        <v>1376.6666666666667</v>
      </c>
      <c r="AE91" s="303">
        <v>0.66</v>
      </c>
      <c r="AF91" s="305">
        <f t="shared" si="4"/>
        <v>2511.2666666666669</v>
      </c>
      <c r="AG91" s="316"/>
      <c r="AH91" s="317"/>
      <c r="AI91" s="317"/>
      <c r="AJ91" s="317"/>
      <c r="AK91" s="318"/>
      <c r="AL91" s="319">
        <v>1350</v>
      </c>
    </row>
    <row r="92" spans="5:38">
      <c r="E92" s="347">
        <v>58</v>
      </c>
      <c r="F92" s="325" t="s">
        <v>281</v>
      </c>
      <c r="G92" s="348" t="s">
        <v>402</v>
      </c>
      <c r="H92" s="383"/>
      <c r="I92" s="383"/>
      <c r="J92" s="383"/>
      <c r="K92" s="383"/>
      <c r="L92" s="383"/>
      <c r="M92" s="384"/>
      <c r="N92" s="385"/>
      <c r="O92" s="385"/>
      <c r="P92" s="315"/>
      <c r="Q92" s="384"/>
      <c r="R92" s="386"/>
      <c r="S92" s="349"/>
      <c r="T92" s="349"/>
      <c r="U92" s="349"/>
      <c r="V92" s="323"/>
      <c r="W92" s="388"/>
      <c r="X92" s="389"/>
      <c r="Y92" s="389"/>
      <c r="Z92" s="320"/>
      <c r="AA92" s="390"/>
      <c r="AB92" s="401">
        <f t="shared" si="3"/>
        <v>648</v>
      </c>
      <c r="AC92" s="337">
        <v>550</v>
      </c>
      <c r="AD92" s="351">
        <v>1080</v>
      </c>
      <c r="AE92" s="303">
        <v>1.2250000000000001</v>
      </c>
      <c r="AF92" s="305">
        <f t="shared" si="4"/>
        <v>2501</v>
      </c>
      <c r="AG92" s="316"/>
      <c r="AH92" s="317"/>
      <c r="AI92" s="317"/>
      <c r="AJ92" s="317"/>
      <c r="AK92" s="318"/>
      <c r="AL92" s="319">
        <v>2550</v>
      </c>
    </row>
    <row r="93" spans="5:38">
      <c r="E93" s="347">
        <v>59</v>
      </c>
      <c r="F93" s="325" t="s">
        <v>213</v>
      </c>
      <c r="G93" s="348" t="s">
        <v>402</v>
      </c>
      <c r="H93" s="349"/>
      <c r="I93" s="349"/>
      <c r="J93" s="349"/>
      <c r="K93" s="349"/>
      <c r="L93" s="349"/>
      <c r="M93" s="392"/>
      <c r="N93" s="349"/>
      <c r="O93" s="349"/>
      <c r="P93" s="349"/>
      <c r="Q93" s="392"/>
      <c r="R93" s="386"/>
      <c r="S93" s="349"/>
      <c r="T93" s="349"/>
      <c r="U93" s="349"/>
      <c r="V93" s="323"/>
      <c r="W93" s="323"/>
      <c r="X93" s="323"/>
      <c r="Y93" s="323"/>
      <c r="Z93" s="323"/>
      <c r="AA93" s="324"/>
      <c r="AB93" s="401">
        <f t="shared" si="3"/>
        <v>0</v>
      </c>
      <c r="AC93" s="338"/>
      <c r="AD93" s="354"/>
      <c r="AE93" s="321"/>
      <c r="AF93" s="305">
        <f t="shared" si="4"/>
        <v>0</v>
      </c>
      <c r="AG93" s="316"/>
      <c r="AH93" s="317"/>
      <c r="AI93" s="317"/>
      <c r="AJ93" s="317"/>
      <c r="AK93" s="318"/>
      <c r="AL93" s="319"/>
    </row>
    <row r="94" spans="5:38">
      <c r="E94" s="347">
        <v>60</v>
      </c>
      <c r="F94" s="325" t="s">
        <v>260</v>
      </c>
      <c r="G94" s="348" t="s">
        <v>402</v>
      </c>
      <c r="H94" s="349"/>
      <c r="I94" s="349"/>
      <c r="J94" s="349"/>
      <c r="K94" s="349"/>
      <c r="L94" s="349"/>
      <c r="M94" s="392"/>
      <c r="N94" s="349"/>
      <c r="O94" s="349"/>
      <c r="P94" s="349"/>
      <c r="Q94" s="392"/>
      <c r="R94" s="386"/>
      <c r="S94" s="349"/>
      <c r="T94" s="349"/>
      <c r="U94" s="349"/>
      <c r="V94" s="323"/>
      <c r="W94" s="323"/>
      <c r="X94" s="323"/>
      <c r="Y94" s="323"/>
      <c r="Z94" s="323"/>
      <c r="AA94" s="324"/>
      <c r="AB94" s="401">
        <f t="shared" si="3"/>
        <v>0</v>
      </c>
      <c r="AC94" s="338"/>
      <c r="AD94" s="354"/>
      <c r="AE94" s="321"/>
      <c r="AF94" s="305">
        <f t="shared" si="4"/>
        <v>0</v>
      </c>
      <c r="AG94" s="316"/>
      <c r="AH94" s="317"/>
      <c r="AI94" s="317"/>
      <c r="AJ94" s="317"/>
      <c r="AK94" s="318"/>
      <c r="AL94" s="319"/>
    </row>
    <row r="95" spans="5:38">
      <c r="E95" s="398"/>
      <c r="F95" s="326"/>
      <c r="G95" s="348"/>
      <c r="H95" s="349"/>
      <c r="I95" s="349"/>
      <c r="J95" s="349"/>
      <c r="K95" s="349"/>
      <c r="L95" s="349"/>
      <c r="M95" s="392"/>
      <c r="N95" s="349"/>
      <c r="O95" s="349"/>
      <c r="P95" s="349"/>
      <c r="Q95" s="392"/>
      <c r="R95" s="386"/>
      <c r="S95" s="349"/>
      <c r="T95" s="349"/>
      <c r="U95" s="349"/>
      <c r="V95" s="323"/>
      <c r="W95" s="323"/>
      <c r="X95" s="323"/>
      <c r="Y95" s="323"/>
      <c r="Z95" s="323"/>
      <c r="AA95" s="324"/>
      <c r="AB95" s="401"/>
      <c r="AC95" s="338"/>
      <c r="AD95" s="354"/>
      <c r="AE95" s="321"/>
      <c r="AF95" s="305">
        <f t="shared" si="4"/>
        <v>0</v>
      </c>
      <c r="AG95" s="316"/>
      <c r="AH95" s="317"/>
      <c r="AI95" s="317"/>
      <c r="AJ95" s="317"/>
      <c r="AK95" s="318"/>
      <c r="AL95" s="319"/>
    </row>
    <row r="96" spans="5:38">
      <c r="E96" s="507" t="s">
        <v>799</v>
      </c>
      <c r="F96" s="508"/>
      <c r="G96" s="348"/>
      <c r="H96" s="349"/>
      <c r="I96" s="349"/>
      <c r="J96" s="349"/>
      <c r="K96" s="349"/>
      <c r="L96" s="349"/>
      <c r="M96" s="392"/>
      <c r="N96" s="349"/>
      <c r="O96" s="349"/>
      <c r="P96" s="349"/>
      <c r="Q96" s="392"/>
      <c r="R96" s="386"/>
      <c r="S96" s="349"/>
      <c r="T96" s="349"/>
      <c r="U96" s="349"/>
      <c r="V96" s="323"/>
      <c r="W96" s="323"/>
      <c r="X96" s="323"/>
      <c r="Y96" s="323"/>
      <c r="Z96" s="323"/>
      <c r="AA96" s="324"/>
      <c r="AB96" s="401"/>
      <c r="AC96" s="338"/>
      <c r="AD96" s="354"/>
      <c r="AE96" s="321"/>
      <c r="AF96" s="305">
        <f t="shared" si="4"/>
        <v>0</v>
      </c>
      <c r="AG96" s="316"/>
      <c r="AH96" s="317"/>
      <c r="AI96" s="317"/>
      <c r="AJ96" s="317"/>
      <c r="AK96" s="318"/>
      <c r="AL96" s="319"/>
    </row>
    <row r="97" spans="5:39">
      <c r="E97" s="347">
        <v>60</v>
      </c>
      <c r="F97" s="325" t="s">
        <v>60</v>
      </c>
      <c r="G97" s="348" t="s">
        <v>407</v>
      </c>
      <c r="H97" s="349"/>
      <c r="I97" s="349"/>
      <c r="J97" s="349"/>
      <c r="K97" s="349"/>
      <c r="L97" s="349"/>
      <c r="M97" s="384"/>
      <c r="N97" s="385"/>
      <c r="O97" s="385"/>
      <c r="P97" s="315"/>
      <c r="Q97" s="384"/>
      <c r="R97" s="386"/>
      <c r="S97" s="349"/>
      <c r="T97" s="349"/>
      <c r="U97" s="349"/>
      <c r="V97" s="323"/>
      <c r="W97" s="388"/>
      <c r="X97" s="389"/>
      <c r="Y97" s="389"/>
      <c r="Z97" s="320"/>
      <c r="AA97" s="390"/>
      <c r="AB97" s="401">
        <f t="shared" ref="AB97:AB159" si="5">IF((AD97/25)*AB$8&gt;0,(AD97/25)*AB$8,0)</f>
        <v>742.19999999999993</v>
      </c>
      <c r="AC97" s="338">
        <v>2400</v>
      </c>
      <c r="AD97" s="354">
        <v>1237</v>
      </c>
      <c r="AE97" s="321">
        <v>2.35</v>
      </c>
      <c r="AF97" s="305">
        <f t="shared" si="4"/>
        <v>2486.1499999999996</v>
      </c>
      <c r="AG97" s="316"/>
      <c r="AH97" s="317"/>
      <c r="AI97" s="317"/>
      <c r="AJ97" s="317"/>
      <c r="AK97" s="318"/>
      <c r="AL97" s="319">
        <v>3160</v>
      </c>
    </row>
    <row r="98" spans="5:39">
      <c r="E98" s="347">
        <v>61</v>
      </c>
      <c r="F98" s="325" t="s">
        <v>63</v>
      </c>
      <c r="G98" s="348" t="s">
        <v>407</v>
      </c>
      <c r="H98" s="349"/>
      <c r="I98" s="349"/>
      <c r="J98" s="349"/>
      <c r="K98" s="349"/>
      <c r="L98" s="349"/>
      <c r="M98" s="392"/>
      <c r="N98" s="349"/>
      <c r="O98" s="349"/>
      <c r="P98" s="349"/>
      <c r="Q98" s="392"/>
      <c r="R98" s="386"/>
      <c r="S98" s="349"/>
      <c r="T98" s="349"/>
      <c r="U98" s="349"/>
      <c r="V98" s="323"/>
      <c r="W98" s="323"/>
      <c r="X98" s="323"/>
      <c r="Y98" s="323"/>
      <c r="Z98" s="323"/>
      <c r="AA98" s="324"/>
      <c r="AB98" s="401">
        <f t="shared" si="5"/>
        <v>611.6</v>
      </c>
      <c r="AC98" s="337">
        <v>750</v>
      </c>
      <c r="AD98" s="351">
        <v>1019.3333333333334</v>
      </c>
      <c r="AE98" s="303">
        <v>1</v>
      </c>
      <c r="AF98" s="305">
        <v>3000</v>
      </c>
      <c r="AG98" s="316"/>
      <c r="AH98" s="317"/>
      <c r="AI98" s="317"/>
      <c r="AJ98" s="317"/>
      <c r="AK98" s="318"/>
      <c r="AL98" s="319">
        <v>370</v>
      </c>
    </row>
    <row r="99" spans="5:39">
      <c r="E99" s="347">
        <v>62</v>
      </c>
      <c r="F99" s="325" t="s">
        <v>65</v>
      </c>
      <c r="G99" s="348" t="s">
        <v>407</v>
      </c>
      <c r="H99" s="383"/>
      <c r="I99" s="383"/>
      <c r="J99" s="383"/>
      <c r="K99" s="383"/>
      <c r="L99" s="383"/>
      <c r="M99" s="384"/>
      <c r="N99" s="385"/>
      <c r="O99" s="385"/>
      <c r="P99" s="315"/>
      <c r="Q99" s="384"/>
      <c r="R99" s="386"/>
      <c r="S99" s="349"/>
      <c r="T99" s="349"/>
      <c r="U99" s="349"/>
      <c r="V99" s="323"/>
      <c r="W99" s="388"/>
      <c r="X99" s="389"/>
      <c r="Y99" s="389"/>
      <c r="Z99" s="320"/>
      <c r="AA99" s="390"/>
      <c r="AB99" s="401">
        <f t="shared" si="5"/>
        <v>3003.2</v>
      </c>
      <c r="AC99" s="337">
        <v>5900</v>
      </c>
      <c r="AD99" s="353">
        <v>5005.333333333333</v>
      </c>
      <c r="AE99" s="303">
        <v>1.08</v>
      </c>
      <c r="AF99" s="305">
        <f t="shared" si="4"/>
        <v>7514.2933333333312</v>
      </c>
      <c r="AG99" s="316"/>
      <c r="AH99" s="317"/>
      <c r="AI99" s="317"/>
      <c r="AJ99" s="317"/>
      <c r="AK99" s="318"/>
      <c r="AL99" s="319">
        <v>425</v>
      </c>
    </row>
    <row r="100" spans="5:39" s="366" customFormat="1">
      <c r="E100" s="347">
        <v>63</v>
      </c>
      <c r="F100" s="365" t="s">
        <v>76</v>
      </c>
      <c r="G100" s="348" t="s">
        <v>407</v>
      </c>
      <c r="H100" s="396"/>
      <c r="I100" s="396"/>
      <c r="J100" s="396"/>
      <c r="K100" s="396"/>
      <c r="L100" s="396"/>
      <c r="M100" s="392"/>
      <c r="N100" s="349"/>
      <c r="O100" s="349"/>
      <c r="P100" s="349"/>
      <c r="Q100" s="392"/>
      <c r="R100" s="386"/>
      <c r="S100" s="349"/>
      <c r="T100" s="349"/>
      <c r="U100" s="349"/>
      <c r="V100" s="323"/>
      <c r="W100" s="388"/>
      <c r="X100" s="389"/>
      <c r="Y100" s="389"/>
      <c r="Z100" s="320"/>
      <c r="AA100" s="390"/>
      <c r="AB100" s="402">
        <f t="shared" si="5"/>
        <v>1479.8</v>
      </c>
      <c r="AC100" s="337">
        <v>3000</v>
      </c>
      <c r="AD100" s="358">
        <v>2466.3333333333335</v>
      </c>
      <c r="AE100" s="303"/>
      <c r="AF100" s="345">
        <v>4000</v>
      </c>
      <c r="AG100" s="316"/>
      <c r="AH100" s="317"/>
      <c r="AI100" s="317"/>
      <c r="AJ100" s="317"/>
      <c r="AK100" s="318"/>
      <c r="AL100" s="319"/>
      <c r="AM100" s="399"/>
    </row>
    <row r="101" spans="5:39">
      <c r="E101" s="347">
        <v>64</v>
      </c>
      <c r="F101" s="325" t="s">
        <v>207</v>
      </c>
      <c r="G101" s="348" t="s">
        <v>402</v>
      </c>
      <c r="H101" s="383"/>
      <c r="I101" s="383"/>
      <c r="J101" s="383"/>
      <c r="K101" s="383"/>
      <c r="L101" s="383"/>
      <c r="M101" s="392"/>
      <c r="N101" s="349"/>
      <c r="O101" s="349"/>
      <c r="P101" s="349"/>
      <c r="Q101" s="392"/>
      <c r="R101" s="386"/>
      <c r="S101" s="349"/>
      <c r="T101" s="349"/>
      <c r="U101" s="349"/>
      <c r="V101" s="323"/>
      <c r="W101" s="323"/>
      <c r="X101" s="323"/>
      <c r="Y101" s="323"/>
      <c r="Z101" s="323"/>
      <c r="AA101" s="324"/>
      <c r="AB101" s="401">
        <f t="shared" si="5"/>
        <v>0</v>
      </c>
      <c r="AC101" s="338"/>
      <c r="AD101" s="354"/>
      <c r="AE101" s="321"/>
      <c r="AF101" s="305">
        <f t="shared" si="4"/>
        <v>0</v>
      </c>
      <c r="AG101" s="316"/>
      <c r="AH101" s="317"/>
      <c r="AI101" s="317"/>
      <c r="AJ101" s="317"/>
      <c r="AK101" s="318"/>
      <c r="AL101" s="319">
        <v>800</v>
      </c>
    </row>
    <row r="102" spans="5:39">
      <c r="E102" s="347">
        <v>65</v>
      </c>
      <c r="F102" s="325" t="s">
        <v>208</v>
      </c>
      <c r="G102" s="348" t="s">
        <v>402</v>
      </c>
      <c r="H102" s="349"/>
      <c r="I102" s="349"/>
      <c r="J102" s="349"/>
      <c r="K102" s="349"/>
      <c r="L102" s="349"/>
      <c r="M102" s="392"/>
      <c r="N102" s="349"/>
      <c r="O102" s="349"/>
      <c r="P102" s="349"/>
      <c r="Q102" s="392"/>
      <c r="R102" s="386"/>
      <c r="S102" s="349"/>
      <c r="T102" s="349"/>
      <c r="U102" s="349"/>
      <c r="V102" s="323"/>
      <c r="W102" s="323"/>
      <c r="X102" s="323"/>
      <c r="Y102" s="323"/>
      <c r="Z102" s="323"/>
      <c r="AA102" s="324"/>
      <c r="AB102" s="401">
        <f t="shared" si="5"/>
        <v>0</v>
      </c>
      <c r="AC102" s="338"/>
      <c r="AD102" s="354"/>
      <c r="AE102" s="321"/>
      <c r="AF102" s="305">
        <f t="shared" si="4"/>
        <v>0</v>
      </c>
      <c r="AG102" s="316"/>
      <c r="AH102" s="317"/>
      <c r="AI102" s="317"/>
      <c r="AJ102" s="317"/>
      <c r="AK102" s="318"/>
      <c r="AL102" s="319">
        <v>800</v>
      </c>
    </row>
    <row r="103" spans="5:39" hidden="1">
      <c r="E103" s="347">
        <v>66</v>
      </c>
      <c r="F103" s="325" t="s">
        <v>209</v>
      </c>
      <c r="G103" s="348" t="s">
        <v>402</v>
      </c>
      <c r="H103" s="349"/>
      <c r="I103" s="349"/>
      <c r="J103" s="349"/>
      <c r="K103" s="349"/>
      <c r="L103" s="349"/>
      <c r="M103" s="392"/>
      <c r="N103" s="349"/>
      <c r="O103" s="349"/>
      <c r="P103" s="349"/>
      <c r="Q103" s="392"/>
      <c r="R103" s="386"/>
      <c r="S103" s="349"/>
      <c r="T103" s="349"/>
      <c r="U103" s="349"/>
      <c r="V103" s="323"/>
      <c r="W103" s="323"/>
      <c r="X103" s="323"/>
      <c r="Y103" s="323"/>
      <c r="Z103" s="323"/>
      <c r="AA103" s="324"/>
      <c r="AB103" s="401">
        <f t="shared" si="5"/>
        <v>0</v>
      </c>
      <c r="AC103" s="338"/>
      <c r="AD103" s="354"/>
      <c r="AE103" s="321"/>
      <c r="AF103" s="305">
        <f t="shared" si="4"/>
        <v>0</v>
      </c>
      <c r="AG103" s="316"/>
      <c r="AH103" s="317"/>
      <c r="AI103" s="317"/>
      <c r="AJ103" s="317"/>
      <c r="AK103" s="318"/>
      <c r="AL103" s="319"/>
    </row>
    <row r="104" spans="5:39" hidden="1">
      <c r="E104" s="347">
        <v>67</v>
      </c>
      <c r="F104" s="325" t="s">
        <v>210</v>
      </c>
      <c r="G104" s="348" t="s">
        <v>402</v>
      </c>
      <c r="H104" s="383"/>
      <c r="I104" s="383"/>
      <c r="J104" s="383"/>
      <c r="K104" s="383"/>
      <c r="L104" s="383"/>
      <c r="M104" s="392"/>
      <c r="N104" s="349"/>
      <c r="O104" s="349"/>
      <c r="P104" s="349"/>
      <c r="Q104" s="392"/>
      <c r="R104" s="386"/>
      <c r="S104" s="349"/>
      <c r="T104" s="349"/>
      <c r="U104" s="349"/>
      <c r="V104" s="323"/>
      <c r="W104" s="323"/>
      <c r="X104" s="323"/>
      <c r="Y104" s="323"/>
      <c r="Z104" s="323"/>
      <c r="AA104" s="324"/>
      <c r="AB104" s="401">
        <f t="shared" si="5"/>
        <v>0</v>
      </c>
      <c r="AC104" s="338"/>
      <c r="AD104" s="354"/>
      <c r="AE104" s="321"/>
      <c r="AF104" s="305">
        <f t="shared" si="4"/>
        <v>0</v>
      </c>
      <c r="AG104" s="316"/>
      <c r="AH104" s="317"/>
      <c r="AI104" s="317"/>
      <c r="AJ104" s="317"/>
      <c r="AK104" s="318"/>
      <c r="AL104" s="319"/>
    </row>
    <row r="105" spans="5:39" hidden="1">
      <c r="E105" s="347">
        <v>68</v>
      </c>
      <c r="F105" s="325" t="s">
        <v>211</v>
      </c>
      <c r="G105" s="348" t="s">
        <v>402</v>
      </c>
      <c r="H105" s="349"/>
      <c r="I105" s="349"/>
      <c r="J105" s="349"/>
      <c r="K105" s="349"/>
      <c r="L105" s="349"/>
      <c r="M105" s="384"/>
      <c r="N105" s="385"/>
      <c r="O105" s="385"/>
      <c r="P105" s="315"/>
      <c r="Q105" s="384"/>
      <c r="R105" s="386"/>
      <c r="S105" s="349"/>
      <c r="T105" s="349"/>
      <c r="U105" s="349"/>
      <c r="V105" s="323"/>
      <c r="W105" s="323"/>
      <c r="X105" s="323"/>
      <c r="Y105" s="323"/>
      <c r="Z105" s="323"/>
      <c r="AA105" s="324"/>
      <c r="AB105" s="401">
        <f t="shared" si="5"/>
        <v>0</v>
      </c>
      <c r="AC105" s="337"/>
      <c r="AD105" s="352"/>
      <c r="AE105" s="303"/>
      <c r="AF105" s="305">
        <f t="shared" si="4"/>
        <v>0</v>
      </c>
      <c r="AG105" s="316"/>
      <c r="AH105" s="317"/>
      <c r="AI105" s="317"/>
      <c r="AJ105" s="317"/>
      <c r="AK105" s="318"/>
      <c r="AL105" s="319"/>
    </row>
    <row r="106" spans="5:39">
      <c r="E106" s="347">
        <v>69</v>
      </c>
      <c r="F106" s="325" t="s">
        <v>255</v>
      </c>
      <c r="G106" s="348" t="s">
        <v>402</v>
      </c>
      <c r="H106" s="383"/>
      <c r="I106" s="383"/>
      <c r="J106" s="383"/>
      <c r="K106" s="383"/>
      <c r="L106" s="383"/>
      <c r="M106" s="384"/>
      <c r="N106" s="385"/>
      <c r="O106" s="385"/>
      <c r="P106" s="315"/>
      <c r="Q106" s="384"/>
      <c r="R106" s="386"/>
      <c r="S106" s="349"/>
      <c r="T106" s="349"/>
      <c r="U106" s="349"/>
      <c r="V106" s="323"/>
      <c r="W106" s="388"/>
      <c r="X106" s="389"/>
      <c r="Y106" s="389"/>
      <c r="Z106" s="320"/>
      <c r="AA106" s="390"/>
      <c r="AB106" s="401">
        <f t="shared" si="5"/>
        <v>582.79999999999995</v>
      </c>
      <c r="AC106" s="411">
        <v>3400</v>
      </c>
      <c r="AD106" s="352">
        <v>971.33333333333337</v>
      </c>
      <c r="AE106" s="321">
        <v>1.25</v>
      </c>
      <c r="AF106" s="305">
        <f t="shared" si="4"/>
        <v>0</v>
      </c>
      <c r="AG106" s="316"/>
      <c r="AH106" s="317"/>
      <c r="AI106" s="317"/>
      <c r="AJ106" s="317"/>
      <c r="AK106" s="318"/>
      <c r="AL106" s="319">
        <v>850</v>
      </c>
    </row>
    <row r="107" spans="5:39">
      <c r="E107" s="347">
        <v>70</v>
      </c>
      <c r="F107" s="325" t="s">
        <v>265</v>
      </c>
      <c r="G107" s="348" t="s">
        <v>402</v>
      </c>
      <c r="H107" s="396"/>
      <c r="I107" s="397"/>
      <c r="J107" s="396"/>
      <c r="K107" s="383"/>
      <c r="L107" s="383"/>
      <c r="M107" s="384"/>
      <c r="N107" s="385"/>
      <c r="O107" s="385"/>
      <c r="P107" s="315"/>
      <c r="Q107" s="384"/>
      <c r="R107" s="386"/>
      <c r="S107" s="349"/>
      <c r="T107" s="349"/>
      <c r="U107" s="349"/>
      <c r="V107" s="323"/>
      <c r="W107" s="388"/>
      <c r="X107" s="389"/>
      <c r="Y107" s="389"/>
      <c r="Z107" s="320"/>
      <c r="AA107" s="390"/>
      <c r="AB107" s="401">
        <f t="shared" si="5"/>
        <v>136783</v>
      </c>
      <c r="AC107" s="411">
        <v>261000</v>
      </c>
      <c r="AD107" s="357">
        <v>227971.66666666666</v>
      </c>
      <c r="AE107" s="303">
        <v>1</v>
      </c>
      <c r="AF107" s="305">
        <f t="shared" si="4"/>
        <v>331726.33333333326</v>
      </c>
      <c r="AG107" s="316"/>
      <c r="AH107" s="317"/>
      <c r="AI107" s="317"/>
      <c r="AJ107" s="317"/>
      <c r="AK107" s="318"/>
      <c r="AL107" s="319">
        <v>55</v>
      </c>
    </row>
    <row r="108" spans="5:39">
      <c r="E108" s="347">
        <v>71</v>
      </c>
      <c r="F108" s="325" t="s">
        <v>266</v>
      </c>
      <c r="G108" s="348" t="s">
        <v>402</v>
      </c>
      <c r="H108" s="396"/>
      <c r="I108" s="397"/>
      <c r="J108" s="396"/>
      <c r="K108" s="383"/>
      <c r="L108" s="383"/>
      <c r="M108" s="384"/>
      <c r="N108" s="385"/>
      <c r="O108" s="385"/>
      <c r="P108" s="315"/>
      <c r="Q108" s="384"/>
      <c r="R108" s="386"/>
      <c r="S108" s="349"/>
      <c r="T108" s="349"/>
      <c r="U108" s="349"/>
      <c r="V108" s="323"/>
      <c r="W108" s="388"/>
      <c r="X108" s="389"/>
      <c r="Y108" s="389"/>
      <c r="Z108" s="320"/>
      <c r="AA108" s="390"/>
      <c r="AB108" s="401">
        <f t="shared" si="5"/>
        <v>143676</v>
      </c>
      <c r="AC108" s="411">
        <v>252000</v>
      </c>
      <c r="AD108" s="352">
        <v>239460</v>
      </c>
      <c r="AE108" s="303">
        <v>0.96</v>
      </c>
      <c r="AF108" s="305">
        <f t="shared" si="4"/>
        <v>361017.59999999998</v>
      </c>
      <c r="AG108" s="316"/>
      <c r="AH108" s="317"/>
      <c r="AI108" s="317"/>
      <c r="AJ108" s="317"/>
      <c r="AK108" s="318"/>
      <c r="AL108" s="319">
        <v>60</v>
      </c>
    </row>
    <row r="109" spans="5:39">
      <c r="E109" s="347">
        <v>72</v>
      </c>
      <c r="F109" s="325" t="s">
        <v>220</v>
      </c>
      <c r="G109" s="348" t="s">
        <v>402</v>
      </c>
      <c r="H109" s="383"/>
      <c r="I109" s="383"/>
      <c r="J109" s="383"/>
      <c r="K109" s="383"/>
      <c r="L109" s="383"/>
      <c r="M109" s="392"/>
      <c r="N109" s="349"/>
      <c r="O109" s="349"/>
      <c r="P109" s="349"/>
      <c r="Q109" s="392"/>
      <c r="R109" s="386"/>
      <c r="S109" s="349"/>
      <c r="T109" s="349"/>
      <c r="U109" s="349"/>
      <c r="V109" s="323"/>
      <c r="W109" s="323"/>
      <c r="X109" s="323"/>
      <c r="Y109" s="323"/>
      <c r="Z109" s="323"/>
      <c r="AA109" s="324"/>
      <c r="AB109" s="401">
        <f t="shared" si="5"/>
        <v>0</v>
      </c>
      <c r="AC109" s="338"/>
      <c r="AD109" s="354"/>
      <c r="AE109" s="321"/>
      <c r="AF109" s="305">
        <f t="shared" si="4"/>
        <v>0</v>
      </c>
      <c r="AG109" s="316"/>
      <c r="AH109" s="317"/>
      <c r="AI109" s="317"/>
      <c r="AJ109" s="317"/>
      <c r="AK109" s="318"/>
      <c r="AL109" s="319">
        <v>18550</v>
      </c>
    </row>
    <row r="110" spans="5:39">
      <c r="E110" s="347">
        <v>73</v>
      </c>
      <c r="F110" s="325" t="s">
        <v>221</v>
      </c>
      <c r="G110" s="348" t="s">
        <v>402</v>
      </c>
      <c r="H110" s="349"/>
      <c r="I110" s="349"/>
      <c r="J110" s="349"/>
      <c r="K110" s="349"/>
      <c r="L110" s="349"/>
      <c r="M110" s="392"/>
      <c r="N110" s="349"/>
      <c r="O110" s="349"/>
      <c r="P110" s="349"/>
      <c r="Q110" s="392"/>
      <c r="R110" s="386"/>
      <c r="S110" s="349"/>
      <c r="T110" s="349"/>
      <c r="U110" s="349"/>
      <c r="V110" s="323"/>
      <c r="W110" s="323"/>
      <c r="X110" s="323"/>
      <c r="Y110" s="323"/>
      <c r="Z110" s="323"/>
      <c r="AA110" s="324"/>
      <c r="AB110" s="401">
        <f t="shared" si="5"/>
        <v>0</v>
      </c>
      <c r="AC110" s="338"/>
      <c r="AD110" s="354"/>
      <c r="AE110" s="321"/>
      <c r="AF110" s="305">
        <f t="shared" si="4"/>
        <v>0</v>
      </c>
      <c r="AG110" s="316"/>
      <c r="AH110" s="317"/>
      <c r="AI110" s="317"/>
      <c r="AJ110" s="317"/>
      <c r="AK110" s="318"/>
      <c r="AL110" s="319"/>
    </row>
    <row r="111" spans="5:39">
      <c r="E111" s="347">
        <v>74</v>
      </c>
      <c r="F111" s="325" t="s">
        <v>222</v>
      </c>
      <c r="G111" s="348" t="s">
        <v>402</v>
      </c>
      <c r="H111" s="349"/>
      <c r="I111" s="349"/>
      <c r="J111" s="349"/>
      <c r="K111" s="349"/>
      <c r="L111" s="349"/>
      <c r="M111" s="392"/>
      <c r="N111" s="349"/>
      <c r="O111" s="349"/>
      <c r="P111" s="349"/>
      <c r="Q111" s="392"/>
      <c r="R111" s="386"/>
      <c r="S111" s="349"/>
      <c r="T111" s="349"/>
      <c r="U111" s="349"/>
      <c r="V111" s="323"/>
      <c r="W111" s="388"/>
      <c r="X111" s="389"/>
      <c r="Y111" s="389"/>
      <c r="Z111" s="320"/>
      <c r="AA111" s="390"/>
      <c r="AB111" s="401">
        <f t="shared" si="5"/>
        <v>820.2</v>
      </c>
      <c r="AC111" s="337">
        <v>1540</v>
      </c>
      <c r="AD111" s="352">
        <v>1367</v>
      </c>
      <c r="AE111" s="307">
        <v>0.99</v>
      </c>
      <c r="AF111" s="305">
        <f t="shared" si="4"/>
        <v>2000.5299999999997</v>
      </c>
      <c r="AG111" s="316"/>
      <c r="AH111" s="317"/>
      <c r="AI111" s="317"/>
      <c r="AJ111" s="317"/>
      <c r="AK111" s="318"/>
      <c r="AL111" s="319"/>
    </row>
    <row r="112" spans="5:39">
      <c r="E112" s="347">
        <v>75</v>
      </c>
      <c r="F112" s="325" t="s">
        <v>272</v>
      </c>
      <c r="G112" s="348" t="s">
        <v>402</v>
      </c>
      <c r="H112" s="383"/>
      <c r="I112" s="383"/>
      <c r="J112" s="383"/>
      <c r="K112" s="383"/>
      <c r="L112" s="383"/>
      <c r="M112" s="392"/>
      <c r="N112" s="349"/>
      <c r="O112" s="349"/>
      <c r="P112" s="349"/>
      <c r="Q112" s="392"/>
      <c r="R112" s="386"/>
      <c r="S112" s="349"/>
      <c r="T112" s="349"/>
      <c r="U112" s="349"/>
      <c r="V112" s="323"/>
      <c r="W112" s="388"/>
      <c r="X112" s="389"/>
      <c r="Y112" s="389"/>
      <c r="Z112" s="320"/>
      <c r="AA112" s="390"/>
      <c r="AB112" s="401">
        <f t="shared" si="5"/>
        <v>0</v>
      </c>
      <c r="AC112" s="337"/>
      <c r="AD112" s="353"/>
      <c r="AE112" s="303"/>
      <c r="AF112" s="305">
        <f t="shared" si="4"/>
        <v>0</v>
      </c>
      <c r="AG112" s="316"/>
      <c r="AH112" s="317"/>
      <c r="AI112" s="317"/>
      <c r="AJ112" s="317"/>
      <c r="AK112" s="318"/>
      <c r="AL112" s="319"/>
    </row>
    <row r="113" spans="5:38">
      <c r="E113" s="347">
        <v>76</v>
      </c>
      <c r="F113" s="325" t="s">
        <v>269</v>
      </c>
      <c r="G113" s="348" t="s">
        <v>407</v>
      </c>
      <c r="H113" s="383"/>
      <c r="I113" s="383"/>
      <c r="J113" s="383"/>
      <c r="K113" s="383"/>
      <c r="L113" s="383"/>
      <c r="M113" s="384"/>
      <c r="N113" s="385"/>
      <c r="O113" s="385"/>
      <c r="P113" s="315"/>
      <c r="Q113" s="384"/>
      <c r="R113" s="386"/>
      <c r="S113" s="349"/>
      <c r="T113" s="349"/>
      <c r="U113" s="349"/>
      <c r="V113" s="323"/>
      <c r="W113" s="323"/>
      <c r="X113" s="323"/>
      <c r="Y113" s="323"/>
      <c r="Z113" s="323"/>
      <c r="AA113" s="324"/>
      <c r="AB113" s="401">
        <f t="shared" si="5"/>
        <v>867.4</v>
      </c>
      <c r="AC113" s="337">
        <v>1440</v>
      </c>
      <c r="AD113" s="358">
        <v>1445.6666666666667</v>
      </c>
      <c r="AE113" s="303">
        <v>1.1259999999999999</v>
      </c>
      <c r="AF113" s="305">
        <f t="shared" si="4"/>
        <v>2500.8873333333336</v>
      </c>
      <c r="AG113" s="316"/>
      <c r="AH113" s="317"/>
      <c r="AI113" s="317"/>
      <c r="AJ113" s="317"/>
      <c r="AK113" s="318"/>
      <c r="AL113" s="319">
        <v>3160</v>
      </c>
    </row>
    <row r="114" spans="5:38" hidden="1">
      <c r="E114" s="347">
        <v>105</v>
      </c>
      <c r="F114" s="325" t="s">
        <v>248</v>
      </c>
      <c r="G114" s="348" t="s">
        <v>402</v>
      </c>
      <c r="H114" s="383"/>
      <c r="I114" s="383"/>
      <c r="J114" s="383"/>
      <c r="K114" s="383"/>
      <c r="L114" s="383"/>
      <c r="M114" s="384"/>
      <c r="N114" s="385"/>
      <c r="O114" s="385"/>
      <c r="P114" s="315"/>
      <c r="Q114" s="384"/>
      <c r="R114" s="386"/>
      <c r="S114" s="349"/>
      <c r="T114" s="349"/>
      <c r="U114" s="349"/>
      <c r="V114" s="323"/>
      <c r="W114" s="323"/>
      <c r="X114" s="323"/>
      <c r="Y114" s="323"/>
      <c r="Z114" s="323"/>
      <c r="AA114" s="324"/>
      <c r="AB114" s="401">
        <f t="shared" si="5"/>
        <v>0</v>
      </c>
      <c r="AC114" s="337"/>
      <c r="AD114" s="353"/>
      <c r="AE114" s="303"/>
      <c r="AF114" s="305">
        <f t="shared" si="4"/>
        <v>0</v>
      </c>
      <c r="AG114" s="316"/>
      <c r="AH114" s="317"/>
      <c r="AI114" s="317"/>
      <c r="AJ114" s="317"/>
      <c r="AK114" s="318"/>
      <c r="AL114" s="319"/>
    </row>
    <row r="115" spans="5:38" hidden="1">
      <c r="E115" s="347">
        <v>106</v>
      </c>
      <c r="F115" s="325" t="s">
        <v>249</v>
      </c>
      <c r="G115" s="348" t="s">
        <v>402</v>
      </c>
      <c r="H115" s="349"/>
      <c r="I115" s="349"/>
      <c r="J115" s="349"/>
      <c r="K115" s="349"/>
      <c r="L115" s="349"/>
      <c r="M115" s="384"/>
      <c r="N115" s="385"/>
      <c r="O115" s="385"/>
      <c r="P115" s="315"/>
      <c r="Q115" s="384"/>
      <c r="R115" s="386"/>
      <c r="S115" s="349"/>
      <c r="T115" s="349"/>
      <c r="U115" s="349"/>
      <c r="V115" s="323"/>
      <c r="W115" s="323"/>
      <c r="X115" s="323"/>
      <c r="Y115" s="323"/>
      <c r="Z115" s="323"/>
      <c r="AA115" s="324"/>
      <c r="AB115" s="401">
        <f t="shared" si="5"/>
        <v>0</v>
      </c>
      <c r="AC115" s="337"/>
      <c r="AD115" s="352"/>
      <c r="AE115" s="303"/>
      <c r="AF115" s="305">
        <f t="shared" si="4"/>
        <v>0</v>
      </c>
      <c r="AG115" s="316"/>
      <c r="AH115" s="317"/>
      <c r="AI115" s="317"/>
      <c r="AJ115" s="317"/>
      <c r="AK115" s="318"/>
      <c r="AL115" s="319"/>
    </row>
    <row r="116" spans="5:38" hidden="1">
      <c r="E116" s="347">
        <v>107</v>
      </c>
      <c r="F116" s="325" t="s">
        <v>250</v>
      </c>
      <c r="G116" s="348" t="s">
        <v>402</v>
      </c>
      <c r="H116" s="349"/>
      <c r="I116" s="349"/>
      <c r="J116" s="349"/>
      <c r="K116" s="349"/>
      <c r="L116" s="349"/>
      <c r="M116" s="392"/>
      <c r="N116" s="349"/>
      <c r="O116" s="349"/>
      <c r="P116" s="349"/>
      <c r="Q116" s="392"/>
      <c r="R116" s="386"/>
      <c r="S116" s="349"/>
      <c r="T116" s="349"/>
      <c r="U116" s="349"/>
      <c r="V116" s="323"/>
      <c r="W116" s="323"/>
      <c r="X116" s="323"/>
      <c r="Y116" s="323"/>
      <c r="Z116" s="323"/>
      <c r="AA116" s="324"/>
      <c r="AB116" s="401">
        <f t="shared" si="5"/>
        <v>0</v>
      </c>
      <c r="AC116" s="337"/>
      <c r="AD116" s="351"/>
      <c r="AE116" s="303"/>
      <c r="AF116" s="305">
        <f t="shared" si="4"/>
        <v>0</v>
      </c>
      <c r="AG116" s="316"/>
      <c r="AH116" s="317"/>
      <c r="AI116" s="317"/>
      <c r="AJ116" s="317"/>
      <c r="AK116" s="318"/>
      <c r="AL116" s="319"/>
    </row>
    <row r="117" spans="5:38" hidden="1">
      <c r="E117" s="347"/>
      <c r="F117" s="325"/>
      <c r="G117" s="348"/>
      <c r="H117" s="349"/>
      <c r="I117" s="349"/>
      <c r="J117" s="349"/>
      <c r="K117" s="349"/>
      <c r="L117" s="349"/>
      <c r="M117" s="392"/>
      <c r="N117" s="349"/>
      <c r="O117" s="349"/>
      <c r="P117" s="349"/>
      <c r="Q117" s="392"/>
      <c r="R117" s="386"/>
      <c r="S117" s="349"/>
      <c r="T117" s="349"/>
      <c r="U117" s="349"/>
      <c r="V117" s="323"/>
      <c r="W117" s="323"/>
      <c r="X117" s="323"/>
      <c r="Y117" s="323"/>
      <c r="Z117" s="323"/>
      <c r="AA117" s="324"/>
      <c r="AB117" s="401"/>
      <c r="AC117" s="338"/>
      <c r="AD117" s="354"/>
      <c r="AE117" s="321"/>
      <c r="AF117" s="305">
        <f t="shared" si="4"/>
        <v>0</v>
      </c>
      <c r="AG117" s="316"/>
      <c r="AH117" s="317"/>
      <c r="AI117" s="317"/>
      <c r="AJ117" s="317"/>
      <c r="AK117" s="318"/>
      <c r="AL117" s="319"/>
    </row>
    <row r="118" spans="5:38">
      <c r="E118" s="507" t="s">
        <v>800</v>
      </c>
      <c r="F118" s="508"/>
      <c r="G118" s="348"/>
      <c r="H118" s="349"/>
      <c r="I118" s="349"/>
      <c r="J118" s="349"/>
      <c r="K118" s="349"/>
      <c r="L118" s="349"/>
      <c r="M118" s="392"/>
      <c r="N118" s="349"/>
      <c r="O118" s="349"/>
      <c r="P118" s="349"/>
      <c r="Q118" s="392"/>
      <c r="R118" s="386"/>
      <c r="S118" s="349"/>
      <c r="T118" s="349"/>
      <c r="U118" s="349"/>
      <c r="V118" s="323"/>
      <c r="W118" s="323"/>
      <c r="X118" s="323"/>
      <c r="Y118" s="323"/>
      <c r="Z118" s="323"/>
      <c r="AA118" s="324"/>
      <c r="AB118" s="401"/>
      <c r="AC118" s="338"/>
      <c r="AD118" s="354"/>
      <c r="AE118" s="321"/>
      <c r="AF118" s="305">
        <f t="shared" si="4"/>
        <v>0</v>
      </c>
      <c r="AG118" s="316"/>
      <c r="AH118" s="317"/>
      <c r="AI118" s="317"/>
      <c r="AJ118" s="317"/>
      <c r="AK118" s="318"/>
      <c r="AL118" s="319"/>
    </row>
    <row r="119" spans="5:38">
      <c r="E119" s="347">
        <v>77</v>
      </c>
      <c r="F119" s="325" t="s">
        <v>34</v>
      </c>
      <c r="G119" s="348" t="s">
        <v>401</v>
      </c>
      <c r="H119" s="349"/>
      <c r="I119" s="349"/>
      <c r="J119" s="349"/>
      <c r="K119" s="349"/>
      <c r="L119" s="349"/>
      <c r="M119" s="392"/>
      <c r="N119" s="349"/>
      <c r="O119" s="349"/>
      <c r="P119" s="349"/>
      <c r="Q119" s="392"/>
      <c r="R119" s="386"/>
      <c r="S119" s="349"/>
      <c r="T119" s="349"/>
      <c r="U119" s="349"/>
      <c r="V119" s="323"/>
      <c r="W119" s="323"/>
      <c r="X119" s="323"/>
      <c r="Y119" s="323"/>
      <c r="Z119" s="323"/>
      <c r="AA119" s="324"/>
      <c r="AB119" s="401">
        <f t="shared" si="5"/>
        <v>0</v>
      </c>
      <c r="AC119" s="338"/>
      <c r="AD119" s="354"/>
      <c r="AE119" s="321"/>
      <c r="AF119" s="305">
        <f t="shared" si="4"/>
        <v>0</v>
      </c>
      <c r="AG119" s="316"/>
      <c r="AH119" s="317"/>
      <c r="AI119" s="317"/>
      <c r="AJ119" s="317"/>
      <c r="AK119" s="318"/>
      <c r="AL119" s="319"/>
    </row>
    <row r="120" spans="5:38">
      <c r="E120" s="347">
        <v>78</v>
      </c>
      <c r="F120" s="325" t="s">
        <v>35</v>
      </c>
      <c r="G120" s="348" t="s">
        <v>402</v>
      </c>
      <c r="H120" s="349"/>
      <c r="I120" s="349"/>
      <c r="J120" s="349"/>
      <c r="K120" s="349"/>
      <c r="L120" s="349"/>
      <c r="M120" s="392"/>
      <c r="N120" s="349"/>
      <c r="O120" s="349"/>
      <c r="P120" s="349"/>
      <c r="Q120" s="392"/>
      <c r="R120" s="386"/>
      <c r="S120" s="349"/>
      <c r="T120" s="349"/>
      <c r="U120" s="349"/>
      <c r="V120" s="323"/>
      <c r="W120" s="323"/>
      <c r="X120" s="323"/>
      <c r="Y120" s="323"/>
      <c r="Z120" s="323"/>
      <c r="AA120" s="324"/>
      <c r="AB120" s="401">
        <f t="shared" si="5"/>
        <v>744.6</v>
      </c>
      <c r="AC120" s="337">
        <v>10600</v>
      </c>
      <c r="AD120" s="353">
        <v>1241</v>
      </c>
      <c r="AE120" s="321"/>
      <c r="AF120" s="305">
        <f t="shared" si="4"/>
        <v>0</v>
      </c>
      <c r="AG120" s="316"/>
      <c r="AH120" s="317"/>
      <c r="AI120" s="317"/>
      <c r="AJ120" s="317"/>
      <c r="AK120" s="318"/>
      <c r="AL120" s="319">
        <v>200</v>
      </c>
    </row>
    <row r="121" spans="5:38">
      <c r="E121" s="347">
        <v>79</v>
      </c>
      <c r="F121" s="325" t="s">
        <v>36</v>
      </c>
      <c r="G121" s="348" t="s">
        <v>402</v>
      </c>
      <c r="H121" s="349"/>
      <c r="I121" s="349"/>
      <c r="J121" s="349"/>
      <c r="K121" s="349"/>
      <c r="L121" s="349"/>
      <c r="M121" s="392"/>
      <c r="N121" s="349"/>
      <c r="O121" s="349"/>
      <c r="P121" s="349"/>
      <c r="Q121" s="392"/>
      <c r="R121" s="386"/>
      <c r="S121" s="349"/>
      <c r="T121" s="349"/>
      <c r="U121" s="349"/>
      <c r="V121" s="323"/>
      <c r="W121" s="323"/>
      <c r="X121" s="323"/>
      <c r="Y121" s="323"/>
      <c r="Z121" s="323"/>
      <c r="AA121" s="324"/>
      <c r="AB121" s="401">
        <f t="shared" si="5"/>
        <v>255.6</v>
      </c>
      <c r="AC121" s="337">
        <v>2110</v>
      </c>
      <c r="AD121" s="353">
        <v>426</v>
      </c>
      <c r="AE121" s="303"/>
      <c r="AF121" s="305">
        <f t="shared" si="4"/>
        <v>0</v>
      </c>
      <c r="AG121" s="316"/>
      <c r="AH121" s="317"/>
      <c r="AI121" s="317"/>
      <c r="AJ121" s="317"/>
      <c r="AK121" s="318"/>
      <c r="AL121" s="319"/>
    </row>
    <row r="122" spans="5:38">
      <c r="E122" s="347">
        <v>80</v>
      </c>
      <c r="F122" s="325" t="s">
        <v>37</v>
      </c>
      <c r="G122" s="348" t="s">
        <v>401</v>
      </c>
      <c r="H122" s="383"/>
      <c r="I122" s="383"/>
      <c r="J122" s="383"/>
      <c r="K122" s="383"/>
      <c r="L122" s="383"/>
      <c r="M122" s="392"/>
      <c r="N122" s="349"/>
      <c r="O122" s="349"/>
      <c r="P122" s="349"/>
      <c r="Q122" s="392"/>
      <c r="R122" s="386"/>
      <c r="S122" s="349"/>
      <c r="T122" s="349"/>
      <c r="U122" s="349"/>
      <c r="V122" s="323"/>
      <c r="W122" s="388"/>
      <c r="X122" s="389"/>
      <c r="Y122" s="389"/>
      <c r="Z122" s="320"/>
      <c r="AA122" s="390"/>
      <c r="AB122" s="401">
        <f t="shared" si="5"/>
        <v>36.800000000000004</v>
      </c>
      <c r="AC122" s="337">
        <v>640</v>
      </c>
      <c r="AD122" s="352">
        <v>61.333333333333336</v>
      </c>
      <c r="AE122" s="321"/>
      <c r="AF122" s="305">
        <f t="shared" si="4"/>
        <v>0</v>
      </c>
      <c r="AG122" s="316"/>
      <c r="AH122" s="317"/>
      <c r="AI122" s="317"/>
      <c r="AJ122" s="317"/>
      <c r="AK122" s="318"/>
      <c r="AL122" s="319">
        <v>28000</v>
      </c>
    </row>
    <row r="123" spans="5:38">
      <c r="E123" s="347">
        <v>81</v>
      </c>
      <c r="F123" s="325" t="s">
        <v>42</v>
      </c>
      <c r="G123" s="348" t="s">
        <v>405</v>
      </c>
      <c r="H123" s="349"/>
      <c r="I123" s="349"/>
      <c r="J123" s="349"/>
      <c r="K123" s="349"/>
      <c r="L123" s="349"/>
      <c r="M123" s="392"/>
      <c r="N123" s="349"/>
      <c r="O123" s="349"/>
      <c r="P123" s="349"/>
      <c r="Q123" s="392"/>
      <c r="R123" s="386"/>
      <c r="S123" s="349"/>
      <c r="T123" s="349"/>
      <c r="U123" s="349"/>
      <c r="V123" s="323"/>
      <c r="W123" s="323"/>
      <c r="X123" s="323"/>
      <c r="Y123" s="323"/>
      <c r="Z123" s="323"/>
      <c r="AA123" s="324"/>
      <c r="AB123" s="401">
        <f t="shared" si="5"/>
        <v>0</v>
      </c>
      <c r="AC123" s="338"/>
      <c r="AD123" s="354"/>
      <c r="AE123" s="321"/>
      <c r="AF123" s="305">
        <f t="shared" si="4"/>
        <v>0</v>
      </c>
      <c r="AG123" s="316"/>
      <c r="AH123" s="317"/>
      <c r="AI123" s="317"/>
      <c r="AJ123" s="317"/>
      <c r="AK123" s="318"/>
      <c r="AL123" s="319"/>
    </row>
    <row r="124" spans="5:38">
      <c r="E124" s="347">
        <v>82</v>
      </c>
      <c r="F124" s="325" t="s">
        <v>43</v>
      </c>
      <c r="G124" s="348" t="s">
        <v>405</v>
      </c>
      <c r="H124" s="349"/>
      <c r="I124" s="349"/>
      <c r="J124" s="349"/>
      <c r="K124" s="349"/>
      <c r="L124" s="349"/>
      <c r="M124" s="392"/>
      <c r="N124" s="349"/>
      <c r="O124" s="349"/>
      <c r="P124" s="349"/>
      <c r="Q124" s="392"/>
      <c r="R124" s="386"/>
      <c r="S124" s="349"/>
      <c r="T124" s="349"/>
      <c r="U124" s="349"/>
      <c r="V124" s="323"/>
      <c r="W124" s="323"/>
      <c r="X124" s="323"/>
      <c r="Y124" s="323"/>
      <c r="Z124" s="323"/>
      <c r="AA124" s="324"/>
      <c r="AB124" s="401">
        <f t="shared" si="5"/>
        <v>0</v>
      </c>
      <c r="AC124" s="338"/>
      <c r="AD124" s="354"/>
      <c r="AE124" s="321"/>
      <c r="AF124" s="305">
        <f t="shared" si="4"/>
        <v>0</v>
      </c>
      <c r="AG124" s="316"/>
      <c r="AH124" s="317"/>
      <c r="AI124" s="317"/>
      <c r="AJ124" s="317"/>
      <c r="AK124" s="318"/>
      <c r="AL124" s="319"/>
    </row>
    <row r="125" spans="5:38">
      <c r="E125" s="347">
        <v>83</v>
      </c>
      <c r="F125" s="325" t="s">
        <v>44</v>
      </c>
      <c r="G125" s="348" t="s">
        <v>405</v>
      </c>
      <c r="H125" s="349"/>
      <c r="I125" s="349"/>
      <c r="J125" s="349"/>
      <c r="K125" s="349"/>
      <c r="L125" s="349"/>
      <c r="M125" s="384"/>
      <c r="N125" s="385"/>
      <c r="O125" s="385"/>
      <c r="P125" s="315"/>
      <c r="Q125" s="384"/>
      <c r="R125" s="386"/>
      <c r="S125" s="349"/>
      <c r="T125" s="349"/>
      <c r="U125" s="349"/>
      <c r="V125" s="323"/>
      <c r="W125" s="388"/>
      <c r="X125" s="389"/>
      <c r="Y125" s="389"/>
      <c r="Z125" s="320"/>
      <c r="AA125" s="390"/>
      <c r="AB125" s="401">
        <f t="shared" si="5"/>
        <v>222.2</v>
      </c>
      <c r="AC125" s="337">
        <v>1215</v>
      </c>
      <c r="AD125" s="352">
        <v>370.33333333333331</v>
      </c>
      <c r="AE125" s="303"/>
      <c r="AF125" s="305">
        <v>1000</v>
      </c>
      <c r="AG125" s="316"/>
      <c r="AH125" s="317"/>
      <c r="AI125" s="317"/>
      <c r="AJ125" s="317"/>
      <c r="AK125" s="318"/>
      <c r="AL125" s="319">
        <v>29000</v>
      </c>
    </row>
    <row r="126" spans="5:38">
      <c r="E126" s="347">
        <v>84</v>
      </c>
      <c r="F126" s="325" t="s">
        <v>45</v>
      </c>
      <c r="G126" s="348" t="s">
        <v>405</v>
      </c>
      <c r="H126" s="349"/>
      <c r="I126" s="349"/>
      <c r="J126" s="349"/>
      <c r="K126" s="349"/>
      <c r="L126" s="349"/>
      <c r="M126" s="392"/>
      <c r="N126" s="349"/>
      <c r="O126" s="349"/>
      <c r="P126" s="349"/>
      <c r="Q126" s="392"/>
      <c r="R126" s="386"/>
      <c r="S126" s="349"/>
      <c r="T126" s="349"/>
      <c r="U126" s="349"/>
      <c r="V126" s="323"/>
      <c r="W126" s="323"/>
      <c r="X126" s="323"/>
      <c r="Y126" s="323"/>
      <c r="Z126" s="323"/>
      <c r="AA126" s="324"/>
      <c r="AB126" s="401">
        <f t="shared" si="5"/>
        <v>0</v>
      </c>
      <c r="AC126" s="338"/>
      <c r="AD126" s="354"/>
      <c r="AE126" s="321"/>
      <c r="AF126" s="305">
        <f t="shared" si="4"/>
        <v>0</v>
      </c>
      <c r="AG126" s="316"/>
      <c r="AH126" s="317"/>
      <c r="AI126" s="317"/>
      <c r="AJ126" s="317"/>
      <c r="AK126" s="318"/>
      <c r="AL126" s="319"/>
    </row>
    <row r="127" spans="5:38">
      <c r="E127" s="347">
        <v>85</v>
      </c>
      <c r="F127" s="325" t="s">
        <v>46</v>
      </c>
      <c r="G127" s="348" t="s">
        <v>405</v>
      </c>
      <c r="H127" s="349"/>
      <c r="I127" s="349"/>
      <c r="J127" s="349"/>
      <c r="K127" s="349"/>
      <c r="L127" s="349"/>
      <c r="M127" s="392"/>
      <c r="N127" s="349"/>
      <c r="O127" s="349"/>
      <c r="P127" s="349"/>
      <c r="Q127" s="392"/>
      <c r="R127" s="386"/>
      <c r="S127" s="349"/>
      <c r="T127" s="349"/>
      <c r="U127" s="349"/>
      <c r="V127" s="323"/>
      <c r="W127" s="323"/>
      <c r="X127" s="323"/>
      <c r="Y127" s="323"/>
      <c r="Z127" s="323"/>
      <c r="AA127" s="324"/>
      <c r="AB127" s="401">
        <f t="shared" si="5"/>
        <v>0</v>
      </c>
      <c r="AC127" s="338"/>
      <c r="AD127" s="354"/>
      <c r="AE127" s="321"/>
      <c r="AF127" s="305">
        <f t="shared" si="4"/>
        <v>0</v>
      </c>
      <c r="AG127" s="316"/>
      <c r="AH127" s="317"/>
      <c r="AI127" s="317"/>
      <c r="AJ127" s="317"/>
      <c r="AK127" s="318"/>
      <c r="AL127" s="319"/>
    </row>
    <row r="128" spans="5:38">
      <c r="E128" s="347">
        <v>86</v>
      </c>
      <c r="F128" s="325" t="s">
        <v>47</v>
      </c>
      <c r="G128" s="348" t="s">
        <v>405</v>
      </c>
      <c r="H128" s="349"/>
      <c r="I128" s="349"/>
      <c r="J128" s="349"/>
      <c r="K128" s="349"/>
      <c r="L128" s="349"/>
      <c r="M128" s="392"/>
      <c r="N128" s="349"/>
      <c r="O128" s="349"/>
      <c r="P128" s="349"/>
      <c r="Q128" s="392"/>
      <c r="R128" s="386"/>
      <c r="S128" s="349"/>
      <c r="T128" s="349"/>
      <c r="U128" s="349"/>
      <c r="V128" s="323"/>
      <c r="W128" s="323"/>
      <c r="X128" s="323"/>
      <c r="Y128" s="323"/>
      <c r="Z128" s="323"/>
      <c r="AA128" s="324"/>
      <c r="AB128" s="401">
        <f t="shared" si="5"/>
        <v>0</v>
      </c>
      <c r="AC128" s="338"/>
      <c r="AD128" s="354"/>
      <c r="AE128" s="321"/>
      <c r="AF128" s="305">
        <f t="shared" si="4"/>
        <v>0</v>
      </c>
      <c r="AG128" s="316"/>
      <c r="AH128" s="317"/>
      <c r="AI128" s="317"/>
      <c r="AJ128" s="317"/>
      <c r="AK128" s="318"/>
      <c r="AL128" s="319"/>
    </row>
    <row r="129" spans="5:38">
      <c r="E129" s="347">
        <v>87</v>
      </c>
      <c r="F129" s="325" t="s">
        <v>66</v>
      </c>
      <c r="G129" s="348" t="s">
        <v>403</v>
      </c>
      <c r="H129" s="349"/>
      <c r="I129" s="349"/>
      <c r="J129" s="349"/>
      <c r="K129" s="349"/>
      <c r="L129" s="349"/>
      <c r="M129" s="392"/>
      <c r="N129" s="349"/>
      <c r="O129" s="349"/>
      <c r="P129" s="349"/>
      <c r="Q129" s="392"/>
      <c r="R129" s="386"/>
      <c r="S129" s="349"/>
      <c r="T129" s="349"/>
      <c r="U129" s="349"/>
      <c r="V129" s="323"/>
      <c r="W129" s="323"/>
      <c r="X129" s="323"/>
      <c r="Y129" s="323"/>
      <c r="Z129" s="323"/>
      <c r="AA129" s="324"/>
      <c r="AB129" s="401">
        <f t="shared" si="5"/>
        <v>0</v>
      </c>
      <c r="AC129" s="338"/>
      <c r="AD129" s="354"/>
      <c r="AE129" s="321"/>
      <c r="AF129" s="305">
        <f t="shared" si="4"/>
        <v>0</v>
      </c>
      <c r="AG129" s="316"/>
      <c r="AH129" s="317"/>
      <c r="AI129" s="317"/>
      <c r="AJ129" s="317"/>
      <c r="AK129" s="318"/>
      <c r="AL129" s="319"/>
    </row>
    <row r="130" spans="5:38">
      <c r="E130" s="347">
        <v>88</v>
      </c>
      <c r="F130" s="325" t="s">
        <v>67</v>
      </c>
      <c r="G130" s="348" t="s">
        <v>403</v>
      </c>
      <c r="H130" s="349"/>
      <c r="I130" s="349"/>
      <c r="J130" s="349"/>
      <c r="K130" s="349"/>
      <c r="L130" s="349"/>
      <c r="M130" s="392"/>
      <c r="N130" s="349"/>
      <c r="O130" s="349"/>
      <c r="P130" s="349"/>
      <c r="Q130" s="392"/>
      <c r="R130" s="386"/>
      <c r="S130" s="349"/>
      <c r="T130" s="349"/>
      <c r="U130" s="349"/>
      <c r="V130" s="323"/>
      <c r="W130" s="323"/>
      <c r="X130" s="323"/>
      <c r="Y130" s="323"/>
      <c r="Z130" s="323"/>
      <c r="AA130" s="324"/>
      <c r="AB130" s="401">
        <f t="shared" si="5"/>
        <v>0</v>
      </c>
      <c r="AC130" s="338"/>
      <c r="AD130" s="354"/>
      <c r="AE130" s="321"/>
      <c r="AF130" s="305">
        <f t="shared" si="4"/>
        <v>0</v>
      </c>
      <c r="AG130" s="316"/>
      <c r="AH130" s="317"/>
      <c r="AI130" s="317"/>
      <c r="AJ130" s="317"/>
      <c r="AK130" s="318"/>
      <c r="AL130" s="319"/>
    </row>
    <row r="131" spans="5:38">
      <c r="E131" s="347">
        <v>89</v>
      </c>
      <c r="F131" s="325" t="s">
        <v>181</v>
      </c>
      <c r="G131" s="348" t="s">
        <v>405</v>
      </c>
      <c r="H131" s="349"/>
      <c r="I131" s="349"/>
      <c r="J131" s="349"/>
      <c r="K131" s="349"/>
      <c r="L131" s="349"/>
      <c r="M131" s="392"/>
      <c r="N131" s="349"/>
      <c r="O131" s="349"/>
      <c r="P131" s="349"/>
      <c r="Q131" s="392"/>
      <c r="R131" s="386"/>
      <c r="S131" s="349"/>
      <c r="T131" s="349"/>
      <c r="U131" s="349"/>
      <c r="V131" s="323"/>
      <c r="W131" s="323"/>
      <c r="X131" s="323"/>
      <c r="Y131" s="323"/>
      <c r="Z131" s="323"/>
      <c r="AA131" s="324"/>
      <c r="AB131" s="401">
        <f t="shared" si="5"/>
        <v>4.62</v>
      </c>
      <c r="AC131" s="337">
        <v>27</v>
      </c>
      <c r="AD131" s="353">
        <v>7.7</v>
      </c>
      <c r="AE131" s="303"/>
      <c r="AF131" s="305">
        <f t="shared" ref="AF131:AF182" si="6">IF(((AD131*(1+AE131))+AB131-AC131)&gt;0,(AD131*(1+AE131))+AB131-AC131,0)</f>
        <v>0</v>
      </c>
      <c r="AG131" s="316"/>
      <c r="AH131" s="317"/>
      <c r="AI131" s="317"/>
      <c r="AJ131" s="317"/>
      <c r="AK131" s="318"/>
      <c r="AL131" s="319">
        <v>343000</v>
      </c>
    </row>
    <row r="132" spans="5:38">
      <c r="E132" s="347">
        <v>90</v>
      </c>
      <c r="F132" s="325" t="s">
        <v>182</v>
      </c>
      <c r="G132" s="348" t="s">
        <v>407</v>
      </c>
      <c r="H132" s="349"/>
      <c r="I132" s="349"/>
      <c r="J132" s="349"/>
      <c r="K132" s="349"/>
      <c r="L132" s="349"/>
      <c r="M132" s="392"/>
      <c r="N132" s="349"/>
      <c r="O132" s="349"/>
      <c r="P132" s="349"/>
      <c r="Q132" s="392"/>
      <c r="R132" s="386"/>
      <c r="S132" s="349"/>
      <c r="T132" s="349"/>
      <c r="U132" s="349"/>
      <c r="V132" s="323"/>
      <c r="W132" s="323"/>
      <c r="X132" s="323"/>
      <c r="Y132" s="323"/>
      <c r="Z132" s="323"/>
      <c r="AA132" s="324"/>
      <c r="AB132" s="401">
        <f t="shared" si="5"/>
        <v>0</v>
      </c>
      <c r="AC132" s="338"/>
      <c r="AD132" s="354"/>
      <c r="AE132" s="321"/>
      <c r="AF132" s="305">
        <f t="shared" si="6"/>
        <v>0</v>
      </c>
      <c r="AG132" s="316"/>
      <c r="AH132" s="317"/>
      <c r="AI132" s="317"/>
      <c r="AJ132" s="317"/>
      <c r="AK132" s="318"/>
      <c r="AL132" s="319"/>
    </row>
    <row r="133" spans="5:38">
      <c r="E133" s="347">
        <v>91</v>
      </c>
      <c r="F133" s="325" t="s">
        <v>183</v>
      </c>
      <c r="G133" s="348" t="s">
        <v>407</v>
      </c>
      <c r="H133" s="349"/>
      <c r="I133" s="349"/>
      <c r="J133" s="349"/>
      <c r="K133" s="349"/>
      <c r="L133" s="349"/>
      <c r="M133" s="392"/>
      <c r="N133" s="349"/>
      <c r="O133" s="349"/>
      <c r="P133" s="349"/>
      <c r="Q133" s="392"/>
      <c r="R133" s="386"/>
      <c r="S133" s="349"/>
      <c r="T133" s="349"/>
      <c r="U133" s="349"/>
      <c r="V133" s="323"/>
      <c r="W133" s="323"/>
      <c r="X133" s="323"/>
      <c r="Y133" s="323"/>
      <c r="Z133" s="323"/>
      <c r="AA133" s="324"/>
      <c r="AB133" s="401">
        <f t="shared" si="5"/>
        <v>0</v>
      </c>
      <c r="AC133" s="338"/>
      <c r="AD133" s="354"/>
      <c r="AE133" s="321"/>
      <c r="AF133" s="305">
        <f t="shared" si="6"/>
        <v>0</v>
      </c>
      <c r="AG133" s="316"/>
      <c r="AH133" s="317"/>
      <c r="AI133" s="317"/>
      <c r="AJ133" s="317"/>
      <c r="AK133" s="318"/>
      <c r="AL133" s="319"/>
    </row>
    <row r="134" spans="5:38">
      <c r="E134" s="347">
        <v>92</v>
      </c>
      <c r="F134" s="325" t="s">
        <v>184</v>
      </c>
      <c r="G134" s="348" t="s">
        <v>407</v>
      </c>
      <c r="H134" s="349"/>
      <c r="I134" s="349"/>
      <c r="J134" s="349"/>
      <c r="K134" s="349"/>
      <c r="L134" s="349"/>
      <c r="M134" s="392"/>
      <c r="N134" s="349"/>
      <c r="O134" s="349"/>
      <c r="P134" s="349"/>
      <c r="Q134" s="392"/>
      <c r="R134" s="386"/>
      <c r="S134" s="349"/>
      <c r="T134" s="349"/>
      <c r="U134" s="349"/>
      <c r="V134" s="323"/>
      <c r="W134" s="323"/>
      <c r="X134" s="323"/>
      <c r="Y134" s="323"/>
      <c r="Z134" s="323"/>
      <c r="AA134" s="324"/>
      <c r="AB134" s="401">
        <f t="shared" si="5"/>
        <v>0</v>
      </c>
      <c r="AC134" s="338"/>
      <c r="AD134" s="354"/>
      <c r="AE134" s="321"/>
      <c r="AF134" s="305">
        <f t="shared" si="6"/>
        <v>0</v>
      </c>
      <c r="AG134" s="316"/>
      <c r="AH134" s="317"/>
      <c r="AI134" s="317"/>
      <c r="AJ134" s="317"/>
      <c r="AK134" s="318"/>
      <c r="AL134" s="319"/>
    </row>
    <row r="135" spans="5:38">
      <c r="E135" s="347">
        <v>93</v>
      </c>
      <c r="F135" s="325" t="s">
        <v>185</v>
      </c>
      <c r="G135" s="348" t="s">
        <v>405</v>
      </c>
      <c r="H135" s="349"/>
      <c r="I135" s="349"/>
      <c r="J135" s="349"/>
      <c r="K135" s="349"/>
      <c r="L135" s="349"/>
      <c r="M135" s="384"/>
      <c r="N135" s="385"/>
      <c r="O135" s="385"/>
      <c r="P135" s="315"/>
      <c r="Q135" s="384"/>
      <c r="R135" s="386"/>
      <c r="S135" s="349"/>
      <c r="T135" s="349"/>
      <c r="U135" s="349"/>
      <c r="V135" s="323"/>
      <c r="W135" s="388"/>
      <c r="X135" s="389"/>
      <c r="Y135" s="389"/>
      <c r="Z135" s="320"/>
      <c r="AA135" s="390"/>
      <c r="AB135" s="401">
        <f t="shared" si="5"/>
        <v>138.6</v>
      </c>
      <c r="AC135" s="337">
        <v>380</v>
      </c>
      <c r="AD135" s="353">
        <v>231</v>
      </c>
      <c r="AE135" s="303">
        <v>0.5</v>
      </c>
      <c r="AF135" s="305">
        <f t="shared" si="6"/>
        <v>105.10000000000002</v>
      </c>
      <c r="AG135" s="316"/>
      <c r="AH135" s="317"/>
      <c r="AI135" s="317"/>
      <c r="AJ135" s="317"/>
      <c r="AK135" s="318"/>
      <c r="AL135" s="319"/>
    </row>
    <row r="136" spans="5:38">
      <c r="E136" s="347">
        <v>94</v>
      </c>
      <c r="F136" s="325" t="s">
        <v>186</v>
      </c>
      <c r="G136" s="348" t="s">
        <v>401</v>
      </c>
      <c r="H136" s="383"/>
      <c r="I136" s="383"/>
      <c r="J136" s="383"/>
      <c r="K136" s="383"/>
      <c r="L136" s="383"/>
      <c r="M136" s="384"/>
      <c r="N136" s="385"/>
      <c r="O136" s="385"/>
      <c r="P136" s="315"/>
      <c r="Q136" s="384"/>
      <c r="R136" s="386"/>
      <c r="S136" s="349"/>
      <c r="T136" s="349"/>
      <c r="U136" s="349"/>
      <c r="V136" s="323"/>
      <c r="W136" s="388"/>
      <c r="X136" s="389"/>
      <c r="Y136" s="389"/>
      <c r="Z136" s="320"/>
      <c r="AA136" s="390"/>
      <c r="AB136" s="401">
        <f t="shared" si="5"/>
        <v>107</v>
      </c>
      <c r="AC136" s="337">
        <v>389.5</v>
      </c>
      <c r="AD136" s="353">
        <v>178.33333333333334</v>
      </c>
      <c r="AE136" s="303">
        <v>1.26</v>
      </c>
      <c r="AF136" s="305">
        <f t="shared" si="6"/>
        <v>120.5333333333333</v>
      </c>
      <c r="AG136" s="316"/>
      <c r="AH136" s="317"/>
      <c r="AI136" s="317"/>
      <c r="AJ136" s="317"/>
      <c r="AK136" s="318"/>
      <c r="AL136" s="319"/>
    </row>
    <row r="137" spans="5:38">
      <c r="E137" s="347">
        <v>95</v>
      </c>
      <c r="F137" s="325" t="s">
        <v>33</v>
      </c>
      <c r="G137" s="348" t="s">
        <v>401</v>
      </c>
      <c r="H137" s="349"/>
      <c r="I137" s="349"/>
      <c r="J137" s="349"/>
      <c r="K137" s="349"/>
      <c r="L137" s="349"/>
      <c r="M137" s="392"/>
      <c r="N137" s="349"/>
      <c r="O137" s="349"/>
      <c r="P137" s="349"/>
      <c r="Q137" s="392"/>
      <c r="R137" s="386"/>
      <c r="S137" s="349"/>
      <c r="T137" s="349"/>
      <c r="U137" s="349"/>
      <c r="V137" s="323"/>
      <c r="W137" s="323"/>
      <c r="X137" s="323"/>
      <c r="Y137" s="323"/>
      <c r="Z137" s="323"/>
      <c r="AA137" s="324"/>
      <c r="AB137" s="401">
        <f t="shared" si="5"/>
        <v>0</v>
      </c>
      <c r="AC137" s="338"/>
      <c r="AD137" s="354"/>
      <c r="AE137" s="321"/>
      <c r="AF137" s="305">
        <f t="shared" si="6"/>
        <v>0</v>
      </c>
      <c r="AG137" s="316"/>
      <c r="AH137" s="317"/>
      <c r="AI137" s="317"/>
      <c r="AJ137" s="317"/>
      <c r="AK137" s="318"/>
      <c r="AL137" s="319"/>
    </row>
    <row r="138" spans="5:38">
      <c r="E138" s="347">
        <v>96</v>
      </c>
      <c r="F138" s="325" t="s">
        <v>214</v>
      </c>
      <c r="G138" s="348" t="s">
        <v>402</v>
      </c>
      <c r="H138" s="349"/>
      <c r="I138" s="349"/>
      <c r="J138" s="349"/>
      <c r="K138" s="349"/>
      <c r="L138" s="349"/>
      <c r="M138" s="392"/>
      <c r="N138" s="349"/>
      <c r="O138" s="349"/>
      <c r="P138" s="349"/>
      <c r="Q138" s="392"/>
      <c r="R138" s="386"/>
      <c r="S138" s="349"/>
      <c r="T138" s="349"/>
      <c r="U138" s="349"/>
      <c r="V138" s="323"/>
      <c r="W138" s="388"/>
      <c r="X138" s="389"/>
      <c r="Y138" s="389"/>
      <c r="Z138" s="320"/>
      <c r="AA138" s="390"/>
      <c r="AB138" s="401">
        <f t="shared" si="5"/>
        <v>0</v>
      </c>
      <c r="AC138" s="337"/>
      <c r="AD138" s="351"/>
      <c r="AE138" s="303"/>
      <c r="AF138" s="305">
        <f t="shared" si="6"/>
        <v>0</v>
      </c>
      <c r="AG138" s="316"/>
      <c r="AH138" s="317"/>
      <c r="AI138" s="317"/>
      <c r="AJ138" s="317"/>
      <c r="AK138" s="318"/>
      <c r="AL138" s="319"/>
    </row>
    <row r="139" spans="5:38">
      <c r="E139" s="347">
        <v>97</v>
      </c>
      <c r="F139" s="325" t="s">
        <v>215</v>
      </c>
      <c r="G139" s="348" t="s">
        <v>402</v>
      </c>
      <c r="H139" s="349"/>
      <c r="I139" s="349"/>
      <c r="J139" s="349"/>
      <c r="K139" s="349"/>
      <c r="L139" s="349"/>
      <c r="M139" s="392"/>
      <c r="N139" s="349"/>
      <c r="O139" s="349"/>
      <c r="P139" s="349"/>
      <c r="Q139" s="392"/>
      <c r="R139" s="386"/>
      <c r="S139" s="349"/>
      <c r="T139" s="349"/>
      <c r="U139" s="349"/>
      <c r="V139" s="323"/>
      <c r="W139" s="323"/>
      <c r="X139" s="323"/>
      <c r="Y139" s="323"/>
      <c r="Z139" s="323"/>
      <c r="AA139" s="324"/>
      <c r="AB139" s="401">
        <f t="shared" si="5"/>
        <v>0</v>
      </c>
      <c r="AC139" s="338"/>
      <c r="AD139" s="354"/>
      <c r="AE139" s="321"/>
      <c r="AF139" s="305">
        <f t="shared" si="6"/>
        <v>0</v>
      </c>
      <c r="AG139" s="316"/>
      <c r="AH139" s="317"/>
      <c r="AI139" s="317"/>
      <c r="AJ139" s="317"/>
      <c r="AK139" s="318"/>
      <c r="AL139" s="319"/>
    </row>
    <row r="140" spans="5:38">
      <c r="E140" s="347">
        <v>98</v>
      </c>
      <c r="F140" s="325" t="s">
        <v>216</v>
      </c>
      <c r="G140" s="348" t="s">
        <v>405</v>
      </c>
      <c r="H140" s="349"/>
      <c r="I140" s="349"/>
      <c r="J140" s="349"/>
      <c r="K140" s="349"/>
      <c r="L140" s="349"/>
      <c r="M140" s="392"/>
      <c r="N140" s="349"/>
      <c r="O140" s="349"/>
      <c r="P140" s="349"/>
      <c r="Q140" s="392"/>
      <c r="R140" s="386"/>
      <c r="S140" s="349"/>
      <c r="T140" s="349"/>
      <c r="U140" s="349"/>
      <c r="V140" s="323"/>
      <c r="W140" s="388"/>
      <c r="X140" s="389"/>
      <c r="Y140" s="389"/>
      <c r="Z140" s="320"/>
      <c r="AA140" s="390"/>
      <c r="AB140" s="401">
        <f t="shared" si="5"/>
        <v>34.207999999999998</v>
      </c>
      <c r="AC140" s="338">
        <v>79</v>
      </c>
      <c r="AD140" s="354">
        <v>57.013333333333328</v>
      </c>
      <c r="AE140" s="321">
        <v>1.3</v>
      </c>
      <c r="AF140" s="305">
        <f t="shared" si="6"/>
        <v>86.338666666666654</v>
      </c>
      <c r="AG140" s="316"/>
      <c r="AH140" s="317"/>
      <c r="AI140" s="317"/>
      <c r="AJ140" s="317"/>
      <c r="AK140" s="318"/>
      <c r="AL140" s="319">
        <v>585000</v>
      </c>
    </row>
    <row r="141" spans="5:38">
      <c r="E141" s="347">
        <v>99</v>
      </c>
      <c r="F141" s="325" t="s">
        <v>217</v>
      </c>
      <c r="G141" s="348" t="s">
        <v>401</v>
      </c>
      <c r="H141" s="396"/>
      <c r="I141" s="383"/>
      <c r="J141" s="383"/>
      <c r="K141" s="383"/>
      <c r="L141" s="383"/>
      <c r="M141" s="392"/>
      <c r="N141" s="349"/>
      <c r="O141" s="349"/>
      <c r="P141" s="349"/>
      <c r="Q141" s="392"/>
      <c r="R141" s="386"/>
      <c r="S141" s="349"/>
      <c r="T141" s="349"/>
      <c r="U141" s="349"/>
      <c r="V141" s="323"/>
      <c r="W141" s="323"/>
      <c r="X141" s="323"/>
      <c r="Y141" s="323"/>
      <c r="Z141" s="323"/>
      <c r="AA141" s="324"/>
      <c r="AB141" s="401">
        <f t="shared" si="5"/>
        <v>0</v>
      </c>
      <c r="AC141" s="338"/>
      <c r="AD141" s="354"/>
      <c r="AE141" s="321"/>
      <c r="AF141" s="305">
        <f t="shared" si="6"/>
        <v>0</v>
      </c>
      <c r="AG141" s="316"/>
      <c r="AH141" s="317"/>
      <c r="AI141" s="317"/>
      <c r="AJ141" s="317"/>
      <c r="AK141" s="318"/>
      <c r="AL141" s="319"/>
    </row>
    <row r="142" spans="5:38">
      <c r="E142" s="347">
        <v>100</v>
      </c>
      <c r="F142" s="325" t="s">
        <v>218</v>
      </c>
      <c r="G142" s="348" t="s">
        <v>401</v>
      </c>
      <c r="H142" s="349"/>
      <c r="I142" s="349"/>
      <c r="J142" s="349"/>
      <c r="K142" s="349"/>
      <c r="L142" s="349"/>
      <c r="M142" s="392"/>
      <c r="N142" s="349"/>
      <c r="O142" s="349"/>
      <c r="P142" s="349"/>
      <c r="Q142" s="392"/>
      <c r="R142" s="386"/>
      <c r="S142" s="349"/>
      <c r="T142" s="349"/>
      <c r="U142" s="349"/>
      <c r="V142" s="323"/>
      <c r="W142" s="388"/>
      <c r="X142" s="389"/>
      <c r="Y142" s="389"/>
      <c r="Z142" s="320"/>
      <c r="AA142" s="390"/>
      <c r="AB142" s="401">
        <f t="shared" si="5"/>
        <v>0</v>
      </c>
      <c r="AC142" s="339"/>
      <c r="AE142" s="306"/>
      <c r="AF142" s="305">
        <f t="shared" si="6"/>
        <v>0</v>
      </c>
      <c r="AG142" s="316"/>
      <c r="AH142" s="317"/>
      <c r="AI142" s="317"/>
      <c r="AJ142" s="317"/>
      <c r="AK142" s="318"/>
      <c r="AL142" s="319"/>
    </row>
    <row r="143" spans="5:38">
      <c r="E143" s="347">
        <v>101</v>
      </c>
      <c r="F143" s="325" t="s">
        <v>219</v>
      </c>
      <c r="G143" s="348" t="s">
        <v>401</v>
      </c>
      <c r="H143" s="396"/>
      <c r="I143" s="383"/>
      <c r="J143" s="383"/>
      <c r="K143" s="383"/>
      <c r="L143" s="383"/>
      <c r="M143" s="392"/>
      <c r="N143" s="349"/>
      <c r="O143" s="349"/>
      <c r="P143" s="349"/>
      <c r="Q143" s="392"/>
      <c r="R143" s="386"/>
      <c r="S143" s="349"/>
      <c r="T143" s="349"/>
      <c r="U143" s="349"/>
      <c r="V143" s="323"/>
      <c r="W143" s="323"/>
      <c r="X143" s="323"/>
      <c r="Y143" s="323"/>
      <c r="Z143" s="323"/>
      <c r="AA143" s="324"/>
      <c r="AB143" s="401">
        <f t="shared" si="5"/>
        <v>96.600000000000009</v>
      </c>
      <c r="AC143" s="338">
        <v>68.900000000000006</v>
      </c>
      <c r="AD143" s="351">
        <v>161</v>
      </c>
      <c r="AE143" s="321">
        <v>1</v>
      </c>
      <c r="AF143" s="305">
        <f t="shared" si="6"/>
        <v>349.70000000000005</v>
      </c>
      <c r="AG143" s="316"/>
      <c r="AH143" s="317"/>
      <c r="AI143" s="317"/>
      <c r="AJ143" s="317"/>
      <c r="AK143" s="318"/>
      <c r="AL143" s="319"/>
    </row>
    <row r="144" spans="5:38">
      <c r="E144" s="347">
        <v>102</v>
      </c>
      <c r="F144" s="325" t="s">
        <v>1070</v>
      </c>
      <c r="G144" s="348" t="s">
        <v>401</v>
      </c>
      <c r="H144" s="383"/>
      <c r="I144" s="383"/>
      <c r="J144" s="383"/>
      <c r="K144" s="383"/>
      <c r="L144" s="383"/>
      <c r="M144" s="392"/>
      <c r="N144" s="349"/>
      <c r="O144" s="349"/>
      <c r="P144" s="349"/>
      <c r="Q144" s="392"/>
      <c r="R144" s="386"/>
      <c r="S144" s="349"/>
      <c r="T144" s="349"/>
      <c r="U144" s="349"/>
      <c r="V144" s="323"/>
      <c r="W144" s="323"/>
      <c r="X144" s="323"/>
      <c r="Y144" s="323"/>
      <c r="Z144" s="323"/>
      <c r="AA144" s="324"/>
      <c r="AB144" s="401">
        <f t="shared" si="5"/>
        <v>28.926000000000002</v>
      </c>
      <c r="AC144" s="338">
        <v>154.15</v>
      </c>
      <c r="AD144" s="354">
        <v>48.21</v>
      </c>
      <c r="AE144" s="321"/>
      <c r="AF144" s="305">
        <v>60</v>
      </c>
      <c r="AG144" s="316"/>
      <c r="AH144" s="317"/>
      <c r="AI144" s="317"/>
      <c r="AJ144" s="317"/>
      <c r="AK144" s="318"/>
      <c r="AL144" s="319">
        <v>29700</v>
      </c>
    </row>
    <row r="145" spans="5:38">
      <c r="E145" s="347">
        <v>103</v>
      </c>
      <c r="F145" s="325" t="s">
        <v>232</v>
      </c>
      <c r="G145" s="348" t="s">
        <v>808</v>
      </c>
      <c r="H145" s="349"/>
      <c r="I145" s="349"/>
      <c r="J145" s="349"/>
      <c r="K145" s="349"/>
      <c r="L145" s="349"/>
      <c r="M145" s="392"/>
      <c r="N145" s="349"/>
      <c r="O145" s="349"/>
      <c r="P145" s="349"/>
      <c r="Q145" s="392"/>
      <c r="R145" s="386"/>
      <c r="S145" s="349"/>
      <c r="T145" s="349"/>
      <c r="U145" s="349"/>
      <c r="V145" s="323"/>
      <c r="W145" s="323"/>
      <c r="X145" s="323"/>
      <c r="Y145" s="323"/>
      <c r="Z145" s="323"/>
      <c r="AA145" s="324"/>
      <c r="AB145" s="401">
        <f t="shared" si="5"/>
        <v>0</v>
      </c>
      <c r="AC145" s="338"/>
      <c r="AD145" s="354"/>
      <c r="AE145" s="321"/>
      <c r="AF145" s="305">
        <f t="shared" si="6"/>
        <v>0</v>
      </c>
      <c r="AG145" s="316"/>
      <c r="AH145" s="317"/>
      <c r="AI145" s="317"/>
      <c r="AJ145" s="317"/>
      <c r="AK145" s="318"/>
      <c r="AL145" s="319"/>
    </row>
    <row r="146" spans="5:38">
      <c r="E146" s="347">
        <v>104</v>
      </c>
      <c r="F146" s="325" t="s">
        <v>233</v>
      </c>
      <c r="G146" s="348" t="s">
        <v>403</v>
      </c>
      <c r="H146" s="349"/>
      <c r="I146" s="349"/>
      <c r="J146" s="349"/>
      <c r="K146" s="349"/>
      <c r="L146" s="349"/>
      <c r="M146" s="392"/>
      <c r="N146" s="349"/>
      <c r="O146" s="349"/>
      <c r="P146" s="349"/>
      <c r="Q146" s="392"/>
      <c r="R146" s="386"/>
      <c r="S146" s="349"/>
      <c r="T146" s="349"/>
      <c r="U146" s="349"/>
      <c r="V146" s="323"/>
      <c r="W146" s="323"/>
      <c r="X146" s="323"/>
      <c r="Y146" s="323"/>
      <c r="Z146" s="323"/>
      <c r="AA146" s="324"/>
      <c r="AB146" s="401">
        <f t="shared" si="5"/>
        <v>0</v>
      </c>
      <c r="AC146" s="338"/>
      <c r="AD146" s="354"/>
      <c r="AE146" s="321"/>
      <c r="AF146" s="305">
        <f t="shared" si="6"/>
        <v>0</v>
      </c>
      <c r="AG146" s="316"/>
      <c r="AH146" s="317"/>
      <c r="AI146" s="317"/>
      <c r="AJ146" s="317"/>
      <c r="AK146" s="318"/>
      <c r="AL146" s="319"/>
    </row>
    <row r="147" spans="5:38">
      <c r="E147" s="347">
        <v>105</v>
      </c>
      <c r="F147" s="325" t="s">
        <v>253</v>
      </c>
      <c r="G147" s="348" t="s">
        <v>402</v>
      </c>
      <c r="H147" s="349"/>
      <c r="I147" s="349"/>
      <c r="J147" s="349"/>
      <c r="K147" s="349"/>
      <c r="L147" s="349"/>
      <c r="M147" s="392"/>
      <c r="N147" s="349"/>
      <c r="O147" s="349"/>
      <c r="P147" s="349"/>
      <c r="Q147" s="392"/>
      <c r="R147" s="386"/>
      <c r="S147" s="349"/>
      <c r="T147" s="349"/>
      <c r="U147" s="349"/>
      <c r="V147" s="323"/>
      <c r="W147" s="323"/>
      <c r="X147" s="323"/>
      <c r="Y147" s="323"/>
      <c r="Z147" s="323"/>
      <c r="AA147" s="324"/>
      <c r="AB147" s="401">
        <f t="shared" si="5"/>
        <v>0</v>
      </c>
      <c r="AC147" s="337"/>
      <c r="AD147" s="351"/>
      <c r="AE147" s="306"/>
      <c r="AF147" s="305">
        <f t="shared" si="6"/>
        <v>0</v>
      </c>
      <c r="AG147" s="316"/>
      <c r="AH147" s="317"/>
      <c r="AI147" s="317"/>
      <c r="AJ147" s="317"/>
      <c r="AK147" s="318"/>
      <c r="AL147" s="319"/>
    </row>
    <row r="148" spans="5:38">
      <c r="E148" s="347">
        <v>106</v>
      </c>
      <c r="F148" s="325" t="s">
        <v>254</v>
      </c>
      <c r="G148" s="348" t="s">
        <v>402</v>
      </c>
      <c r="H148" s="383"/>
      <c r="I148" s="383"/>
      <c r="J148" s="383"/>
      <c r="K148" s="383"/>
      <c r="L148" s="383"/>
      <c r="M148" s="392"/>
      <c r="N148" s="349"/>
      <c r="O148" s="349"/>
      <c r="P148" s="349"/>
      <c r="Q148" s="392"/>
      <c r="R148" s="386"/>
      <c r="S148" s="349"/>
      <c r="T148" s="349"/>
      <c r="U148" s="349"/>
      <c r="V148" s="323"/>
      <c r="W148" s="323"/>
      <c r="X148" s="323"/>
      <c r="Y148" s="323"/>
      <c r="Z148" s="323"/>
      <c r="AA148" s="324"/>
      <c r="AB148" s="401">
        <f t="shared" si="5"/>
        <v>0</v>
      </c>
      <c r="AC148" s="338"/>
      <c r="AD148" s="354"/>
      <c r="AE148" s="321"/>
      <c r="AF148" s="305">
        <f t="shared" si="6"/>
        <v>0</v>
      </c>
      <c r="AG148" s="316"/>
      <c r="AH148" s="317"/>
      <c r="AI148" s="317"/>
      <c r="AJ148" s="317"/>
      <c r="AK148" s="318"/>
      <c r="AL148" s="319"/>
    </row>
    <row r="149" spans="5:38">
      <c r="E149" s="347">
        <v>107</v>
      </c>
      <c r="F149" s="325" t="s">
        <v>259</v>
      </c>
      <c r="G149" s="348" t="s">
        <v>404</v>
      </c>
      <c r="H149" s="349"/>
      <c r="I149" s="349"/>
      <c r="J149" s="349"/>
      <c r="K149" s="349"/>
      <c r="L149" s="349"/>
      <c r="M149" s="384"/>
      <c r="N149" s="385"/>
      <c r="O149" s="385"/>
      <c r="P149" s="315"/>
      <c r="Q149" s="384"/>
      <c r="R149" s="386"/>
      <c r="S149" s="349"/>
      <c r="T149" s="349"/>
      <c r="U149" s="349"/>
      <c r="V149" s="323"/>
      <c r="W149" s="323"/>
      <c r="X149" s="323"/>
      <c r="Y149" s="323"/>
      <c r="Z149" s="323"/>
      <c r="AA149" s="324"/>
      <c r="AB149" s="401">
        <f t="shared" si="5"/>
        <v>0</v>
      </c>
      <c r="AC149" s="338"/>
      <c r="AD149" s="354"/>
      <c r="AE149" s="321"/>
      <c r="AF149" s="305">
        <f t="shared" si="6"/>
        <v>0</v>
      </c>
      <c r="AG149" s="316"/>
      <c r="AH149" s="317"/>
      <c r="AI149" s="317"/>
      <c r="AJ149" s="317"/>
      <c r="AK149" s="318"/>
      <c r="AL149" s="319"/>
    </row>
    <row r="150" spans="5:38">
      <c r="E150" s="347">
        <v>108</v>
      </c>
      <c r="F150" s="325" t="s">
        <v>261</v>
      </c>
      <c r="G150" s="348" t="s">
        <v>406</v>
      </c>
      <c r="H150" s="349"/>
      <c r="I150" s="349"/>
      <c r="J150" s="349"/>
      <c r="K150" s="349"/>
      <c r="L150" s="349"/>
      <c r="M150" s="392"/>
      <c r="N150" s="349"/>
      <c r="O150" s="349"/>
      <c r="P150" s="349"/>
      <c r="Q150" s="392"/>
      <c r="R150" s="386"/>
      <c r="S150" s="349"/>
      <c r="T150" s="349"/>
      <c r="U150" s="349"/>
      <c r="V150" s="323"/>
      <c r="W150" s="388"/>
      <c r="X150" s="389"/>
      <c r="Y150" s="389"/>
      <c r="Z150" s="320"/>
      <c r="AA150" s="390"/>
      <c r="AB150" s="401">
        <f t="shared" si="5"/>
        <v>2.8660000000000001</v>
      </c>
      <c r="AC150" s="337">
        <v>14</v>
      </c>
      <c r="AD150" s="353">
        <v>4.7766666666666664</v>
      </c>
      <c r="AE150" s="303"/>
      <c r="AF150" s="305">
        <v>10</v>
      </c>
      <c r="AG150" s="316"/>
      <c r="AH150" s="317"/>
      <c r="AI150" s="317"/>
      <c r="AJ150" s="317"/>
      <c r="AK150" s="318"/>
      <c r="AL150" s="319"/>
    </row>
    <row r="151" spans="5:38">
      <c r="E151" s="347">
        <v>109</v>
      </c>
      <c r="F151" s="325" t="s">
        <v>262</v>
      </c>
      <c r="G151" s="348" t="s">
        <v>406</v>
      </c>
      <c r="H151" s="349"/>
      <c r="I151" s="349"/>
      <c r="J151" s="349"/>
      <c r="K151" s="349"/>
      <c r="L151" s="349"/>
      <c r="M151" s="392"/>
      <c r="N151" s="349"/>
      <c r="O151" s="349"/>
      <c r="P151" s="349"/>
      <c r="Q151" s="392"/>
      <c r="R151" s="386"/>
      <c r="S151" s="349"/>
      <c r="T151" s="349"/>
      <c r="U151" s="349"/>
      <c r="V151" s="323"/>
      <c r="W151" s="323"/>
      <c r="X151" s="323"/>
      <c r="Y151" s="323"/>
      <c r="Z151" s="323"/>
      <c r="AA151" s="324"/>
      <c r="AB151" s="401">
        <f t="shared" si="5"/>
        <v>12</v>
      </c>
      <c r="AC151" s="337"/>
      <c r="AD151" s="353">
        <v>20</v>
      </c>
      <c r="AE151" s="303"/>
      <c r="AF151" s="305">
        <f t="shared" si="6"/>
        <v>32</v>
      </c>
      <c r="AG151" s="316"/>
      <c r="AH151" s="317"/>
      <c r="AI151" s="317"/>
      <c r="AJ151" s="317"/>
      <c r="AK151" s="318"/>
      <c r="AL151" s="319"/>
    </row>
    <row r="152" spans="5:38">
      <c r="E152" s="347">
        <v>110</v>
      </c>
      <c r="F152" s="325" t="s">
        <v>274</v>
      </c>
      <c r="G152" s="348" t="s">
        <v>405</v>
      </c>
      <c r="H152" s="383"/>
      <c r="I152" s="383"/>
      <c r="J152" s="383"/>
      <c r="K152" s="383"/>
      <c r="L152" s="383"/>
      <c r="M152" s="384"/>
      <c r="N152" s="385"/>
      <c r="O152" s="385"/>
      <c r="P152" s="315"/>
      <c r="Q152" s="384"/>
      <c r="R152" s="386"/>
      <c r="S152" s="349"/>
      <c r="T152" s="349"/>
      <c r="U152" s="349"/>
      <c r="V152" s="323"/>
      <c r="W152" s="323"/>
      <c r="X152" s="323"/>
      <c r="Y152" s="323"/>
      <c r="Z152" s="323"/>
      <c r="AA152" s="324"/>
      <c r="AB152" s="401">
        <f t="shared" si="5"/>
        <v>38.519379999999998</v>
      </c>
      <c r="AC152" s="337">
        <v>5</v>
      </c>
      <c r="AD152" s="353">
        <v>64.198966666666664</v>
      </c>
      <c r="AE152" s="303">
        <v>0.05</v>
      </c>
      <c r="AF152" s="305">
        <f t="shared" si="6"/>
        <v>100.92829499999999</v>
      </c>
      <c r="AG152" s="316"/>
      <c r="AH152" s="317"/>
      <c r="AI152" s="317"/>
      <c r="AJ152" s="317"/>
      <c r="AK152" s="318"/>
      <c r="AL152" s="319">
        <v>342150</v>
      </c>
    </row>
    <row r="153" spans="5:38">
      <c r="E153" s="347">
        <v>111</v>
      </c>
      <c r="F153" s="325" t="s">
        <v>275</v>
      </c>
      <c r="G153" s="348" t="s">
        <v>405</v>
      </c>
      <c r="H153" s="349"/>
      <c r="I153" s="349"/>
      <c r="J153" s="349"/>
      <c r="K153" s="349"/>
      <c r="L153" s="349"/>
      <c r="M153" s="384"/>
      <c r="N153" s="385"/>
      <c r="O153" s="385"/>
      <c r="P153" s="315"/>
      <c r="Q153" s="384"/>
      <c r="R153" s="386"/>
      <c r="S153" s="349"/>
      <c r="T153" s="349"/>
      <c r="U153" s="349"/>
      <c r="V153" s="323"/>
      <c r="W153" s="323"/>
      <c r="X153" s="323"/>
      <c r="Y153" s="323"/>
      <c r="Z153" s="323"/>
      <c r="AA153" s="324"/>
      <c r="AB153" s="401">
        <f t="shared" si="5"/>
        <v>1.702</v>
      </c>
      <c r="AC153" s="337">
        <v>13</v>
      </c>
      <c r="AD153" s="351">
        <v>2.8366666666666664</v>
      </c>
      <c r="AE153" s="303"/>
      <c r="AF153" s="305">
        <f t="shared" si="6"/>
        <v>0</v>
      </c>
      <c r="AG153" s="316"/>
      <c r="AH153" s="317"/>
      <c r="AI153" s="317"/>
      <c r="AJ153" s="317"/>
      <c r="AK153" s="318"/>
      <c r="AL153" s="319"/>
    </row>
    <row r="154" spans="5:38">
      <c r="E154" s="347">
        <v>112</v>
      </c>
      <c r="F154" s="325" t="s">
        <v>77</v>
      </c>
      <c r="G154" s="348" t="s">
        <v>809</v>
      </c>
      <c r="H154" s="349"/>
      <c r="I154" s="349"/>
      <c r="J154" s="349"/>
      <c r="K154" s="349"/>
      <c r="L154" s="349"/>
      <c r="M154" s="392"/>
      <c r="N154" s="349"/>
      <c r="O154" s="349"/>
      <c r="P154" s="349"/>
      <c r="Q154" s="392"/>
      <c r="R154" s="386"/>
      <c r="S154" s="349"/>
      <c r="T154" s="349"/>
      <c r="U154" s="349"/>
      <c r="V154" s="323"/>
      <c r="W154" s="323"/>
      <c r="X154" s="323"/>
      <c r="Y154" s="323"/>
      <c r="Z154" s="323"/>
      <c r="AA154" s="324"/>
      <c r="AB154" s="401">
        <f t="shared" si="5"/>
        <v>0</v>
      </c>
      <c r="AC154" s="338"/>
      <c r="AD154" s="354"/>
      <c r="AE154" s="321"/>
      <c r="AF154" s="305">
        <f t="shared" si="6"/>
        <v>0</v>
      </c>
      <c r="AG154" s="316"/>
      <c r="AH154" s="317"/>
      <c r="AI154" s="317"/>
      <c r="AJ154" s="317"/>
      <c r="AK154" s="318"/>
      <c r="AL154" s="319"/>
    </row>
    <row r="155" spans="5:38">
      <c r="E155" s="347"/>
      <c r="F155" s="325"/>
      <c r="G155" s="348"/>
      <c r="H155" s="349"/>
      <c r="I155" s="349"/>
      <c r="J155" s="349"/>
      <c r="K155" s="349"/>
      <c r="L155" s="349"/>
      <c r="M155" s="392"/>
      <c r="N155" s="349"/>
      <c r="O155" s="349"/>
      <c r="P155" s="349"/>
      <c r="Q155" s="392"/>
      <c r="R155" s="386"/>
      <c r="S155" s="349"/>
      <c r="T155" s="349"/>
      <c r="U155" s="349"/>
      <c r="V155" s="323"/>
      <c r="W155" s="323"/>
      <c r="X155" s="323"/>
      <c r="Y155" s="323"/>
      <c r="Z155" s="323"/>
      <c r="AA155" s="324"/>
      <c r="AB155" s="401"/>
      <c r="AC155" s="338"/>
      <c r="AD155" s="354"/>
      <c r="AE155" s="321"/>
      <c r="AF155" s="305">
        <f t="shared" si="6"/>
        <v>0</v>
      </c>
      <c r="AG155" s="316"/>
      <c r="AH155" s="317"/>
      <c r="AI155" s="317"/>
      <c r="AJ155" s="317"/>
      <c r="AK155" s="318"/>
      <c r="AL155" s="319"/>
    </row>
    <row r="156" spans="5:38">
      <c r="E156" s="507" t="s">
        <v>801</v>
      </c>
      <c r="F156" s="508"/>
      <c r="G156" s="348"/>
      <c r="H156" s="349"/>
      <c r="I156" s="349"/>
      <c r="J156" s="349"/>
      <c r="K156" s="349"/>
      <c r="L156" s="349"/>
      <c r="M156" s="392"/>
      <c r="N156" s="349"/>
      <c r="O156" s="349"/>
      <c r="P156" s="349"/>
      <c r="Q156" s="392"/>
      <c r="R156" s="386"/>
      <c r="S156" s="349"/>
      <c r="T156" s="349"/>
      <c r="U156" s="349"/>
      <c r="V156" s="323"/>
      <c r="W156" s="323"/>
      <c r="X156" s="323"/>
      <c r="Y156" s="323"/>
      <c r="Z156" s="323"/>
      <c r="AA156" s="324"/>
      <c r="AB156" s="401"/>
      <c r="AC156" s="412"/>
      <c r="AD156" s="354"/>
      <c r="AE156" s="321"/>
      <c r="AF156" s="305">
        <f t="shared" si="6"/>
        <v>0</v>
      </c>
      <c r="AG156" s="316"/>
      <c r="AH156" s="317"/>
      <c r="AI156" s="317"/>
      <c r="AJ156" s="317"/>
      <c r="AK156" s="318"/>
      <c r="AL156" s="319"/>
    </row>
    <row r="157" spans="5:38" hidden="1">
      <c r="E157" s="347">
        <v>144</v>
      </c>
      <c r="F157" s="325" t="s">
        <v>55</v>
      </c>
      <c r="G157" s="348" t="s">
        <v>403</v>
      </c>
      <c r="H157" s="349"/>
      <c r="I157" s="349"/>
      <c r="J157" s="349"/>
      <c r="K157" s="349"/>
      <c r="L157" s="349"/>
      <c r="M157" s="392"/>
      <c r="N157" s="349"/>
      <c r="O157" s="349"/>
      <c r="P157" s="349"/>
      <c r="Q157" s="392"/>
      <c r="R157" s="386"/>
      <c r="S157" s="349"/>
      <c r="T157" s="349"/>
      <c r="U157" s="349"/>
      <c r="V157" s="323"/>
      <c r="W157" s="388"/>
      <c r="X157" s="389"/>
      <c r="Y157" s="389"/>
      <c r="Z157" s="320"/>
      <c r="AA157" s="390"/>
      <c r="AB157" s="401">
        <f t="shared" si="5"/>
        <v>0</v>
      </c>
      <c r="AC157" s="413"/>
      <c r="AD157" s="351"/>
      <c r="AE157" s="306"/>
      <c r="AF157" s="305">
        <f t="shared" si="6"/>
        <v>0</v>
      </c>
      <c r="AG157" s="316"/>
      <c r="AH157" s="317"/>
      <c r="AI157" s="317"/>
      <c r="AJ157" s="317"/>
      <c r="AK157" s="318"/>
      <c r="AL157" s="319"/>
    </row>
    <row r="158" spans="5:38" hidden="1">
      <c r="E158" s="347">
        <v>145</v>
      </c>
      <c r="F158" s="325" t="s">
        <v>56</v>
      </c>
      <c r="G158" s="348" t="s">
        <v>403</v>
      </c>
      <c r="H158" s="349"/>
      <c r="I158" s="349"/>
      <c r="J158" s="349"/>
      <c r="K158" s="349"/>
      <c r="L158" s="349"/>
      <c r="M158" s="384"/>
      <c r="N158" s="385"/>
      <c r="O158" s="385"/>
      <c r="P158" s="315"/>
      <c r="Q158" s="384"/>
      <c r="R158" s="386"/>
      <c r="S158" s="349"/>
      <c r="T158" s="349"/>
      <c r="U158" s="349"/>
      <c r="V158" s="323"/>
      <c r="W158" s="388"/>
      <c r="X158" s="389"/>
      <c r="Y158" s="389"/>
      <c r="Z158" s="320"/>
      <c r="AA158" s="390"/>
      <c r="AB158" s="401">
        <f t="shared" si="5"/>
        <v>0</v>
      </c>
      <c r="AC158" s="413"/>
      <c r="AD158" s="351"/>
      <c r="AE158" s="306"/>
      <c r="AF158" s="305">
        <f t="shared" si="6"/>
        <v>0</v>
      </c>
      <c r="AG158" s="316"/>
      <c r="AH158" s="317"/>
      <c r="AI158" s="317"/>
      <c r="AJ158" s="317"/>
      <c r="AK158" s="318"/>
      <c r="AL158" s="319"/>
    </row>
    <row r="159" spans="5:38" hidden="1">
      <c r="E159" s="347">
        <v>146</v>
      </c>
      <c r="F159" s="325" t="s">
        <v>57</v>
      </c>
      <c r="G159" s="348" t="s">
        <v>403</v>
      </c>
      <c r="H159" s="349"/>
      <c r="I159" s="349"/>
      <c r="J159" s="349"/>
      <c r="K159" s="349"/>
      <c r="L159" s="349"/>
      <c r="M159" s="384"/>
      <c r="N159" s="385"/>
      <c r="O159" s="385"/>
      <c r="P159" s="315"/>
      <c r="Q159" s="384"/>
      <c r="R159" s="386"/>
      <c r="S159" s="349"/>
      <c r="T159" s="349"/>
      <c r="U159" s="349"/>
      <c r="V159" s="323"/>
      <c r="W159" s="388"/>
      <c r="X159" s="389"/>
      <c r="Y159" s="389"/>
      <c r="Z159" s="320"/>
      <c r="AA159" s="390"/>
      <c r="AB159" s="401">
        <f t="shared" si="5"/>
        <v>0</v>
      </c>
      <c r="AC159" s="413"/>
      <c r="AD159" s="351"/>
      <c r="AE159" s="306"/>
      <c r="AF159" s="305">
        <f t="shared" si="6"/>
        <v>0</v>
      </c>
      <c r="AG159" s="316"/>
      <c r="AH159" s="317"/>
      <c r="AI159" s="317"/>
      <c r="AJ159" s="317"/>
      <c r="AK159" s="318"/>
      <c r="AL159" s="319"/>
    </row>
    <row r="160" spans="5:38" hidden="1">
      <c r="E160" s="347">
        <v>147</v>
      </c>
      <c r="F160" s="325" t="s">
        <v>58</v>
      </c>
      <c r="G160" s="348" t="s">
        <v>403</v>
      </c>
      <c r="H160" s="349"/>
      <c r="I160" s="349"/>
      <c r="J160" s="349"/>
      <c r="K160" s="349"/>
      <c r="L160" s="349"/>
      <c r="M160" s="392"/>
      <c r="N160" s="349"/>
      <c r="O160" s="349"/>
      <c r="P160" s="349"/>
      <c r="Q160" s="392"/>
      <c r="R160" s="386"/>
      <c r="S160" s="349"/>
      <c r="T160" s="349"/>
      <c r="U160" s="349"/>
      <c r="V160" s="323"/>
      <c r="W160" s="323"/>
      <c r="X160" s="323"/>
      <c r="Y160" s="323"/>
      <c r="Z160" s="323"/>
      <c r="AA160" s="324"/>
      <c r="AB160" s="401">
        <f t="shared" ref="AB160:AB180" si="7">IF((AD160/25)*AB$8&gt;0,(AD160/25)*AB$8,0)</f>
        <v>0</v>
      </c>
      <c r="AC160" s="411"/>
      <c r="AD160" s="353"/>
      <c r="AE160" s="303"/>
      <c r="AF160" s="305">
        <f t="shared" si="6"/>
        <v>0</v>
      </c>
      <c r="AG160" s="316"/>
      <c r="AH160" s="317"/>
      <c r="AI160" s="317"/>
      <c r="AJ160" s="317"/>
      <c r="AK160" s="318"/>
      <c r="AL160" s="319"/>
    </row>
    <row r="161" spans="5:38" hidden="1">
      <c r="E161" s="347">
        <v>148</v>
      </c>
      <c r="F161" s="325" t="s">
        <v>59</v>
      </c>
      <c r="G161" s="348" t="s">
        <v>403</v>
      </c>
      <c r="H161" s="349"/>
      <c r="I161" s="349"/>
      <c r="J161" s="349"/>
      <c r="K161" s="349"/>
      <c r="L161" s="349"/>
      <c r="M161" s="392"/>
      <c r="N161" s="349"/>
      <c r="O161" s="349"/>
      <c r="P161" s="349"/>
      <c r="Q161" s="392"/>
      <c r="R161" s="386"/>
      <c r="S161" s="349"/>
      <c r="T161" s="349"/>
      <c r="U161" s="349"/>
      <c r="V161" s="323"/>
      <c r="W161" s="323"/>
      <c r="X161" s="323"/>
      <c r="Y161" s="323"/>
      <c r="Z161" s="323"/>
      <c r="AA161" s="324"/>
      <c r="AB161" s="401">
        <f t="shared" si="7"/>
        <v>0</v>
      </c>
      <c r="AC161" s="412"/>
      <c r="AD161" s="354"/>
      <c r="AE161" s="321"/>
      <c r="AF161" s="305">
        <f t="shared" si="6"/>
        <v>0</v>
      </c>
      <c r="AG161" s="316"/>
      <c r="AH161" s="317"/>
      <c r="AI161" s="317"/>
      <c r="AJ161" s="317"/>
      <c r="AK161" s="318"/>
      <c r="AL161" s="319"/>
    </row>
    <row r="162" spans="5:38" hidden="1">
      <c r="E162" s="347">
        <v>149</v>
      </c>
      <c r="F162" s="325" t="s">
        <v>68</v>
      </c>
      <c r="G162" s="348" t="s">
        <v>403</v>
      </c>
      <c r="H162" s="349"/>
      <c r="I162" s="349"/>
      <c r="J162" s="349"/>
      <c r="K162" s="349"/>
      <c r="L162" s="349"/>
      <c r="M162" s="392"/>
      <c r="N162" s="349"/>
      <c r="O162" s="349"/>
      <c r="P162" s="349"/>
      <c r="Q162" s="392"/>
      <c r="R162" s="386"/>
      <c r="S162" s="349"/>
      <c r="T162" s="349"/>
      <c r="U162" s="349"/>
      <c r="V162" s="323"/>
      <c r="W162" s="323"/>
      <c r="X162" s="323"/>
      <c r="Y162" s="323"/>
      <c r="Z162" s="323"/>
      <c r="AA162" s="324"/>
      <c r="AB162" s="401">
        <f t="shared" si="7"/>
        <v>0</v>
      </c>
      <c r="AC162" s="412"/>
      <c r="AD162" s="354"/>
      <c r="AE162" s="321"/>
      <c r="AF162" s="305">
        <f t="shared" si="6"/>
        <v>0</v>
      </c>
      <c r="AG162" s="316"/>
      <c r="AH162" s="317"/>
      <c r="AI162" s="317"/>
      <c r="AJ162" s="317"/>
      <c r="AK162" s="318"/>
      <c r="AL162" s="319"/>
    </row>
    <row r="163" spans="5:38" hidden="1">
      <c r="E163" s="347">
        <v>150</v>
      </c>
      <c r="F163" s="325" t="s">
        <v>69</v>
      </c>
      <c r="G163" s="348" t="s">
        <v>403</v>
      </c>
      <c r="H163" s="349"/>
      <c r="I163" s="349"/>
      <c r="J163" s="349"/>
      <c r="K163" s="349"/>
      <c r="L163" s="349"/>
      <c r="M163" s="392"/>
      <c r="N163" s="349"/>
      <c r="O163" s="349"/>
      <c r="P163" s="349"/>
      <c r="Q163" s="392"/>
      <c r="R163" s="386"/>
      <c r="S163" s="349"/>
      <c r="T163" s="349"/>
      <c r="U163" s="349"/>
      <c r="V163" s="323"/>
      <c r="W163" s="323"/>
      <c r="X163" s="323"/>
      <c r="Y163" s="323"/>
      <c r="Z163" s="323"/>
      <c r="AA163" s="324"/>
      <c r="AB163" s="401">
        <f t="shared" si="7"/>
        <v>0</v>
      </c>
      <c r="AC163" s="412"/>
      <c r="AD163" s="354"/>
      <c r="AE163" s="321"/>
      <c r="AF163" s="305">
        <f t="shared" si="6"/>
        <v>0</v>
      </c>
      <c r="AG163" s="316"/>
      <c r="AH163" s="317"/>
      <c r="AI163" s="317"/>
      <c r="AJ163" s="317"/>
      <c r="AK163" s="318"/>
      <c r="AL163" s="319"/>
    </row>
    <row r="164" spans="5:38">
      <c r="E164" s="347">
        <v>113</v>
      </c>
      <c r="F164" s="325" t="s">
        <v>70</v>
      </c>
      <c r="G164" s="348" t="s">
        <v>403</v>
      </c>
      <c r="H164" s="349"/>
      <c r="I164" s="349"/>
      <c r="J164" s="349"/>
      <c r="K164" s="349"/>
      <c r="L164" s="349"/>
      <c r="M164" s="392"/>
      <c r="N164" s="349"/>
      <c r="O164" s="349"/>
      <c r="P164" s="349"/>
      <c r="Q164" s="392"/>
      <c r="R164" s="386"/>
      <c r="S164" s="349"/>
      <c r="T164" s="349"/>
      <c r="U164" s="349"/>
      <c r="V164" s="323"/>
      <c r="W164" s="323"/>
      <c r="X164" s="323"/>
      <c r="Y164" s="323"/>
      <c r="Z164" s="323"/>
      <c r="AA164" s="324"/>
      <c r="AB164" s="401">
        <f t="shared" si="7"/>
        <v>390.40000000000009</v>
      </c>
      <c r="AC164" s="412">
        <v>1097</v>
      </c>
      <c r="AD164" s="354">
        <v>650.66666666666674</v>
      </c>
      <c r="AE164" s="321"/>
      <c r="AF164" s="305">
        <f t="shared" si="6"/>
        <v>0</v>
      </c>
      <c r="AG164" s="316"/>
      <c r="AH164" s="317"/>
      <c r="AI164" s="317"/>
      <c r="AJ164" s="317"/>
      <c r="AK164" s="318"/>
      <c r="AL164" s="319"/>
    </row>
    <row r="165" spans="5:38">
      <c r="E165" s="347">
        <v>114</v>
      </c>
      <c r="F165" s="325" t="s">
        <v>71</v>
      </c>
      <c r="G165" s="348" t="s">
        <v>403</v>
      </c>
      <c r="H165" s="349"/>
      <c r="I165" s="349"/>
      <c r="J165" s="349"/>
      <c r="K165" s="349"/>
      <c r="L165" s="349"/>
      <c r="M165" s="392"/>
      <c r="N165" s="349"/>
      <c r="O165" s="349"/>
      <c r="P165" s="349"/>
      <c r="Q165" s="392"/>
      <c r="R165" s="386"/>
      <c r="S165" s="349"/>
      <c r="T165" s="349"/>
      <c r="U165" s="349"/>
      <c r="V165" s="323"/>
      <c r="W165" s="323"/>
      <c r="X165" s="323"/>
      <c r="Y165" s="323"/>
      <c r="Z165" s="323"/>
      <c r="AA165" s="324"/>
      <c r="AB165" s="401">
        <f t="shared" si="7"/>
        <v>521.19999999999993</v>
      </c>
      <c r="AC165" s="412">
        <v>953</v>
      </c>
      <c r="AD165" s="354">
        <v>868.66666666666663</v>
      </c>
      <c r="AE165" s="321"/>
      <c r="AF165" s="305">
        <f t="shared" si="6"/>
        <v>436.86666666666656</v>
      </c>
      <c r="AG165" s="316"/>
      <c r="AH165" s="317"/>
      <c r="AI165" s="317"/>
      <c r="AJ165" s="317"/>
      <c r="AK165" s="318"/>
      <c r="AL165" s="319"/>
    </row>
    <row r="166" spans="5:38">
      <c r="E166" s="347">
        <v>115</v>
      </c>
      <c r="F166" s="325" t="s">
        <v>72</v>
      </c>
      <c r="G166" s="348" t="s">
        <v>403</v>
      </c>
      <c r="H166" s="349"/>
      <c r="I166" s="349"/>
      <c r="J166" s="349"/>
      <c r="K166" s="349"/>
      <c r="L166" s="349"/>
      <c r="M166" s="392"/>
      <c r="N166" s="349"/>
      <c r="O166" s="349"/>
      <c r="P166" s="349"/>
      <c r="Q166" s="392"/>
      <c r="R166" s="386"/>
      <c r="S166" s="349"/>
      <c r="T166" s="349"/>
      <c r="U166" s="349"/>
      <c r="V166" s="323"/>
      <c r="W166" s="323"/>
      <c r="X166" s="323"/>
      <c r="Y166" s="323"/>
      <c r="Z166" s="323"/>
      <c r="AA166" s="324"/>
      <c r="AB166" s="401">
        <f t="shared" si="7"/>
        <v>664.99999999999989</v>
      </c>
      <c r="AC166" s="412">
        <v>1653</v>
      </c>
      <c r="AD166" s="354">
        <v>1108.3333333333333</v>
      </c>
      <c r="AE166" s="321"/>
      <c r="AF166" s="305">
        <f t="shared" si="6"/>
        <v>120.33333333333303</v>
      </c>
      <c r="AG166" s="316"/>
      <c r="AH166" s="317"/>
      <c r="AI166" s="317"/>
      <c r="AJ166" s="317"/>
      <c r="AK166" s="318"/>
      <c r="AL166" s="319"/>
    </row>
    <row r="167" spans="5:38" hidden="1">
      <c r="E167" s="347">
        <v>116</v>
      </c>
      <c r="F167" s="325" t="s">
        <v>73</v>
      </c>
      <c r="G167" s="348" t="s">
        <v>403</v>
      </c>
      <c r="H167" s="349"/>
      <c r="I167" s="349"/>
      <c r="J167" s="349"/>
      <c r="K167" s="349"/>
      <c r="L167" s="349"/>
      <c r="M167" s="392"/>
      <c r="N167" s="349"/>
      <c r="O167" s="349"/>
      <c r="P167" s="349"/>
      <c r="Q167" s="392"/>
      <c r="R167" s="386"/>
      <c r="S167" s="349"/>
      <c r="T167" s="349"/>
      <c r="U167" s="349"/>
      <c r="V167" s="323"/>
      <c r="W167" s="323"/>
      <c r="X167" s="323"/>
      <c r="Y167" s="323"/>
      <c r="Z167" s="323"/>
      <c r="AA167" s="324"/>
      <c r="AB167" s="401">
        <f t="shared" si="7"/>
        <v>0</v>
      </c>
      <c r="AC167" s="412"/>
      <c r="AD167" s="354"/>
      <c r="AE167" s="321"/>
      <c r="AF167" s="305">
        <f t="shared" si="6"/>
        <v>0</v>
      </c>
      <c r="AG167" s="316"/>
      <c r="AH167" s="317"/>
      <c r="AI167" s="317"/>
      <c r="AJ167" s="317"/>
      <c r="AK167" s="318"/>
      <c r="AL167" s="319"/>
    </row>
    <row r="168" spans="5:38" hidden="1">
      <c r="E168" s="347">
        <v>117</v>
      </c>
      <c r="F168" s="325" t="s">
        <v>74</v>
      </c>
      <c r="G168" s="348" t="s">
        <v>403</v>
      </c>
      <c r="H168" s="349"/>
      <c r="I168" s="349"/>
      <c r="J168" s="349"/>
      <c r="K168" s="349"/>
      <c r="L168" s="349"/>
      <c r="M168" s="392"/>
      <c r="N168" s="349"/>
      <c r="O168" s="349"/>
      <c r="P168" s="349"/>
      <c r="Q168" s="392"/>
      <c r="R168" s="386"/>
      <c r="S168" s="349"/>
      <c r="T168" s="349"/>
      <c r="U168" s="349"/>
      <c r="V168" s="323"/>
      <c r="W168" s="323"/>
      <c r="X168" s="323"/>
      <c r="Y168" s="323"/>
      <c r="Z168" s="323"/>
      <c r="AA168" s="324"/>
      <c r="AB168" s="401">
        <f t="shared" si="7"/>
        <v>0</v>
      </c>
      <c r="AC168" s="412"/>
      <c r="AD168" s="354"/>
      <c r="AE168" s="321"/>
      <c r="AF168" s="305">
        <f t="shared" si="6"/>
        <v>0</v>
      </c>
      <c r="AG168" s="316"/>
      <c r="AH168" s="317"/>
      <c r="AI168" s="317"/>
      <c r="AJ168" s="317"/>
      <c r="AK168" s="318"/>
      <c r="AL168" s="319"/>
    </row>
    <row r="169" spans="5:38" hidden="1">
      <c r="E169" s="347">
        <v>118</v>
      </c>
      <c r="F169" s="325" t="s">
        <v>75</v>
      </c>
      <c r="G169" s="348" t="s">
        <v>403</v>
      </c>
      <c r="H169" s="349"/>
      <c r="I169" s="349"/>
      <c r="J169" s="349"/>
      <c r="K169" s="349"/>
      <c r="L169" s="349"/>
      <c r="M169" s="392"/>
      <c r="N169" s="349"/>
      <c r="O169" s="349"/>
      <c r="P169" s="349"/>
      <c r="Q169" s="392"/>
      <c r="R169" s="386"/>
      <c r="S169" s="349"/>
      <c r="T169" s="349"/>
      <c r="U169" s="349"/>
      <c r="V169" s="323"/>
      <c r="W169" s="323"/>
      <c r="X169" s="323"/>
      <c r="Y169" s="323"/>
      <c r="Z169" s="323"/>
      <c r="AA169" s="324"/>
      <c r="AB169" s="401">
        <f t="shared" si="7"/>
        <v>0</v>
      </c>
      <c r="AC169" s="412"/>
      <c r="AD169" s="354"/>
      <c r="AE169" s="321"/>
      <c r="AF169" s="305">
        <f t="shared" si="6"/>
        <v>0</v>
      </c>
      <c r="AG169" s="316"/>
      <c r="AH169" s="317"/>
      <c r="AI169" s="317"/>
      <c r="AJ169" s="317"/>
      <c r="AK169" s="318"/>
      <c r="AL169" s="319"/>
    </row>
    <row r="170" spans="5:38" hidden="1">
      <c r="E170" s="347">
        <v>119</v>
      </c>
      <c r="F170" s="325" t="s">
        <v>234</v>
      </c>
      <c r="G170" s="348" t="s">
        <v>404</v>
      </c>
      <c r="H170" s="383"/>
      <c r="I170" s="383"/>
      <c r="J170" s="383"/>
      <c r="K170" s="383"/>
      <c r="L170" s="383"/>
      <c r="M170" s="392"/>
      <c r="N170" s="349"/>
      <c r="O170" s="349"/>
      <c r="P170" s="349"/>
      <c r="Q170" s="392"/>
      <c r="R170" s="386"/>
      <c r="S170" s="349"/>
      <c r="T170" s="349"/>
      <c r="U170" s="349"/>
      <c r="V170" s="323"/>
      <c r="W170" s="388"/>
      <c r="X170" s="389"/>
      <c r="Y170" s="389"/>
      <c r="Z170" s="320"/>
      <c r="AA170" s="390"/>
      <c r="AB170" s="401">
        <f t="shared" si="7"/>
        <v>0</v>
      </c>
      <c r="AC170" s="412"/>
      <c r="AD170" s="354"/>
      <c r="AE170" s="321"/>
      <c r="AF170" s="305">
        <f t="shared" si="6"/>
        <v>0</v>
      </c>
      <c r="AG170" s="316"/>
      <c r="AH170" s="317"/>
      <c r="AI170" s="317"/>
      <c r="AJ170" s="317"/>
      <c r="AK170" s="318"/>
      <c r="AL170" s="319"/>
    </row>
    <row r="171" spans="5:38">
      <c r="E171" s="347">
        <v>120</v>
      </c>
      <c r="F171" s="325" t="s">
        <v>235</v>
      </c>
      <c r="G171" s="348" t="s">
        <v>404</v>
      </c>
      <c r="H171" s="383"/>
      <c r="I171" s="383"/>
      <c r="J171" s="383"/>
      <c r="K171" s="383"/>
      <c r="L171" s="391"/>
      <c r="M171" s="384"/>
      <c r="N171" s="385"/>
      <c r="O171" s="385"/>
      <c r="P171" s="315"/>
      <c r="Q171" s="384"/>
      <c r="R171" s="386"/>
      <c r="S171" s="349"/>
      <c r="T171" s="349"/>
      <c r="U171" s="349"/>
      <c r="V171" s="323"/>
      <c r="W171" s="323"/>
      <c r="X171" s="323"/>
      <c r="Y171" s="323"/>
      <c r="Z171" s="323"/>
      <c r="AA171" s="324"/>
      <c r="AB171" s="401">
        <f t="shared" si="7"/>
        <v>1429.1760000000002</v>
      </c>
      <c r="AC171" s="411">
        <v>500</v>
      </c>
      <c r="AD171" s="353">
        <v>2381.96</v>
      </c>
      <c r="AE171" s="303">
        <v>0.71</v>
      </c>
      <c r="AF171" s="305">
        <f t="shared" si="6"/>
        <v>5002.3276000000005</v>
      </c>
      <c r="AG171" s="316"/>
      <c r="AH171" s="317"/>
      <c r="AI171" s="317"/>
      <c r="AJ171" s="317"/>
      <c r="AK171" s="318"/>
      <c r="AL171" s="319">
        <v>4570</v>
      </c>
    </row>
    <row r="172" spans="5:38" hidden="1">
      <c r="E172" s="347">
        <v>121</v>
      </c>
      <c r="F172" s="325" t="s">
        <v>236</v>
      </c>
      <c r="G172" s="348" t="s">
        <v>404</v>
      </c>
      <c r="H172" s="349"/>
      <c r="I172" s="349"/>
      <c r="J172" s="349"/>
      <c r="K172" s="349"/>
      <c r="L172" s="349"/>
      <c r="M172" s="392"/>
      <c r="N172" s="349"/>
      <c r="O172" s="349"/>
      <c r="P172" s="349"/>
      <c r="Q172" s="392"/>
      <c r="R172" s="386"/>
      <c r="S172" s="349"/>
      <c r="T172" s="349"/>
      <c r="U172" s="349"/>
      <c r="V172" s="323"/>
      <c r="W172" s="323"/>
      <c r="X172" s="323"/>
      <c r="Y172" s="323"/>
      <c r="Z172" s="323"/>
      <c r="AA172" s="324"/>
      <c r="AB172" s="401">
        <f t="shared" si="7"/>
        <v>0</v>
      </c>
      <c r="AC172" s="412"/>
      <c r="AD172" s="354"/>
      <c r="AE172" s="321"/>
      <c r="AF172" s="305">
        <f t="shared" si="6"/>
        <v>0</v>
      </c>
      <c r="AG172" s="316"/>
      <c r="AH172" s="317"/>
      <c r="AI172" s="317"/>
      <c r="AJ172" s="317"/>
      <c r="AK172" s="318"/>
      <c r="AL172" s="319"/>
    </row>
    <row r="173" spans="5:38" hidden="1">
      <c r="E173" s="347">
        <v>122</v>
      </c>
      <c r="F173" s="325" t="s">
        <v>267</v>
      </c>
      <c r="G173" s="348" t="s">
        <v>404</v>
      </c>
      <c r="H173" s="349"/>
      <c r="I173" s="349"/>
      <c r="J173" s="349"/>
      <c r="K173" s="349"/>
      <c r="L173" s="349"/>
      <c r="M173" s="392"/>
      <c r="N173" s="349"/>
      <c r="O173" s="349"/>
      <c r="P173" s="349"/>
      <c r="Q173" s="392"/>
      <c r="R173" s="386"/>
      <c r="S173" s="349"/>
      <c r="T173" s="349"/>
      <c r="U173" s="349"/>
      <c r="V173" s="323"/>
      <c r="W173" s="323"/>
      <c r="X173" s="323"/>
      <c r="Y173" s="323"/>
      <c r="Z173" s="323"/>
      <c r="AA173" s="324"/>
      <c r="AB173" s="401">
        <f t="shared" si="7"/>
        <v>0</v>
      </c>
      <c r="AC173" s="411"/>
      <c r="AD173" s="351"/>
      <c r="AE173" s="303"/>
      <c r="AF173" s="305">
        <f t="shared" si="6"/>
        <v>0</v>
      </c>
      <c r="AG173" s="316"/>
      <c r="AH173" s="317"/>
      <c r="AI173" s="317"/>
      <c r="AJ173" s="317"/>
      <c r="AK173" s="318"/>
      <c r="AL173" s="319"/>
    </row>
    <row r="174" spans="5:38" hidden="1">
      <c r="E174" s="347">
        <v>123</v>
      </c>
      <c r="F174" s="325" t="s">
        <v>268</v>
      </c>
      <c r="G174" s="348" t="s">
        <v>404</v>
      </c>
      <c r="H174" s="349"/>
      <c r="I174" s="349"/>
      <c r="J174" s="349"/>
      <c r="K174" s="349"/>
      <c r="L174" s="349"/>
      <c r="M174" s="392"/>
      <c r="N174" s="349"/>
      <c r="O174" s="349"/>
      <c r="P174" s="349"/>
      <c r="Q174" s="392"/>
      <c r="R174" s="386"/>
      <c r="S174" s="349"/>
      <c r="T174" s="349"/>
      <c r="U174" s="349"/>
      <c r="V174" s="323"/>
      <c r="W174" s="323"/>
      <c r="X174" s="323"/>
      <c r="Y174" s="323"/>
      <c r="Z174" s="323"/>
      <c r="AA174" s="324"/>
      <c r="AB174" s="401">
        <f t="shared" si="7"/>
        <v>0</v>
      </c>
      <c r="AC174" s="411"/>
      <c r="AD174" s="353"/>
      <c r="AE174" s="303"/>
      <c r="AF174" s="305">
        <f t="shared" si="6"/>
        <v>0</v>
      </c>
      <c r="AG174" s="316"/>
      <c r="AH174" s="317"/>
      <c r="AI174" s="317"/>
      <c r="AJ174" s="317"/>
      <c r="AK174" s="318"/>
      <c r="AL174" s="319"/>
    </row>
    <row r="175" spans="5:38" hidden="1">
      <c r="E175" s="347">
        <v>124</v>
      </c>
      <c r="F175" s="325" t="s">
        <v>282</v>
      </c>
      <c r="G175" s="348" t="s">
        <v>404</v>
      </c>
      <c r="H175" s="349"/>
      <c r="I175" s="349"/>
      <c r="J175" s="349"/>
      <c r="K175" s="349"/>
      <c r="L175" s="349"/>
      <c r="M175" s="392"/>
      <c r="N175" s="349"/>
      <c r="O175" s="349"/>
      <c r="P175" s="349"/>
      <c r="Q175" s="392"/>
      <c r="R175" s="386"/>
      <c r="S175" s="349"/>
      <c r="T175" s="349"/>
      <c r="U175" s="349"/>
      <c r="V175" s="323"/>
      <c r="W175" s="388"/>
      <c r="X175" s="389"/>
      <c r="Y175" s="389"/>
      <c r="Z175" s="320"/>
      <c r="AA175" s="390"/>
      <c r="AB175" s="401">
        <f t="shared" si="7"/>
        <v>0</v>
      </c>
      <c r="AC175" s="412"/>
      <c r="AD175" s="354"/>
      <c r="AE175" s="321"/>
      <c r="AF175" s="305">
        <f t="shared" si="6"/>
        <v>0</v>
      </c>
      <c r="AG175" s="316"/>
      <c r="AH175" s="317"/>
      <c r="AI175" s="317"/>
      <c r="AJ175" s="317"/>
      <c r="AK175" s="318"/>
      <c r="AL175" s="319"/>
    </row>
    <row r="176" spans="5:38">
      <c r="E176" s="347">
        <v>125</v>
      </c>
      <c r="F176" s="325" t="s">
        <v>283</v>
      </c>
      <c r="G176" s="348" t="s">
        <v>404</v>
      </c>
      <c r="H176" s="383"/>
      <c r="I176" s="383"/>
      <c r="J176" s="383"/>
      <c r="K176" s="383"/>
      <c r="L176" s="383"/>
      <c r="M176" s="384"/>
      <c r="N176" s="385"/>
      <c r="O176" s="385"/>
      <c r="P176" s="315"/>
      <c r="Q176" s="384"/>
      <c r="R176" s="386"/>
      <c r="S176" s="349"/>
      <c r="T176" s="349"/>
      <c r="U176" s="349"/>
      <c r="V176" s="323"/>
      <c r="W176" s="388"/>
      <c r="X176" s="389"/>
      <c r="Y176" s="389"/>
      <c r="Z176" s="320"/>
      <c r="AA176" s="390"/>
      <c r="AB176" s="403">
        <f t="shared" si="7"/>
        <v>6999.9999999999991</v>
      </c>
      <c r="AC176" s="414">
        <v>4000</v>
      </c>
      <c r="AD176" s="359">
        <v>11666.666666666666</v>
      </c>
      <c r="AE176" s="304">
        <v>0.88600000000000001</v>
      </c>
      <c r="AF176" s="305">
        <f t="shared" si="6"/>
        <v>25003.333333333332</v>
      </c>
      <c r="AG176" s="327"/>
      <c r="AH176" s="328"/>
      <c r="AI176" s="328"/>
      <c r="AJ176" s="328"/>
      <c r="AK176" s="329"/>
      <c r="AL176" s="330">
        <v>850</v>
      </c>
    </row>
    <row r="177" spans="5:38">
      <c r="E177" s="347">
        <v>126</v>
      </c>
      <c r="F177" s="325" t="s">
        <v>284</v>
      </c>
      <c r="G177" s="348" t="s">
        <v>404</v>
      </c>
      <c r="H177" s="383"/>
      <c r="I177" s="383"/>
      <c r="J177" s="383"/>
      <c r="K177" s="383"/>
      <c r="L177" s="383"/>
      <c r="M177" s="392"/>
      <c r="N177" s="349"/>
      <c r="O177" s="349"/>
      <c r="P177" s="349"/>
      <c r="Q177" s="392"/>
      <c r="R177" s="386"/>
      <c r="S177" s="349"/>
      <c r="T177" s="349"/>
      <c r="U177" s="349"/>
      <c r="V177" s="323"/>
      <c r="W177" s="388"/>
      <c r="X177" s="389"/>
      <c r="Y177" s="389"/>
      <c r="Z177" s="320"/>
      <c r="AA177" s="390"/>
      <c r="AB177" s="401">
        <f t="shared" si="7"/>
        <v>1036.9199999999998</v>
      </c>
      <c r="AC177" s="411">
        <v>500</v>
      </c>
      <c r="AD177" s="360">
        <v>1728.1999999999998</v>
      </c>
      <c r="AE177" s="303">
        <v>1.01</v>
      </c>
      <c r="AF177" s="305">
        <f t="shared" si="6"/>
        <v>4010.601999999999</v>
      </c>
      <c r="AG177" s="316"/>
      <c r="AH177" s="317"/>
      <c r="AI177" s="317"/>
      <c r="AJ177" s="317"/>
      <c r="AK177" s="318"/>
      <c r="AL177" s="319">
        <v>6850</v>
      </c>
    </row>
    <row r="178" spans="5:38" hidden="1">
      <c r="E178" s="347">
        <v>165</v>
      </c>
      <c r="F178" s="325" t="s">
        <v>273</v>
      </c>
      <c r="G178" s="348" t="s">
        <v>403</v>
      </c>
      <c r="H178" s="349"/>
      <c r="I178" s="349"/>
      <c r="J178" s="349"/>
      <c r="K178" s="349"/>
      <c r="L178" s="349"/>
      <c r="M178" s="392"/>
      <c r="N178" s="349"/>
      <c r="O178" s="349"/>
      <c r="P178" s="349"/>
      <c r="Q178" s="392"/>
      <c r="R178" s="386"/>
      <c r="S178" s="349"/>
      <c r="T178" s="349"/>
      <c r="U178" s="349"/>
      <c r="V178" s="323"/>
      <c r="W178" s="323"/>
      <c r="X178" s="323"/>
      <c r="Y178" s="323"/>
      <c r="Z178" s="323"/>
      <c r="AA178" s="324"/>
      <c r="AB178" s="401">
        <f t="shared" si="7"/>
        <v>0</v>
      </c>
      <c r="AC178" s="338"/>
      <c r="AD178" s="354"/>
      <c r="AE178" s="321"/>
      <c r="AF178" s="305">
        <f t="shared" si="6"/>
        <v>0</v>
      </c>
      <c r="AG178" s="316"/>
      <c r="AH178" s="317"/>
      <c r="AI178" s="317"/>
      <c r="AJ178" s="317"/>
      <c r="AK178" s="318"/>
      <c r="AL178" s="319"/>
    </row>
    <row r="179" spans="5:38" hidden="1">
      <c r="E179" s="347">
        <v>166</v>
      </c>
      <c r="F179" s="325" t="s">
        <v>169</v>
      </c>
      <c r="G179" s="348" t="s">
        <v>401</v>
      </c>
      <c r="H179" s="349"/>
      <c r="I179" s="349"/>
      <c r="J179" s="349"/>
      <c r="K179" s="349"/>
      <c r="L179" s="349"/>
      <c r="M179" s="392"/>
      <c r="N179" s="349"/>
      <c r="O179" s="349"/>
      <c r="P179" s="349"/>
      <c r="Q179" s="392"/>
      <c r="R179" s="386"/>
      <c r="S179" s="349"/>
      <c r="T179" s="349"/>
      <c r="U179" s="349"/>
      <c r="V179" s="323"/>
      <c r="W179" s="323"/>
      <c r="X179" s="323"/>
      <c r="Y179" s="323"/>
      <c r="Z179" s="323"/>
      <c r="AA179" s="324"/>
      <c r="AB179" s="401">
        <f t="shared" si="7"/>
        <v>0</v>
      </c>
      <c r="AC179" s="338"/>
      <c r="AD179" s="354"/>
      <c r="AE179" s="321"/>
      <c r="AF179" s="305">
        <f t="shared" si="6"/>
        <v>0</v>
      </c>
      <c r="AG179" s="316"/>
      <c r="AH179" s="317"/>
      <c r="AI179" s="317"/>
      <c r="AJ179" s="317"/>
      <c r="AK179" s="318"/>
      <c r="AL179" s="319"/>
    </row>
    <row r="180" spans="5:38" hidden="1">
      <c r="E180" s="347">
        <v>167</v>
      </c>
      <c r="F180" s="325" t="s">
        <v>294</v>
      </c>
      <c r="G180" s="348" t="s">
        <v>401</v>
      </c>
      <c r="H180" s="349"/>
      <c r="I180" s="349"/>
      <c r="J180" s="349"/>
      <c r="K180" s="349"/>
      <c r="L180" s="349"/>
      <c r="M180" s="392"/>
      <c r="N180" s="349"/>
      <c r="O180" s="349"/>
      <c r="P180" s="349"/>
      <c r="Q180" s="392"/>
      <c r="R180" s="386"/>
      <c r="S180" s="349"/>
      <c r="T180" s="349"/>
      <c r="U180" s="349"/>
      <c r="V180" s="323"/>
      <c r="W180" s="323"/>
      <c r="X180" s="323"/>
      <c r="Y180" s="323"/>
      <c r="Z180" s="323"/>
      <c r="AA180" s="324"/>
      <c r="AB180" s="401">
        <f t="shared" si="7"/>
        <v>0</v>
      </c>
      <c r="AC180" s="338"/>
      <c r="AD180" s="354"/>
      <c r="AE180" s="321"/>
      <c r="AF180" s="305">
        <f t="shared" si="6"/>
        <v>0</v>
      </c>
      <c r="AG180" s="316"/>
      <c r="AH180" s="317"/>
      <c r="AI180" s="317"/>
      <c r="AJ180" s="317"/>
      <c r="AK180" s="318"/>
      <c r="AL180" s="319"/>
    </row>
    <row r="181" spans="5:38">
      <c r="E181" s="520" t="s">
        <v>806</v>
      </c>
      <c r="F181" s="521"/>
      <c r="G181" s="348"/>
      <c r="H181" s="349"/>
      <c r="I181" s="349"/>
      <c r="J181" s="349"/>
      <c r="K181" s="349"/>
      <c r="L181" s="349"/>
      <c r="M181" s="392"/>
      <c r="N181" s="349"/>
      <c r="O181" s="349"/>
      <c r="P181" s="349"/>
      <c r="Q181" s="392"/>
      <c r="R181" s="386"/>
      <c r="S181" s="386"/>
      <c r="T181" s="386"/>
      <c r="U181" s="386"/>
      <c r="V181" s="386"/>
      <c r="W181" s="323"/>
      <c r="X181" s="323"/>
      <c r="Y181" s="323"/>
      <c r="Z181" s="323"/>
      <c r="AA181" s="324"/>
      <c r="AB181" s="401"/>
      <c r="AC181" s="338"/>
      <c r="AD181" s="354"/>
      <c r="AE181" s="321"/>
      <c r="AF181" s="305">
        <f t="shared" si="6"/>
        <v>0</v>
      </c>
      <c r="AG181" s="316"/>
      <c r="AH181" s="317"/>
      <c r="AI181" s="317"/>
      <c r="AJ181" s="317"/>
      <c r="AK181" s="318"/>
      <c r="AL181" s="319"/>
    </row>
    <row r="182" spans="5:38">
      <c r="E182" s="347">
        <v>127</v>
      </c>
      <c r="F182" s="325" t="s">
        <v>187</v>
      </c>
      <c r="G182" s="348" t="s">
        <v>404</v>
      </c>
      <c r="H182" s="349"/>
      <c r="I182" s="349"/>
      <c r="J182" s="349"/>
      <c r="K182" s="349"/>
      <c r="L182" s="349"/>
      <c r="M182" s="392"/>
      <c r="N182" s="349"/>
      <c r="O182" s="349"/>
      <c r="P182" s="349"/>
      <c r="Q182" s="392"/>
      <c r="R182" s="386"/>
      <c r="S182" s="386"/>
      <c r="T182" s="386"/>
      <c r="U182" s="386"/>
      <c r="V182" s="386"/>
      <c r="W182" s="388"/>
      <c r="X182" s="389"/>
      <c r="Y182" s="389"/>
      <c r="Z182" s="320"/>
      <c r="AA182" s="390"/>
      <c r="AB182" s="401">
        <f t="shared" ref="AB182:AB214" si="8">IF((AD182/25)*AB$8&gt;0,(AD182/25)*AB$8,0)</f>
        <v>1919.94</v>
      </c>
      <c r="AC182" s="338">
        <v>5800</v>
      </c>
      <c r="AD182" s="354">
        <v>3199.9</v>
      </c>
      <c r="AE182" s="321">
        <v>19.2</v>
      </c>
      <c r="AF182" s="305">
        <f t="shared" si="6"/>
        <v>60757.919999999998</v>
      </c>
      <c r="AG182" s="316"/>
      <c r="AH182" s="317"/>
      <c r="AI182" s="317"/>
      <c r="AJ182" s="317"/>
      <c r="AK182" s="318"/>
      <c r="AL182" s="319">
        <v>1265</v>
      </c>
    </row>
    <row r="183" spans="5:38">
      <c r="E183" s="347">
        <v>128</v>
      </c>
      <c r="F183" s="325" t="s">
        <v>188</v>
      </c>
      <c r="G183" s="348" t="s">
        <v>404</v>
      </c>
      <c r="H183" s="383"/>
      <c r="I183" s="383"/>
      <c r="J183" s="383"/>
      <c r="K183" s="383"/>
      <c r="L183" s="383"/>
      <c r="M183" s="392"/>
      <c r="N183" s="349"/>
      <c r="O183" s="349"/>
      <c r="P183" s="349"/>
      <c r="Q183" s="392"/>
      <c r="R183" s="386"/>
      <c r="S183" s="386"/>
      <c r="T183" s="386"/>
      <c r="U183" s="386"/>
      <c r="V183" s="386"/>
      <c r="W183" s="388"/>
      <c r="X183" s="389"/>
      <c r="Y183" s="389"/>
      <c r="Z183" s="320"/>
      <c r="AA183" s="390"/>
      <c r="AB183" s="401">
        <f t="shared" si="8"/>
        <v>5949.9999999999991</v>
      </c>
      <c r="AC183" s="338">
        <v>5000</v>
      </c>
      <c r="AD183" s="354">
        <v>9916.6666666666661</v>
      </c>
      <c r="AE183" s="321">
        <v>1</v>
      </c>
      <c r="AF183" s="305">
        <f t="shared" ref="AF183:AF214" si="9">(IF(((AD183*(1+AE183))+AB183-AC183)&gt;0,(AD183*(1+AE183))+AB183-AC183,0))+0</f>
        <v>20783.333333333332</v>
      </c>
      <c r="AG183" s="316"/>
      <c r="AH183" s="317"/>
      <c r="AI183" s="317"/>
      <c r="AJ183" s="317"/>
      <c r="AK183" s="318"/>
      <c r="AL183" s="319">
        <v>1265</v>
      </c>
    </row>
    <row r="184" spans="5:38">
      <c r="E184" s="347">
        <v>129</v>
      </c>
      <c r="F184" s="325" t="s">
        <v>189</v>
      </c>
      <c r="G184" s="348" t="s">
        <v>404</v>
      </c>
      <c r="H184" s="383"/>
      <c r="I184" s="383"/>
      <c r="J184" s="383"/>
      <c r="K184" s="383"/>
      <c r="L184" s="383"/>
      <c r="M184" s="384"/>
      <c r="N184" s="385"/>
      <c r="O184" s="385"/>
      <c r="P184" s="315"/>
      <c r="Q184" s="384"/>
      <c r="R184" s="386"/>
      <c r="S184" s="386"/>
      <c r="T184" s="386"/>
      <c r="U184" s="386"/>
      <c r="V184" s="386"/>
      <c r="W184" s="323"/>
      <c r="X184" s="323"/>
      <c r="Y184" s="323"/>
      <c r="Z184" s="323"/>
      <c r="AA184" s="324"/>
      <c r="AB184" s="401">
        <f t="shared" si="8"/>
        <v>7230</v>
      </c>
      <c r="AC184" s="339"/>
      <c r="AD184" s="355">
        <v>12050</v>
      </c>
      <c r="AE184" s="306">
        <v>0.89</v>
      </c>
      <c r="AF184" s="305">
        <f t="shared" si="9"/>
        <v>30004.5</v>
      </c>
      <c r="AG184" s="316"/>
      <c r="AH184" s="317"/>
      <c r="AI184" s="317"/>
      <c r="AJ184" s="317"/>
      <c r="AK184" s="318"/>
      <c r="AL184" s="319">
        <v>1265</v>
      </c>
    </row>
    <row r="185" spans="5:38" hidden="1">
      <c r="E185" s="347">
        <v>130</v>
      </c>
      <c r="F185" s="325" t="s">
        <v>190</v>
      </c>
      <c r="G185" s="348" t="s">
        <v>404</v>
      </c>
      <c r="H185" s="349"/>
      <c r="I185" s="349"/>
      <c r="J185" s="349"/>
      <c r="K185" s="349"/>
      <c r="L185" s="349"/>
      <c r="M185" s="392"/>
      <c r="N185" s="349"/>
      <c r="O185" s="349"/>
      <c r="P185" s="349"/>
      <c r="Q185" s="392"/>
      <c r="R185" s="386"/>
      <c r="S185" s="386"/>
      <c r="T185" s="386"/>
      <c r="U185" s="386"/>
      <c r="V185" s="386"/>
      <c r="W185" s="323"/>
      <c r="X185" s="323"/>
      <c r="Y185" s="323"/>
      <c r="Z185" s="323"/>
      <c r="AA185" s="324"/>
      <c r="AB185" s="401">
        <f t="shared" si="8"/>
        <v>0</v>
      </c>
      <c r="AC185" s="338"/>
      <c r="AD185" s="354"/>
      <c r="AE185" s="321"/>
      <c r="AF185" s="305">
        <f t="shared" si="9"/>
        <v>0</v>
      </c>
      <c r="AG185" s="316"/>
      <c r="AH185" s="317"/>
      <c r="AI185" s="317"/>
      <c r="AJ185" s="317"/>
      <c r="AK185" s="318"/>
      <c r="AL185" s="319"/>
    </row>
    <row r="186" spans="5:38" hidden="1">
      <c r="E186" s="347">
        <v>131</v>
      </c>
      <c r="F186" s="325" t="s">
        <v>191</v>
      </c>
      <c r="G186" s="348" t="s">
        <v>404</v>
      </c>
      <c r="H186" s="349"/>
      <c r="I186" s="349"/>
      <c r="J186" s="349"/>
      <c r="K186" s="349"/>
      <c r="L186" s="349"/>
      <c r="M186" s="392"/>
      <c r="N186" s="349"/>
      <c r="O186" s="349"/>
      <c r="P186" s="349"/>
      <c r="Q186" s="392"/>
      <c r="R186" s="386"/>
      <c r="S186" s="386"/>
      <c r="T186" s="386"/>
      <c r="U186" s="386"/>
      <c r="V186" s="386"/>
      <c r="W186" s="323"/>
      <c r="X186" s="323"/>
      <c r="Y186" s="323"/>
      <c r="Z186" s="323"/>
      <c r="AA186" s="324"/>
      <c r="AB186" s="401">
        <f t="shared" si="8"/>
        <v>0</v>
      </c>
      <c r="AC186" s="338"/>
      <c r="AD186" s="354"/>
      <c r="AE186" s="321"/>
      <c r="AF186" s="305">
        <f t="shared" si="9"/>
        <v>0</v>
      </c>
      <c r="AG186" s="316"/>
      <c r="AH186" s="317"/>
      <c r="AI186" s="317"/>
      <c r="AJ186" s="317"/>
      <c r="AK186" s="318"/>
      <c r="AL186" s="319"/>
    </row>
    <row r="187" spans="5:38" hidden="1">
      <c r="E187" s="347">
        <v>132</v>
      </c>
      <c r="F187" s="325" t="s">
        <v>192</v>
      </c>
      <c r="G187" s="348" t="s">
        <v>404</v>
      </c>
      <c r="H187" s="349"/>
      <c r="I187" s="349"/>
      <c r="J187" s="349"/>
      <c r="K187" s="349"/>
      <c r="L187" s="349"/>
      <c r="M187" s="392"/>
      <c r="N187" s="349"/>
      <c r="O187" s="349"/>
      <c r="P187" s="349"/>
      <c r="Q187" s="392"/>
      <c r="R187" s="386"/>
      <c r="S187" s="386"/>
      <c r="T187" s="386"/>
      <c r="U187" s="386"/>
      <c r="V187" s="386"/>
      <c r="W187" s="323"/>
      <c r="X187" s="323"/>
      <c r="Y187" s="323"/>
      <c r="Z187" s="323"/>
      <c r="AA187" s="324"/>
      <c r="AB187" s="401">
        <f t="shared" si="8"/>
        <v>0</v>
      </c>
      <c r="AC187" s="337"/>
      <c r="AD187" s="351"/>
      <c r="AE187" s="303"/>
      <c r="AF187" s="305">
        <f t="shared" si="9"/>
        <v>0</v>
      </c>
      <c r="AG187" s="316"/>
      <c r="AH187" s="317"/>
      <c r="AI187" s="317"/>
      <c r="AJ187" s="317"/>
      <c r="AK187" s="318"/>
      <c r="AL187" s="319"/>
    </row>
    <row r="188" spans="5:38" hidden="1">
      <c r="E188" s="347">
        <v>133</v>
      </c>
      <c r="F188" s="325" t="s">
        <v>193</v>
      </c>
      <c r="G188" s="348" t="s">
        <v>404</v>
      </c>
      <c r="H188" s="349"/>
      <c r="I188" s="349"/>
      <c r="J188" s="349"/>
      <c r="K188" s="349"/>
      <c r="L188" s="349"/>
      <c r="M188" s="392"/>
      <c r="N188" s="349"/>
      <c r="O188" s="349"/>
      <c r="P188" s="349"/>
      <c r="Q188" s="392"/>
      <c r="R188" s="386"/>
      <c r="S188" s="386"/>
      <c r="T188" s="386"/>
      <c r="U188" s="386"/>
      <c r="V188" s="386"/>
      <c r="W188" s="323"/>
      <c r="X188" s="323"/>
      <c r="Y188" s="323"/>
      <c r="Z188" s="323"/>
      <c r="AA188" s="324"/>
      <c r="AB188" s="401">
        <f t="shared" si="8"/>
        <v>0</v>
      </c>
      <c r="AC188" s="338"/>
      <c r="AD188" s="354"/>
      <c r="AE188" s="321"/>
      <c r="AF188" s="305">
        <f t="shared" si="9"/>
        <v>0</v>
      </c>
      <c r="AG188" s="316"/>
      <c r="AH188" s="317"/>
      <c r="AI188" s="317"/>
      <c r="AJ188" s="317"/>
      <c r="AK188" s="318"/>
      <c r="AL188" s="319"/>
    </row>
    <row r="189" spans="5:38" hidden="1">
      <c r="E189" s="347">
        <v>134</v>
      </c>
      <c r="F189" s="325" t="s">
        <v>194</v>
      </c>
      <c r="G189" s="348" t="s">
        <v>404</v>
      </c>
      <c r="H189" s="349"/>
      <c r="I189" s="349"/>
      <c r="J189" s="349"/>
      <c r="K189" s="349"/>
      <c r="L189" s="349"/>
      <c r="M189" s="392"/>
      <c r="N189" s="349"/>
      <c r="O189" s="349"/>
      <c r="P189" s="349"/>
      <c r="Q189" s="392"/>
      <c r="R189" s="386"/>
      <c r="S189" s="386"/>
      <c r="T189" s="386"/>
      <c r="U189" s="386"/>
      <c r="V189" s="386"/>
      <c r="W189" s="323"/>
      <c r="X189" s="323"/>
      <c r="Y189" s="323"/>
      <c r="Z189" s="323"/>
      <c r="AA189" s="324"/>
      <c r="AB189" s="401">
        <f t="shared" si="8"/>
        <v>0</v>
      </c>
      <c r="AC189" s="338"/>
      <c r="AD189" s="354"/>
      <c r="AE189" s="321"/>
      <c r="AF189" s="305">
        <f t="shared" si="9"/>
        <v>0</v>
      </c>
      <c r="AG189" s="316"/>
      <c r="AH189" s="317"/>
      <c r="AI189" s="317"/>
      <c r="AJ189" s="317"/>
      <c r="AK189" s="318"/>
      <c r="AL189" s="319"/>
    </row>
    <row r="190" spans="5:38" hidden="1">
      <c r="E190" s="347">
        <v>135</v>
      </c>
      <c r="F190" s="325" t="s">
        <v>195</v>
      </c>
      <c r="G190" s="348" t="s">
        <v>404</v>
      </c>
      <c r="H190" s="349"/>
      <c r="I190" s="349"/>
      <c r="J190" s="349"/>
      <c r="K190" s="349"/>
      <c r="L190" s="349"/>
      <c r="M190" s="392"/>
      <c r="N190" s="349"/>
      <c r="O190" s="349"/>
      <c r="P190" s="349"/>
      <c r="Q190" s="392"/>
      <c r="R190" s="386"/>
      <c r="S190" s="386"/>
      <c r="T190" s="386"/>
      <c r="U190" s="386"/>
      <c r="V190" s="386"/>
      <c r="W190" s="323"/>
      <c r="X190" s="323"/>
      <c r="Y190" s="323"/>
      <c r="Z190" s="323"/>
      <c r="AA190" s="324"/>
      <c r="AB190" s="401">
        <f t="shared" si="8"/>
        <v>0</v>
      </c>
      <c r="AC190" s="338"/>
      <c r="AD190" s="354"/>
      <c r="AE190" s="321"/>
      <c r="AF190" s="305">
        <f t="shared" si="9"/>
        <v>0</v>
      </c>
      <c r="AG190" s="316"/>
      <c r="AH190" s="317"/>
      <c r="AI190" s="317"/>
      <c r="AJ190" s="317"/>
      <c r="AK190" s="318"/>
      <c r="AL190" s="319"/>
    </row>
    <row r="191" spans="5:38">
      <c r="E191" s="347">
        <v>136</v>
      </c>
      <c r="F191" s="325" t="s">
        <v>196</v>
      </c>
      <c r="G191" s="348" t="s">
        <v>404</v>
      </c>
      <c r="H191" s="383"/>
      <c r="I191" s="383"/>
      <c r="J191" s="383"/>
      <c r="K191" s="383"/>
      <c r="L191" s="383"/>
      <c r="M191" s="384"/>
      <c r="N191" s="385"/>
      <c r="O191" s="385"/>
      <c r="P191" s="315"/>
      <c r="Q191" s="384"/>
      <c r="R191" s="386"/>
      <c r="S191" s="386"/>
      <c r="T191" s="386"/>
      <c r="U191" s="386"/>
      <c r="V191" s="386"/>
      <c r="W191" s="388"/>
      <c r="X191" s="389"/>
      <c r="Y191" s="389"/>
      <c r="Z191" s="320"/>
      <c r="AA191" s="390"/>
      <c r="AB191" s="401">
        <f t="shared" si="8"/>
        <v>1989.9999999999998</v>
      </c>
      <c r="AC191" s="339">
        <v>13700</v>
      </c>
      <c r="AD191" s="361">
        <v>3316.6666666666665</v>
      </c>
      <c r="AE191" s="306">
        <v>0.79400000000000004</v>
      </c>
      <c r="AF191" s="305">
        <f t="shared" si="9"/>
        <v>0</v>
      </c>
      <c r="AG191" s="316"/>
      <c r="AH191" s="317"/>
      <c r="AI191" s="317"/>
      <c r="AJ191" s="317"/>
      <c r="AK191" s="318"/>
      <c r="AL191" s="319"/>
    </row>
    <row r="192" spans="5:38" hidden="1">
      <c r="E192" s="347">
        <v>137</v>
      </c>
      <c r="F192" s="325" t="s">
        <v>197</v>
      </c>
      <c r="G192" s="348" t="s">
        <v>404</v>
      </c>
      <c r="H192" s="349"/>
      <c r="I192" s="349"/>
      <c r="J192" s="349"/>
      <c r="K192" s="349"/>
      <c r="L192" s="349"/>
      <c r="M192" s="392"/>
      <c r="N192" s="349"/>
      <c r="O192" s="349"/>
      <c r="P192" s="349"/>
      <c r="Q192" s="392"/>
      <c r="R192" s="386"/>
      <c r="S192" s="386"/>
      <c r="T192" s="386"/>
      <c r="U192" s="386"/>
      <c r="V192" s="386"/>
      <c r="W192" s="323"/>
      <c r="X192" s="323"/>
      <c r="Y192" s="323"/>
      <c r="Z192" s="323"/>
      <c r="AA192" s="324"/>
      <c r="AB192" s="401">
        <f t="shared" si="8"/>
        <v>0</v>
      </c>
      <c r="AC192" s="338"/>
      <c r="AD192" s="354"/>
      <c r="AE192" s="321"/>
      <c r="AF192" s="305">
        <f t="shared" si="9"/>
        <v>0</v>
      </c>
      <c r="AG192" s="316"/>
      <c r="AH192" s="317"/>
      <c r="AI192" s="317"/>
      <c r="AJ192" s="317"/>
      <c r="AK192" s="318"/>
      <c r="AL192" s="319"/>
    </row>
    <row r="193" spans="5:38" hidden="1">
      <c r="E193" s="347">
        <v>138</v>
      </c>
      <c r="F193" s="325" t="s">
        <v>198</v>
      </c>
      <c r="G193" s="348" t="s">
        <v>404</v>
      </c>
      <c r="H193" s="349"/>
      <c r="I193" s="349"/>
      <c r="J193" s="349"/>
      <c r="K193" s="349"/>
      <c r="L193" s="349"/>
      <c r="M193" s="392"/>
      <c r="N193" s="349"/>
      <c r="O193" s="349"/>
      <c r="P193" s="349"/>
      <c r="Q193" s="392"/>
      <c r="R193" s="386"/>
      <c r="S193" s="386"/>
      <c r="T193" s="386"/>
      <c r="U193" s="386"/>
      <c r="V193" s="386"/>
      <c r="W193" s="323"/>
      <c r="X193" s="323"/>
      <c r="Y193" s="323"/>
      <c r="Z193" s="323"/>
      <c r="AA193" s="324"/>
      <c r="AB193" s="401">
        <f t="shared" si="8"/>
        <v>0</v>
      </c>
      <c r="AC193" s="338"/>
      <c r="AD193" s="354"/>
      <c r="AE193" s="321"/>
      <c r="AF193" s="305">
        <f t="shared" si="9"/>
        <v>0</v>
      </c>
      <c r="AG193" s="316"/>
      <c r="AH193" s="317"/>
      <c r="AI193" s="317"/>
      <c r="AJ193" s="317"/>
      <c r="AK193" s="318"/>
      <c r="AL193" s="319"/>
    </row>
    <row r="194" spans="5:38" hidden="1">
      <c r="E194" s="347">
        <v>139</v>
      </c>
      <c r="F194" s="325" t="s">
        <v>199</v>
      </c>
      <c r="G194" s="348" t="s">
        <v>404</v>
      </c>
      <c r="H194" s="349"/>
      <c r="I194" s="349"/>
      <c r="J194" s="349"/>
      <c r="K194" s="349"/>
      <c r="L194" s="349"/>
      <c r="M194" s="392"/>
      <c r="N194" s="349"/>
      <c r="O194" s="349"/>
      <c r="P194" s="349"/>
      <c r="Q194" s="392"/>
      <c r="R194" s="386"/>
      <c r="S194" s="386"/>
      <c r="T194" s="386"/>
      <c r="U194" s="386"/>
      <c r="V194" s="386"/>
      <c r="W194" s="323"/>
      <c r="X194" s="323"/>
      <c r="Y194" s="323"/>
      <c r="Z194" s="323"/>
      <c r="AA194" s="324"/>
      <c r="AB194" s="401">
        <f t="shared" si="8"/>
        <v>0</v>
      </c>
      <c r="AC194" s="338"/>
      <c r="AD194" s="354"/>
      <c r="AE194" s="321"/>
      <c r="AF194" s="305">
        <f t="shared" si="9"/>
        <v>0</v>
      </c>
      <c r="AG194" s="316"/>
      <c r="AH194" s="317"/>
      <c r="AI194" s="317"/>
      <c r="AJ194" s="317"/>
      <c r="AK194" s="318"/>
      <c r="AL194" s="319"/>
    </row>
    <row r="195" spans="5:38" hidden="1">
      <c r="E195" s="347">
        <v>140</v>
      </c>
      <c r="F195" s="325" t="s">
        <v>200</v>
      </c>
      <c r="G195" s="348" t="s">
        <v>404</v>
      </c>
      <c r="H195" s="349"/>
      <c r="I195" s="349"/>
      <c r="J195" s="349"/>
      <c r="K195" s="349"/>
      <c r="L195" s="349"/>
      <c r="M195" s="392"/>
      <c r="N195" s="349"/>
      <c r="O195" s="349"/>
      <c r="P195" s="349"/>
      <c r="Q195" s="392"/>
      <c r="R195" s="386"/>
      <c r="S195" s="386"/>
      <c r="T195" s="386"/>
      <c r="U195" s="386"/>
      <c r="V195" s="386"/>
      <c r="W195" s="323"/>
      <c r="X195" s="323"/>
      <c r="Y195" s="323"/>
      <c r="Z195" s="323"/>
      <c r="AA195" s="324"/>
      <c r="AB195" s="401">
        <f t="shared" si="8"/>
        <v>0</v>
      </c>
      <c r="AC195" s="339"/>
      <c r="AD195" s="355"/>
      <c r="AE195" s="306"/>
      <c r="AF195" s="305">
        <f t="shared" si="9"/>
        <v>0</v>
      </c>
      <c r="AG195" s="316"/>
      <c r="AH195" s="317"/>
      <c r="AI195" s="317"/>
      <c r="AJ195" s="317"/>
      <c r="AK195" s="318"/>
      <c r="AL195" s="319"/>
    </row>
    <row r="196" spans="5:38" hidden="1">
      <c r="E196" s="347">
        <v>141</v>
      </c>
      <c r="F196" s="325" t="s">
        <v>201</v>
      </c>
      <c r="G196" s="348" t="s">
        <v>404</v>
      </c>
      <c r="H196" s="349"/>
      <c r="I196" s="349"/>
      <c r="J196" s="349"/>
      <c r="K196" s="349"/>
      <c r="L196" s="349"/>
      <c r="M196" s="392"/>
      <c r="N196" s="349"/>
      <c r="O196" s="349"/>
      <c r="P196" s="349"/>
      <c r="Q196" s="392"/>
      <c r="R196" s="386"/>
      <c r="S196" s="386"/>
      <c r="T196" s="386"/>
      <c r="U196" s="386"/>
      <c r="V196" s="386"/>
      <c r="W196" s="323"/>
      <c r="X196" s="323"/>
      <c r="Y196" s="323"/>
      <c r="Z196" s="323"/>
      <c r="AA196" s="324"/>
      <c r="AB196" s="401">
        <f t="shared" si="8"/>
        <v>0</v>
      </c>
      <c r="AC196" s="338"/>
      <c r="AD196" s="354"/>
      <c r="AE196" s="321"/>
      <c r="AF196" s="305">
        <f t="shared" si="9"/>
        <v>0</v>
      </c>
      <c r="AG196" s="316"/>
      <c r="AH196" s="317"/>
      <c r="AI196" s="317"/>
      <c r="AJ196" s="317"/>
      <c r="AK196" s="318"/>
      <c r="AL196" s="319"/>
    </row>
    <row r="197" spans="5:38" hidden="1">
      <c r="E197" s="347">
        <v>142</v>
      </c>
      <c r="F197" s="325" t="s">
        <v>202</v>
      </c>
      <c r="G197" s="348" t="s">
        <v>404</v>
      </c>
      <c r="H197" s="349"/>
      <c r="I197" s="349"/>
      <c r="J197" s="349"/>
      <c r="K197" s="349"/>
      <c r="L197" s="349"/>
      <c r="M197" s="392"/>
      <c r="N197" s="349"/>
      <c r="O197" s="349"/>
      <c r="P197" s="349"/>
      <c r="Q197" s="392"/>
      <c r="R197" s="386"/>
      <c r="S197" s="386"/>
      <c r="T197" s="386"/>
      <c r="U197" s="386"/>
      <c r="V197" s="386"/>
      <c r="W197" s="323"/>
      <c r="X197" s="323"/>
      <c r="Y197" s="323"/>
      <c r="Z197" s="323"/>
      <c r="AA197" s="324"/>
      <c r="AB197" s="401">
        <f t="shared" si="8"/>
        <v>0</v>
      </c>
      <c r="AC197" s="338"/>
      <c r="AD197" s="354"/>
      <c r="AE197" s="321"/>
      <c r="AF197" s="305">
        <f t="shared" si="9"/>
        <v>0</v>
      </c>
      <c r="AG197" s="316"/>
      <c r="AH197" s="317"/>
      <c r="AI197" s="317"/>
      <c r="AJ197" s="317"/>
      <c r="AK197" s="318"/>
      <c r="AL197" s="319"/>
    </row>
    <row r="198" spans="5:38" hidden="1">
      <c r="E198" s="347">
        <v>143</v>
      </c>
      <c r="F198" s="325" t="s">
        <v>203</v>
      </c>
      <c r="G198" s="348" t="s">
        <v>404</v>
      </c>
      <c r="H198" s="349"/>
      <c r="I198" s="349"/>
      <c r="J198" s="349"/>
      <c r="K198" s="349"/>
      <c r="L198" s="349"/>
      <c r="M198" s="392"/>
      <c r="N198" s="349"/>
      <c r="O198" s="349"/>
      <c r="P198" s="349"/>
      <c r="Q198" s="392"/>
      <c r="R198" s="386"/>
      <c r="S198" s="386"/>
      <c r="T198" s="386"/>
      <c r="U198" s="386"/>
      <c r="V198" s="386"/>
      <c r="W198" s="323"/>
      <c r="X198" s="323"/>
      <c r="Y198" s="323"/>
      <c r="Z198" s="323"/>
      <c r="AA198" s="324"/>
      <c r="AB198" s="401">
        <f t="shared" si="8"/>
        <v>0</v>
      </c>
      <c r="AC198" s="338"/>
      <c r="AD198" s="354"/>
      <c r="AE198" s="321"/>
      <c r="AF198" s="305">
        <f t="shared" si="9"/>
        <v>0</v>
      </c>
      <c r="AG198" s="316"/>
      <c r="AH198" s="317"/>
      <c r="AI198" s="317"/>
      <c r="AJ198" s="317"/>
      <c r="AK198" s="318"/>
      <c r="AL198" s="319"/>
    </row>
    <row r="199" spans="5:38" hidden="1">
      <c r="E199" s="347">
        <v>144</v>
      </c>
      <c r="F199" s="325" t="s">
        <v>204</v>
      </c>
      <c r="G199" s="348" t="s">
        <v>404</v>
      </c>
      <c r="H199" s="349"/>
      <c r="I199" s="349"/>
      <c r="J199" s="349"/>
      <c r="K199" s="349"/>
      <c r="L199" s="349"/>
      <c r="M199" s="392"/>
      <c r="N199" s="349"/>
      <c r="O199" s="349"/>
      <c r="P199" s="349"/>
      <c r="Q199" s="392"/>
      <c r="R199" s="386"/>
      <c r="S199" s="386"/>
      <c r="T199" s="386"/>
      <c r="U199" s="386"/>
      <c r="V199" s="386"/>
      <c r="W199" s="323"/>
      <c r="X199" s="323"/>
      <c r="Y199" s="323"/>
      <c r="Z199" s="323"/>
      <c r="AA199" s="324"/>
      <c r="AB199" s="401">
        <f t="shared" si="8"/>
        <v>0</v>
      </c>
      <c r="AC199" s="338"/>
      <c r="AD199" s="354"/>
      <c r="AE199" s="321"/>
      <c r="AF199" s="305">
        <f t="shared" si="9"/>
        <v>0</v>
      </c>
      <c r="AG199" s="316"/>
      <c r="AH199" s="317"/>
      <c r="AI199" s="317"/>
      <c r="AJ199" s="317"/>
      <c r="AK199" s="318"/>
      <c r="AL199" s="319"/>
    </row>
    <row r="200" spans="5:38">
      <c r="E200" s="347">
        <v>145</v>
      </c>
      <c r="F200" s="325" t="s">
        <v>205</v>
      </c>
      <c r="G200" s="348" t="s">
        <v>404</v>
      </c>
      <c r="H200" s="349"/>
      <c r="I200" s="349"/>
      <c r="J200" s="349"/>
      <c r="K200" s="349"/>
      <c r="L200" s="349"/>
      <c r="M200" s="392"/>
      <c r="N200" s="349"/>
      <c r="O200" s="349"/>
      <c r="P200" s="349"/>
      <c r="Q200" s="392"/>
      <c r="R200" s="386"/>
      <c r="S200" s="386"/>
      <c r="T200" s="386"/>
      <c r="U200" s="386"/>
      <c r="V200" s="386"/>
      <c r="W200" s="323"/>
      <c r="X200" s="323"/>
      <c r="Y200" s="323"/>
      <c r="Z200" s="323"/>
      <c r="AA200" s="324"/>
      <c r="AB200" s="401">
        <f t="shared" si="8"/>
        <v>0</v>
      </c>
      <c r="AC200" s="338"/>
      <c r="AD200" s="354"/>
      <c r="AE200" s="321"/>
      <c r="AF200" s="305">
        <f t="shared" si="9"/>
        <v>0</v>
      </c>
      <c r="AG200" s="316"/>
      <c r="AH200" s="317"/>
      <c r="AI200" s="317"/>
      <c r="AJ200" s="317"/>
      <c r="AK200" s="318"/>
      <c r="AL200" s="319"/>
    </row>
    <row r="201" spans="5:38" hidden="1">
      <c r="E201" s="347">
        <v>146</v>
      </c>
      <c r="F201" s="325" t="s">
        <v>206</v>
      </c>
      <c r="G201" s="348" t="s">
        <v>404</v>
      </c>
      <c r="H201" s="349"/>
      <c r="I201" s="349"/>
      <c r="J201" s="349"/>
      <c r="K201" s="349"/>
      <c r="L201" s="349"/>
      <c r="M201" s="392"/>
      <c r="N201" s="349"/>
      <c r="O201" s="349"/>
      <c r="P201" s="349"/>
      <c r="Q201" s="392"/>
      <c r="R201" s="386"/>
      <c r="S201" s="386"/>
      <c r="T201" s="386"/>
      <c r="U201" s="386"/>
      <c r="V201" s="386"/>
      <c r="W201" s="323"/>
      <c r="X201" s="323"/>
      <c r="Y201" s="323"/>
      <c r="Z201" s="323"/>
      <c r="AA201" s="324"/>
      <c r="AB201" s="401">
        <f t="shared" si="8"/>
        <v>0</v>
      </c>
      <c r="AC201" s="338"/>
      <c r="AD201" s="354"/>
      <c r="AE201" s="321"/>
      <c r="AF201" s="305">
        <f t="shared" si="9"/>
        <v>0</v>
      </c>
      <c r="AG201" s="316"/>
      <c r="AH201" s="317"/>
      <c r="AI201" s="317"/>
      <c r="AJ201" s="317"/>
      <c r="AK201" s="318"/>
      <c r="AL201" s="319"/>
    </row>
    <row r="202" spans="5:38" hidden="1">
      <c r="E202" s="347">
        <v>147</v>
      </c>
      <c r="F202" s="325" t="s">
        <v>242</v>
      </c>
      <c r="G202" s="348" t="s">
        <v>404</v>
      </c>
      <c r="H202" s="349"/>
      <c r="I202" s="349"/>
      <c r="J202" s="349"/>
      <c r="K202" s="349"/>
      <c r="L202" s="349"/>
      <c r="M202" s="392"/>
      <c r="N202" s="349"/>
      <c r="O202" s="349"/>
      <c r="P202" s="349"/>
      <c r="Q202" s="392"/>
      <c r="R202" s="386"/>
      <c r="S202" s="386"/>
      <c r="T202" s="386"/>
      <c r="U202" s="386"/>
      <c r="V202" s="386"/>
      <c r="W202" s="323"/>
      <c r="X202" s="323"/>
      <c r="Y202" s="323"/>
      <c r="Z202" s="323"/>
      <c r="AA202" s="324"/>
      <c r="AB202" s="401">
        <f t="shared" si="8"/>
        <v>0</v>
      </c>
      <c r="AC202" s="338"/>
      <c r="AD202" s="354"/>
      <c r="AE202" s="321"/>
      <c r="AF202" s="305">
        <f t="shared" si="9"/>
        <v>0</v>
      </c>
      <c r="AG202" s="316"/>
      <c r="AH202" s="317"/>
      <c r="AI202" s="317"/>
      <c r="AJ202" s="317"/>
      <c r="AK202" s="318"/>
      <c r="AL202" s="319"/>
    </row>
    <row r="203" spans="5:38" hidden="1">
      <c r="E203" s="347">
        <v>148</v>
      </c>
      <c r="F203" s="325" t="s">
        <v>243</v>
      </c>
      <c r="G203" s="348" t="s">
        <v>404</v>
      </c>
      <c r="H203" s="349"/>
      <c r="I203" s="349"/>
      <c r="J203" s="349"/>
      <c r="K203" s="349"/>
      <c r="L203" s="349"/>
      <c r="M203" s="392"/>
      <c r="N203" s="349"/>
      <c r="O203" s="349"/>
      <c r="P203" s="349"/>
      <c r="Q203" s="392"/>
      <c r="R203" s="386"/>
      <c r="S203" s="386"/>
      <c r="T203" s="386"/>
      <c r="U203" s="386"/>
      <c r="V203" s="386"/>
      <c r="W203" s="388"/>
      <c r="X203" s="389"/>
      <c r="Y203" s="389"/>
      <c r="Z203" s="320"/>
      <c r="AA203" s="390"/>
      <c r="AB203" s="401">
        <f t="shared" si="8"/>
        <v>0</v>
      </c>
      <c r="AC203" s="339"/>
      <c r="AD203" s="352"/>
      <c r="AE203" s="306"/>
      <c r="AF203" s="305">
        <f t="shared" si="9"/>
        <v>0</v>
      </c>
      <c r="AG203" s="316"/>
      <c r="AH203" s="317"/>
      <c r="AI203" s="317"/>
      <c r="AJ203" s="317"/>
      <c r="AK203" s="318"/>
      <c r="AL203" s="319"/>
    </row>
    <row r="204" spans="5:38">
      <c r="E204" s="347">
        <v>149</v>
      </c>
      <c r="F204" s="325" t="s">
        <v>244</v>
      </c>
      <c r="G204" s="348" t="s">
        <v>404</v>
      </c>
      <c r="H204" s="383"/>
      <c r="I204" s="383"/>
      <c r="J204" s="383"/>
      <c r="K204" s="383"/>
      <c r="L204" s="383"/>
      <c r="M204" s="384"/>
      <c r="N204" s="385"/>
      <c r="O204" s="385"/>
      <c r="P204" s="315"/>
      <c r="Q204" s="384"/>
      <c r="R204" s="386"/>
      <c r="S204" s="386"/>
      <c r="T204" s="386"/>
      <c r="U204" s="386"/>
      <c r="V204" s="386"/>
      <c r="W204" s="388"/>
      <c r="X204" s="389"/>
      <c r="Y204" s="389"/>
      <c r="Z204" s="320"/>
      <c r="AA204" s="390"/>
      <c r="AB204" s="401">
        <f t="shared" si="8"/>
        <v>3379.9999999999995</v>
      </c>
      <c r="AC204" s="339">
        <v>14000</v>
      </c>
      <c r="AD204" s="353">
        <v>5633.333333333333</v>
      </c>
      <c r="AE204" s="303">
        <v>0.4</v>
      </c>
      <c r="AF204" s="305">
        <f t="shared" si="9"/>
        <v>0</v>
      </c>
      <c r="AG204" s="316"/>
      <c r="AH204" s="317"/>
      <c r="AI204" s="317"/>
      <c r="AJ204" s="317"/>
      <c r="AK204" s="318"/>
      <c r="AL204" s="319"/>
    </row>
    <row r="205" spans="5:38">
      <c r="E205" s="347">
        <v>150</v>
      </c>
      <c r="F205" s="325" t="s">
        <v>246</v>
      </c>
      <c r="G205" s="348" t="s">
        <v>404</v>
      </c>
      <c r="H205" s="383"/>
      <c r="I205" s="383"/>
      <c r="J205" s="383"/>
      <c r="K205" s="383"/>
      <c r="L205" s="383"/>
      <c r="M205" s="384"/>
      <c r="N205" s="385"/>
      <c r="O205" s="385"/>
      <c r="P205" s="315"/>
      <c r="Q205" s="384"/>
      <c r="R205" s="386"/>
      <c r="S205" s="386"/>
      <c r="T205" s="386"/>
      <c r="U205" s="386"/>
      <c r="V205" s="386"/>
      <c r="W205" s="388"/>
      <c r="X205" s="389"/>
      <c r="Y205" s="389"/>
      <c r="Z205" s="320"/>
      <c r="AA205" s="390"/>
      <c r="AB205" s="401">
        <f t="shared" si="8"/>
        <v>1989.6</v>
      </c>
      <c r="AC205" s="337"/>
      <c r="AD205" s="353">
        <v>3316</v>
      </c>
      <c r="AE205" s="303">
        <v>0.85</v>
      </c>
      <c r="AF205" s="305">
        <f t="shared" si="9"/>
        <v>8124.2000000000007</v>
      </c>
      <c r="AG205" s="316"/>
      <c r="AH205" s="317"/>
      <c r="AI205" s="317"/>
      <c r="AJ205" s="317"/>
      <c r="AK205" s="318"/>
      <c r="AL205" s="319"/>
    </row>
    <row r="206" spans="5:38">
      <c r="E206" s="347">
        <v>151</v>
      </c>
      <c r="F206" s="325" t="s">
        <v>247</v>
      </c>
      <c r="G206" s="348" t="s">
        <v>404</v>
      </c>
      <c r="H206" s="349"/>
      <c r="I206" s="349"/>
      <c r="J206" s="349"/>
      <c r="K206" s="349"/>
      <c r="L206" s="349"/>
      <c r="M206" s="384"/>
      <c r="N206" s="385"/>
      <c r="O206" s="385"/>
      <c r="P206" s="315"/>
      <c r="Q206" s="384"/>
      <c r="R206" s="349"/>
      <c r="S206" s="349"/>
      <c r="T206" s="349"/>
      <c r="U206" s="349"/>
      <c r="V206" s="349"/>
      <c r="W206" s="388"/>
      <c r="X206" s="389"/>
      <c r="Y206" s="389"/>
      <c r="Z206" s="320"/>
      <c r="AA206" s="388"/>
      <c r="AB206" s="401">
        <f t="shared" si="8"/>
        <v>1849.8</v>
      </c>
      <c r="AC206" s="337">
        <v>4000</v>
      </c>
      <c r="AD206" s="353">
        <v>3083</v>
      </c>
      <c r="AE206" s="303">
        <v>1.01</v>
      </c>
      <c r="AF206" s="305">
        <f t="shared" si="9"/>
        <v>4046.6299999999992</v>
      </c>
      <c r="AG206" s="317"/>
      <c r="AH206" s="317"/>
      <c r="AI206" s="317"/>
      <c r="AJ206" s="317"/>
      <c r="AK206" s="317"/>
      <c r="AL206" s="319"/>
    </row>
    <row r="207" spans="5:38">
      <c r="E207" s="347">
        <v>152</v>
      </c>
      <c r="F207" s="325" t="s">
        <v>1077</v>
      </c>
      <c r="G207" s="348" t="s">
        <v>404</v>
      </c>
      <c r="H207" s="349"/>
      <c r="I207" s="349"/>
      <c r="J207" s="349"/>
      <c r="K207" s="349"/>
      <c r="L207" s="349"/>
      <c r="M207" s="384"/>
      <c r="N207" s="385"/>
      <c r="O207" s="385"/>
      <c r="P207" s="315"/>
      <c r="Q207" s="384"/>
      <c r="R207" s="349"/>
      <c r="S207" s="349"/>
      <c r="T207" s="349"/>
      <c r="U207" s="349"/>
      <c r="V207" s="349"/>
      <c r="W207" s="388"/>
      <c r="X207" s="389"/>
      <c r="Y207" s="389"/>
      <c r="Z207" s="320"/>
      <c r="AA207" s="388"/>
      <c r="AB207" s="401">
        <f t="shared" si="8"/>
        <v>1130</v>
      </c>
      <c r="AC207" s="337">
        <v>1000</v>
      </c>
      <c r="AD207" s="353">
        <v>1883.3333333333333</v>
      </c>
      <c r="AE207" s="303">
        <v>0.53</v>
      </c>
      <c r="AF207" s="305">
        <f t="shared" si="9"/>
        <v>3011.5</v>
      </c>
      <c r="AG207" s="317"/>
      <c r="AH207" s="317"/>
      <c r="AI207" s="317"/>
      <c r="AJ207" s="317"/>
      <c r="AK207" s="317"/>
      <c r="AL207" s="319"/>
    </row>
    <row r="208" spans="5:38">
      <c r="E208" s="347">
        <v>153</v>
      </c>
      <c r="F208" s="325" t="s">
        <v>742</v>
      </c>
      <c r="G208" s="348" t="s">
        <v>1076</v>
      </c>
      <c r="H208" s="349"/>
      <c r="I208" s="349"/>
      <c r="J208" s="349"/>
      <c r="K208" s="349"/>
      <c r="L208" s="349"/>
      <c r="M208" s="384"/>
      <c r="N208" s="385"/>
      <c r="O208" s="385"/>
      <c r="P208" s="315"/>
      <c r="Q208" s="384"/>
      <c r="R208" s="349"/>
      <c r="S208" s="349"/>
      <c r="T208" s="349"/>
      <c r="U208" s="349"/>
      <c r="V208" s="349"/>
      <c r="W208" s="388"/>
      <c r="X208" s="389"/>
      <c r="Y208" s="389"/>
      <c r="Z208" s="320"/>
      <c r="AA208" s="388"/>
      <c r="AB208" s="401">
        <f t="shared" si="8"/>
        <v>0</v>
      </c>
      <c r="AC208" s="337"/>
      <c r="AD208" s="353"/>
      <c r="AE208" s="303"/>
      <c r="AF208" s="305">
        <f t="shared" si="9"/>
        <v>0</v>
      </c>
      <c r="AG208" s="317"/>
      <c r="AH208" s="317"/>
      <c r="AI208" s="317"/>
      <c r="AJ208" s="317"/>
      <c r="AK208" s="317"/>
      <c r="AL208" s="319"/>
    </row>
    <row r="209" spans="5:38">
      <c r="E209" s="347">
        <v>154</v>
      </c>
      <c r="F209" s="325" t="s">
        <v>1078</v>
      </c>
      <c r="G209" s="348" t="s">
        <v>401</v>
      </c>
      <c r="H209" s="349"/>
      <c r="I209" s="349"/>
      <c r="J209" s="349"/>
      <c r="K209" s="349"/>
      <c r="L209" s="349"/>
      <c r="M209" s="384"/>
      <c r="N209" s="385"/>
      <c r="O209" s="385"/>
      <c r="P209" s="315"/>
      <c r="Q209" s="384"/>
      <c r="R209" s="349"/>
      <c r="S209" s="349"/>
      <c r="T209" s="349"/>
      <c r="U209" s="349"/>
      <c r="V209" s="349"/>
      <c r="W209" s="388"/>
      <c r="X209" s="389"/>
      <c r="Y209" s="389"/>
      <c r="Z209" s="320"/>
      <c r="AA209" s="388"/>
      <c r="AB209" s="401">
        <f t="shared" si="8"/>
        <v>0</v>
      </c>
      <c r="AC209" s="337"/>
      <c r="AD209" s="353"/>
      <c r="AE209" s="303"/>
      <c r="AF209" s="305">
        <f t="shared" si="9"/>
        <v>0</v>
      </c>
      <c r="AG209" s="317"/>
      <c r="AH209" s="317"/>
      <c r="AI209" s="317"/>
      <c r="AJ209" s="317"/>
      <c r="AK209" s="317"/>
      <c r="AL209" s="319"/>
    </row>
    <row r="210" spans="5:38">
      <c r="E210" s="347">
        <v>155</v>
      </c>
      <c r="F210" s="325" t="s">
        <v>1079</v>
      </c>
      <c r="G210" s="348" t="s">
        <v>1076</v>
      </c>
      <c r="H210" s="349"/>
      <c r="I210" s="349"/>
      <c r="J210" s="349"/>
      <c r="K210" s="349"/>
      <c r="L210" s="349"/>
      <c r="M210" s="384"/>
      <c r="N210" s="385"/>
      <c r="O210" s="385"/>
      <c r="P210" s="315"/>
      <c r="Q210" s="384"/>
      <c r="R210" s="349"/>
      <c r="S210" s="349"/>
      <c r="T210" s="349"/>
      <c r="U210" s="349"/>
      <c r="V210" s="349"/>
      <c r="W210" s="388"/>
      <c r="X210" s="389"/>
      <c r="Y210" s="389"/>
      <c r="Z210" s="320"/>
      <c r="AA210" s="388"/>
      <c r="AB210" s="401">
        <f t="shared" si="8"/>
        <v>162.67999999999998</v>
      </c>
      <c r="AC210" s="337">
        <v>450</v>
      </c>
      <c r="AD210" s="353">
        <v>271.13333333333333</v>
      </c>
      <c r="AE210" s="303"/>
      <c r="AF210" s="305">
        <f t="shared" si="9"/>
        <v>0</v>
      </c>
      <c r="AG210" s="317"/>
      <c r="AH210" s="317"/>
      <c r="AI210" s="317"/>
      <c r="AJ210" s="317"/>
      <c r="AK210" s="317"/>
      <c r="AL210" s="319"/>
    </row>
    <row r="211" spans="5:38">
      <c r="E211" s="347">
        <v>156</v>
      </c>
      <c r="F211" s="325" t="s">
        <v>1080</v>
      </c>
      <c r="G211" s="348" t="s">
        <v>1076</v>
      </c>
      <c r="H211" s="349"/>
      <c r="I211" s="349"/>
      <c r="J211" s="349"/>
      <c r="K211" s="349"/>
      <c r="L211" s="349"/>
      <c r="M211" s="384"/>
      <c r="N211" s="385"/>
      <c r="O211" s="385"/>
      <c r="P211" s="315"/>
      <c r="Q211" s="384"/>
      <c r="R211" s="349"/>
      <c r="S211" s="349"/>
      <c r="T211" s="349"/>
      <c r="U211" s="349"/>
      <c r="V211" s="349"/>
      <c r="W211" s="388"/>
      <c r="X211" s="389"/>
      <c r="Y211" s="389"/>
      <c r="Z211" s="320"/>
      <c r="AA211" s="388"/>
      <c r="AB211" s="401">
        <f t="shared" si="8"/>
        <v>145.572</v>
      </c>
      <c r="AC211" s="337">
        <v>500</v>
      </c>
      <c r="AD211" s="353">
        <v>242.62</v>
      </c>
      <c r="AE211" s="303"/>
      <c r="AF211" s="305">
        <f t="shared" si="9"/>
        <v>0</v>
      </c>
      <c r="AG211" s="317"/>
      <c r="AH211" s="317"/>
      <c r="AI211" s="317"/>
      <c r="AJ211" s="317"/>
      <c r="AK211" s="317"/>
      <c r="AL211" s="319"/>
    </row>
    <row r="212" spans="5:38">
      <c r="E212" s="347">
        <v>157</v>
      </c>
      <c r="F212" s="325" t="s">
        <v>1086</v>
      </c>
      <c r="G212" s="348"/>
      <c r="H212" s="349"/>
      <c r="I212" s="349"/>
      <c r="J212" s="349"/>
      <c r="K212" s="349"/>
      <c r="L212" s="349"/>
      <c r="M212" s="384"/>
      <c r="N212" s="385"/>
      <c r="O212" s="385"/>
      <c r="P212" s="315"/>
      <c r="Q212" s="384"/>
      <c r="R212" s="349"/>
      <c r="S212" s="349"/>
      <c r="T212" s="349"/>
      <c r="U212" s="349"/>
      <c r="V212" s="349"/>
      <c r="W212" s="388"/>
      <c r="X212" s="389"/>
      <c r="Y212" s="389"/>
      <c r="Z212" s="320"/>
      <c r="AA212" s="388"/>
      <c r="AB212" s="401">
        <f t="shared" si="8"/>
        <v>204.60000000000002</v>
      </c>
      <c r="AC212" s="337">
        <v>240</v>
      </c>
      <c r="AD212" s="353">
        <v>341</v>
      </c>
      <c r="AE212" s="303">
        <v>0.27600000000000002</v>
      </c>
      <c r="AF212" s="305">
        <f t="shared" si="9"/>
        <v>399.71600000000001</v>
      </c>
      <c r="AG212" s="317"/>
      <c r="AH212" s="317"/>
      <c r="AI212" s="317"/>
      <c r="AJ212" s="317"/>
      <c r="AK212" s="317"/>
      <c r="AL212" s="319"/>
    </row>
    <row r="213" spans="5:38">
      <c r="E213" s="347">
        <v>158</v>
      </c>
      <c r="F213" s="325" t="s">
        <v>1087</v>
      </c>
      <c r="G213" s="348"/>
      <c r="H213" s="349"/>
      <c r="I213" s="349"/>
      <c r="J213" s="349"/>
      <c r="K213" s="349"/>
      <c r="L213" s="349"/>
      <c r="M213" s="384"/>
      <c r="N213" s="385"/>
      <c r="O213" s="385"/>
      <c r="P213" s="315"/>
      <c r="Q213" s="384"/>
      <c r="R213" s="349"/>
      <c r="S213" s="349"/>
      <c r="T213" s="349"/>
      <c r="U213" s="349"/>
      <c r="V213" s="349"/>
      <c r="W213" s="388"/>
      <c r="X213" s="389"/>
      <c r="Y213" s="389"/>
      <c r="Z213" s="320"/>
      <c r="AA213" s="388"/>
      <c r="AB213" s="401">
        <f t="shared" si="8"/>
        <v>148.4</v>
      </c>
      <c r="AC213" s="337">
        <v>50</v>
      </c>
      <c r="AD213" s="353">
        <v>247.33333333333334</v>
      </c>
      <c r="AE213" s="303">
        <v>0.25</v>
      </c>
      <c r="AF213" s="305">
        <f t="shared" si="9"/>
        <v>407.56666666666672</v>
      </c>
      <c r="AG213" s="317"/>
      <c r="AH213" s="317"/>
      <c r="AI213" s="317"/>
      <c r="AJ213" s="317"/>
      <c r="AK213" s="317"/>
      <c r="AL213" s="319"/>
    </row>
    <row r="214" spans="5:38">
      <c r="E214" s="347">
        <v>159</v>
      </c>
      <c r="F214" s="325" t="s">
        <v>1089</v>
      </c>
      <c r="G214" s="348"/>
      <c r="H214" s="349"/>
      <c r="I214" s="349"/>
      <c r="J214" s="349"/>
      <c r="K214" s="349"/>
      <c r="L214" s="349"/>
      <c r="M214" s="384"/>
      <c r="N214" s="385"/>
      <c r="O214" s="385"/>
      <c r="P214" s="315"/>
      <c r="Q214" s="384"/>
      <c r="R214" s="349"/>
      <c r="S214" s="349"/>
      <c r="T214" s="349"/>
      <c r="U214" s="349"/>
      <c r="V214" s="349"/>
      <c r="W214" s="388"/>
      <c r="X214" s="389"/>
      <c r="Y214" s="389"/>
      <c r="Z214" s="320"/>
      <c r="AA214" s="388"/>
      <c r="AB214" s="401">
        <f t="shared" si="8"/>
        <v>52.4</v>
      </c>
      <c r="AC214" s="337"/>
      <c r="AD214" s="353">
        <v>87.333333333333329</v>
      </c>
      <c r="AE214" s="303">
        <v>3.2</v>
      </c>
      <c r="AF214" s="305">
        <f t="shared" si="9"/>
        <v>419.2</v>
      </c>
      <c r="AG214" s="317"/>
      <c r="AH214" s="317"/>
      <c r="AI214" s="317"/>
      <c r="AJ214" s="317"/>
      <c r="AK214" s="317"/>
      <c r="AL214" s="319"/>
    </row>
    <row r="215" spans="5:38">
      <c r="E215" s="332"/>
      <c r="F215" s="332"/>
      <c r="G215" s="34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32"/>
      <c r="AB215" s="342"/>
      <c r="AC215" s="333"/>
      <c r="AE215" s="522" t="s">
        <v>1088</v>
      </c>
      <c r="AF215" s="522"/>
      <c r="AG215" s="522"/>
      <c r="AH215" s="522"/>
      <c r="AI215" s="522"/>
      <c r="AJ215" s="522"/>
      <c r="AK215" s="522"/>
      <c r="AL215" s="522"/>
    </row>
    <row r="216" spans="5:38">
      <c r="E216" s="332"/>
      <c r="F216" s="332"/>
      <c r="G216" s="342"/>
      <c r="H216" s="332"/>
      <c r="I216" s="332"/>
      <c r="J216" s="332"/>
      <c r="K216" s="332"/>
      <c r="L216" s="332"/>
      <c r="M216" s="332"/>
      <c r="N216" s="332"/>
      <c r="O216" s="332"/>
      <c r="P216" s="332"/>
      <c r="Q216" s="332"/>
      <c r="R216" s="332"/>
      <c r="S216" s="332"/>
      <c r="T216" s="332"/>
      <c r="U216" s="332"/>
      <c r="V216" s="332"/>
      <c r="W216" s="332"/>
      <c r="X216" s="332"/>
      <c r="Y216" s="332"/>
      <c r="Z216" s="332"/>
      <c r="AA216" s="332"/>
      <c r="AB216" s="342"/>
      <c r="AC216" s="333"/>
      <c r="AE216" s="332"/>
      <c r="AF216" s="332"/>
      <c r="AG216" s="332"/>
      <c r="AH216" s="332"/>
      <c r="AI216" s="332"/>
      <c r="AJ216" s="332"/>
      <c r="AK216" s="332"/>
      <c r="AL216" s="332"/>
    </row>
    <row r="217" spans="5:38">
      <c r="E217" s="332"/>
      <c r="F217" s="332"/>
      <c r="G217" s="519" t="s">
        <v>1062</v>
      </c>
      <c r="H217" s="519"/>
      <c r="I217" s="519"/>
      <c r="J217" s="519"/>
      <c r="K217" s="519"/>
      <c r="L217" s="519"/>
      <c r="M217" s="519"/>
      <c r="N217" s="519"/>
      <c r="O217" s="519"/>
      <c r="P217" s="519"/>
      <c r="Q217" s="519"/>
      <c r="R217" s="519"/>
      <c r="S217" s="519"/>
      <c r="T217" s="519"/>
      <c r="U217" s="519"/>
      <c r="V217" s="519"/>
      <c r="W217" s="519"/>
      <c r="X217" s="519"/>
      <c r="Y217" s="519"/>
      <c r="Z217" s="519"/>
      <c r="AA217" s="519"/>
      <c r="AB217" s="519"/>
      <c r="AC217" s="519"/>
      <c r="AD217" s="517" t="s">
        <v>1061</v>
      </c>
      <c r="AE217" s="517"/>
      <c r="AF217" s="332"/>
      <c r="AG217" s="332"/>
      <c r="AH217" s="332"/>
      <c r="AI217" s="332"/>
      <c r="AJ217" s="332"/>
      <c r="AK217" s="332"/>
      <c r="AL217" s="332"/>
    </row>
    <row r="218" spans="5:38">
      <c r="E218" s="332"/>
      <c r="F218" s="332"/>
      <c r="G218" s="342"/>
      <c r="H218" s="332"/>
      <c r="I218" s="332"/>
      <c r="J218" s="332"/>
      <c r="K218" s="332"/>
      <c r="L218" s="332"/>
      <c r="M218" s="332"/>
      <c r="N218" s="332"/>
      <c r="O218" s="332"/>
      <c r="P218" s="332"/>
      <c r="Q218" s="332"/>
      <c r="R218" s="332"/>
      <c r="S218" s="332"/>
      <c r="T218" s="332"/>
      <c r="U218" s="332"/>
      <c r="V218" s="332"/>
      <c r="W218" s="332"/>
      <c r="X218" s="332"/>
      <c r="Y218" s="332"/>
      <c r="Z218" s="332"/>
      <c r="AA218" s="332"/>
      <c r="AB218" s="341"/>
      <c r="AC218" s="333"/>
      <c r="AD218" s="363"/>
      <c r="AE218" s="332"/>
      <c r="AF218" s="332"/>
      <c r="AG218" s="332"/>
      <c r="AH218" s="332"/>
      <c r="AI218" s="332"/>
      <c r="AJ218" s="332"/>
      <c r="AK218" s="332"/>
      <c r="AL218" s="332"/>
    </row>
    <row r="219" spans="5:38">
      <c r="E219" s="332"/>
      <c r="F219" s="332"/>
      <c r="G219" s="34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32"/>
      <c r="AB219" s="342"/>
      <c r="AC219" s="333"/>
      <c r="AE219" s="332"/>
      <c r="AF219" s="332"/>
      <c r="AG219" s="332"/>
      <c r="AH219" s="332"/>
      <c r="AI219" s="332"/>
      <c r="AJ219" s="332"/>
      <c r="AK219" s="332"/>
      <c r="AL219" s="332"/>
    </row>
    <row r="220" spans="5:38">
      <c r="E220" s="332"/>
      <c r="F220" s="332"/>
      <c r="G220" s="34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32"/>
      <c r="AB220" s="342"/>
      <c r="AC220" s="333"/>
      <c r="AD220" s="364"/>
      <c r="AE220" s="332"/>
      <c r="AF220" s="332"/>
      <c r="AG220" s="332"/>
      <c r="AH220" s="332"/>
      <c r="AI220" s="332"/>
      <c r="AJ220" s="332"/>
      <c r="AK220" s="332"/>
      <c r="AL220" s="332"/>
    </row>
    <row r="221" spans="5:38">
      <c r="E221" s="332"/>
      <c r="F221" s="332"/>
      <c r="G221" s="410" t="s">
        <v>1065</v>
      </c>
      <c r="H221" s="410"/>
      <c r="I221" s="410"/>
      <c r="J221" s="410"/>
      <c r="K221" s="410"/>
      <c r="L221" s="410"/>
      <c r="M221" s="410"/>
      <c r="N221" s="410"/>
      <c r="O221" s="410"/>
      <c r="P221" s="410"/>
      <c r="Q221" s="410"/>
      <c r="R221" s="410"/>
      <c r="S221" s="410"/>
      <c r="T221" s="410"/>
      <c r="U221" s="410"/>
      <c r="V221" s="410"/>
      <c r="W221" s="410"/>
      <c r="X221" s="410"/>
      <c r="Y221" s="410"/>
      <c r="Z221" s="410"/>
      <c r="AA221" s="410"/>
      <c r="AB221" s="410"/>
      <c r="AC221" s="405" t="s">
        <v>1083</v>
      </c>
      <c r="AD221" s="518" t="s">
        <v>1071</v>
      </c>
      <c r="AE221" s="518"/>
      <c r="AF221" s="332"/>
      <c r="AG221" s="332"/>
      <c r="AH221" s="332"/>
      <c r="AI221" s="332"/>
      <c r="AJ221" s="332"/>
      <c r="AK221" s="332"/>
      <c r="AL221" s="332"/>
    </row>
    <row r="222" spans="5:38">
      <c r="E222" s="332"/>
      <c r="F222" s="332"/>
      <c r="G222" s="406" t="s">
        <v>1068</v>
      </c>
      <c r="H222" s="333"/>
      <c r="I222" s="333"/>
      <c r="J222" s="333"/>
      <c r="K222" s="333"/>
      <c r="L222" s="333"/>
      <c r="M222" s="333"/>
      <c r="N222" s="333"/>
      <c r="O222" s="333"/>
      <c r="P222" s="333"/>
      <c r="Q222" s="333"/>
      <c r="R222" s="333"/>
      <c r="S222" s="333"/>
      <c r="T222" s="333"/>
      <c r="U222" s="333"/>
      <c r="V222" s="333"/>
      <c r="W222" s="333"/>
      <c r="X222" s="333"/>
      <c r="Y222" s="333"/>
      <c r="Z222" s="333"/>
      <c r="AA222" s="333"/>
      <c r="AB222" s="333"/>
      <c r="AC222" s="406" t="s">
        <v>1084</v>
      </c>
      <c r="AD222" s="517" t="s">
        <v>1072</v>
      </c>
      <c r="AE222" s="517"/>
      <c r="AF222" s="332"/>
      <c r="AG222" s="332"/>
      <c r="AH222" s="332"/>
      <c r="AI222" s="332"/>
      <c r="AJ222" s="332"/>
      <c r="AK222" s="332"/>
      <c r="AL222" s="332"/>
    </row>
    <row r="223" spans="5:38">
      <c r="E223" s="332"/>
      <c r="F223" s="332"/>
      <c r="G223" s="342"/>
      <c r="H223" s="332"/>
      <c r="I223" s="332"/>
      <c r="J223" s="332"/>
      <c r="K223" s="332"/>
      <c r="L223" s="332"/>
      <c r="M223" s="332"/>
      <c r="N223" s="332"/>
      <c r="O223" s="332"/>
      <c r="P223" s="332"/>
      <c r="Q223" s="332"/>
      <c r="R223" s="332"/>
      <c r="S223" s="332"/>
      <c r="T223" s="332"/>
      <c r="U223" s="332"/>
      <c r="V223" s="332"/>
      <c r="W223" s="332"/>
      <c r="X223" s="332"/>
      <c r="Y223" s="332"/>
      <c r="Z223" s="332"/>
      <c r="AA223" s="332"/>
      <c r="AB223" s="342"/>
      <c r="AC223" s="333"/>
      <c r="AE223" s="332"/>
      <c r="AF223" s="332"/>
      <c r="AG223" s="332"/>
      <c r="AH223" s="332"/>
      <c r="AI223" s="332"/>
      <c r="AJ223" s="332"/>
      <c r="AK223" s="332"/>
      <c r="AL223" s="332"/>
    </row>
  </sheetData>
  <mergeCells count="48">
    <mergeCell ref="AD217:AE217"/>
    <mergeCell ref="AD221:AE221"/>
    <mergeCell ref="AD222:AE222"/>
    <mergeCell ref="G217:AC217"/>
    <mergeCell ref="E96:F96"/>
    <mergeCell ref="E118:F118"/>
    <mergeCell ref="E156:F156"/>
    <mergeCell ref="E181:F181"/>
    <mergeCell ref="AE215:AL215"/>
    <mergeCell ref="E28:F28"/>
    <mergeCell ref="E39:F39"/>
    <mergeCell ref="AC7:AC9"/>
    <mergeCell ref="AD7:AD9"/>
    <mergeCell ref="AG6:AG9"/>
    <mergeCell ref="R6:V6"/>
    <mergeCell ref="W6:AA6"/>
    <mergeCell ref="AB6:AF6"/>
    <mergeCell ref="E1:AL1"/>
    <mergeCell ref="E76:F76"/>
    <mergeCell ref="X7:X9"/>
    <mergeCell ref="Y7:Y9"/>
    <mergeCell ref="Z7:Z9"/>
    <mergeCell ref="AA7:AA9"/>
    <mergeCell ref="P7:P9"/>
    <mergeCell ref="Q7:Q9"/>
    <mergeCell ref="S7:S9"/>
    <mergeCell ref="T7:T9"/>
    <mergeCell ref="U7:U9"/>
    <mergeCell ref="V7:V9"/>
    <mergeCell ref="I7:I9"/>
    <mergeCell ref="J7:J9"/>
    <mergeCell ref="L7:L9"/>
    <mergeCell ref="N7:N9"/>
    <mergeCell ref="A3:AL3"/>
    <mergeCell ref="E2:AL2"/>
    <mergeCell ref="E6:E9"/>
    <mergeCell ref="F6:F9"/>
    <mergeCell ref="G6:G9"/>
    <mergeCell ref="H6:L6"/>
    <mergeCell ref="M6:Q6"/>
    <mergeCell ref="O7:O9"/>
    <mergeCell ref="AE7:AE9"/>
    <mergeCell ref="AF7:AF9"/>
    <mergeCell ref="AL7:AL9"/>
    <mergeCell ref="AH6:AH9"/>
    <mergeCell ref="AI6:AI9"/>
    <mergeCell ref="AJ6:AJ9"/>
    <mergeCell ref="AK6:AK9"/>
  </mergeCells>
  <pageMargins left="0" right="0" top="0.75" bottom="0.75" header="0.3" footer="0.3"/>
  <pageSetup paperSize="9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 PO</vt:lpstr>
      <vt:lpstr>AKA</vt:lpstr>
      <vt:lpstr>AJM</vt:lpstr>
      <vt:lpstr>AKM</vt:lpstr>
      <vt:lpstr>AMIN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Gudang BB</cp:lastModifiedBy>
  <cp:lastPrinted>2019-01-19T12:01:58Z</cp:lastPrinted>
  <dcterms:created xsi:type="dcterms:W3CDTF">2017-07-26T07:54:47Z</dcterms:created>
  <dcterms:modified xsi:type="dcterms:W3CDTF">2019-04-10T07:11:18Z</dcterms:modified>
</cp:coreProperties>
</file>