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tho\Downloads\"/>
    </mc:Choice>
  </mc:AlternateContent>
  <xr:revisionPtr revIDLastSave="0" documentId="13_ncr:1_{51998645-6778-4B98-B0E8-F3F4D4662EF4}" xr6:coauthVersionLast="47" xr6:coauthVersionMax="47" xr10:uidLastSave="{00000000-0000-0000-0000-000000000000}"/>
  <bookViews>
    <workbookView xWindow="-108" yWindow="-108" windowWidth="23256" windowHeight="12456" activeTab="1" xr2:uid="{9F1CC835-EE5A-4ECB-AF31-21284659FE91}"/>
  </bookViews>
  <sheets>
    <sheet name="Instructions" sheetId="4" r:id="rId1"/>
    <sheet name="Marking" sheetId="7" r:id="rId2"/>
    <sheet name="Questio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" i="5" l="1"/>
  <c r="J38" i="5"/>
  <c r="J13" i="5" l="1"/>
  <c r="J11" i="5" l="1"/>
  <c r="J5" i="5" l="1"/>
  <c r="J44" i="5"/>
  <c r="J40" i="5"/>
  <c r="I35" i="5"/>
  <c r="I33" i="5"/>
  <c r="I31" i="5"/>
  <c r="I29" i="5"/>
  <c r="I27" i="5"/>
  <c r="L22" i="5"/>
  <c r="L18" i="5"/>
  <c r="L16" i="5"/>
  <c r="L20" i="5"/>
  <c r="L49" i="5" l="1"/>
  <c r="J42" i="5" l="1"/>
  <c r="J9" i="5"/>
  <c r="J7" i="5"/>
  <c r="L24" i="5" l="1"/>
  <c r="L56" i="5"/>
  <c r="L54" i="5"/>
  <c r="L52" i="5"/>
  <c r="C39" i="7" l="1"/>
  <c r="C47" i="7" s="1"/>
  <c r="B9" i="7" s="1"/>
</calcChain>
</file>

<file path=xl/sharedStrings.xml><?xml version="1.0" encoding="utf-8"?>
<sst xmlns="http://schemas.openxmlformats.org/spreadsheetml/2006/main" count="119" uniqueCount="76">
  <si>
    <t>--</t>
  </si>
  <si>
    <t>Questions:</t>
  </si>
  <si>
    <t>Instructions:</t>
  </si>
  <si>
    <t>1-</t>
  </si>
  <si>
    <t xml:space="preserve"> </t>
  </si>
  <si>
    <t>Total</t>
  </si>
  <si>
    <t>2-</t>
  </si>
  <si>
    <t>3-</t>
  </si>
  <si>
    <t>4-</t>
  </si>
  <si>
    <t>6-</t>
  </si>
  <si>
    <t>Name</t>
  </si>
  <si>
    <t>Student Number</t>
  </si>
  <si>
    <t>Your answers must be in the provided space of the "Questions" sheet. Answers typed in manually will be penalized.</t>
  </si>
  <si>
    <t>TEAM INFO:</t>
  </si>
  <si>
    <t>#1</t>
  </si>
  <si>
    <t>#2</t>
  </si>
  <si>
    <t>#3</t>
  </si>
  <si>
    <t>Marking Scheme:</t>
  </si>
  <si>
    <t>Comments</t>
  </si>
  <si>
    <t>Subtotal</t>
  </si>
  <si>
    <t>/50</t>
  </si>
  <si>
    <t>Penalties</t>
  </si>
  <si>
    <t>Each time a number is entered manually</t>
  </si>
  <si>
    <t xml:space="preserve">Each students Name or SIN missing </t>
  </si>
  <si>
    <t>Adding a sheet</t>
  </si>
  <si>
    <t>Question 5 (6 pts)</t>
  </si>
  <si>
    <t>All required data to answer questions is contained within the "Question" sheet.</t>
  </si>
  <si>
    <t>This assignment can be done in teams of up to three. It must beuploaded on Moodle before 23:59 on December 5th 2020. Write the name of each members of the team in the provided area on the top of the "Marking" sheet. Late assignments will not be accepted.</t>
  </si>
  <si>
    <t>a)</t>
  </si>
  <si>
    <t>Given that new fabric getting of a loom has an average of 1.3 tear every 10 feet. What is the probability that:</t>
  </si>
  <si>
    <t>There is 2 tears on a stretch of 10 feet?</t>
  </si>
  <si>
    <t>b)</t>
  </si>
  <si>
    <t>There is 2 tears on a stretch of 5 feet?</t>
  </si>
  <si>
    <t>c)</t>
  </si>
  <si>
    <t>There is 3 or more tears on a stretch of 10 feet?</t>
  </si>
  <si>
    <t>d)</t>
  </si>
  <si>
    <t>e)</t>
  </si>
  <si>
    <t>There is more than 10 feet between the next two tears?</t>
  </si>
  <si>
    <t>There is no tear in the 5 feet getting out of the loom?</t>
  </si>
  <si>
    <t>Question 1 (10 pts)</t>
  </si>
  <si>
    <t>1pt/each</t>
  </si>
  <si>
    <t>Right Formula</t>
  </si>
  <si>
    <t>Right Answer</t>
  </si>
  <si>
    <t>Suppose that 5% of customers have stolen something in a shop at least once in their life. If you were to interview the next 30 customers out of shop, what is the probability that:</t>
  </si>
  <si>
    <t>3 of them have stolen something in a shop at least once?</t>
  </si>
  <si>
    <t>More than 3 of them have stolen something in a shop at least once?</t>
  </si>
  <si>
    <t>2 or less of them have stolen something in a shop at least once?</t>
  </si>
  <si>
    <t>How many of those 30 customers do you expect to have stolen something in a shop at least once?</t>
  </si>
  <si>
    <t>Question 2 (10 pts)</t>
  </si>
  <si>
    <t>Supposed that there is 92 students registered to BMA140 and that 65 of them are canadian citizens. If you were to pick a sample of 15 students, what is the probability that:</t>
  </si>
  <si>
    <t>Between 3 &amp; 8 are canadian citizens? (inclusive)</t>
  </si>
  <si>
    <t>Between 2 &amp; 5 have stolen something in a shop at least once? (inclusive)</t>
  </si>
  <si>
    <t>Less that 7 are canadian citizens?</t>
  </si>
  <si>
    <t>At least 4 are canadian citizens?</t>
  </si>
  <si>
    <t>8 of them are not canadian citizens?</t>
  </si>
  <si>
    <t>5 of them are canadian citizens?</t>
  </si>
  <si>
    <t>Question 3 (10 pts)</t>
  </si>
  <si>
    <t>Suppose the year income of workers in Sherbrooke is normally distributed with an average of $36,000 and a standard deviation of $11,000. What is the probability that a randomly selected Sherbrooke worker has:</t>
  </si>
  <si>
    <t>A yearly income of $40,000?</t>
  </si>
  <si>
    <t>A yearly income under $30,000?</t>
  </si>
  <si>
    <t>A yearly income over $55,000?</t>
  </si>
  <si>
    <t>A yearly income between $25,000 &amp; $50,000? (inclusive)</t>
  </si>
  <si>
    <t>Question 4 (8 pts)</t>
  </si>
  <si>
    <t>5-</t>
  </si>
  <si>
    <t>Suppose the year income of workers in Sherbrooke is normally distributed with an average of $36,000 and a standard deviation of $11,000.</t>
  </si>
  <si>
    <t>How much must a Sherbrooke worker make in a year to be in the top 1%?</t>
  </si>
  <si>
    <t>How poor must a Sherbrooke worker make in year to be in the bottom 5%?</t>
  </si>
  <si>
    <t>2pts/each</t>
  </si>
  <si>
    <t>Question 6 (6 pts)</t>
  </si>
  <si>
    <t>All six (6) questions are on the "Questions" sheet.</t>
  </si>
  <si>
    <t>Given the weight of a 1kg bag of flour is uniformly distributed between 0.98kg and 1.02kg. What is:</t>
  </si>
  <si>
    <t>The probability that a random 1kg bag of flour weigh between 0.99kg and 1.015kg?</t>
  </si>
  <si>
    <t>The probability that a random 1kg bag of flour weigh between 1.00kg and 1.03kg?</t>
  </si>
  <si>
    <t>The standard deviation of that distribution?</t>
  </si>
  <si>
    <t>Anthony Sanogo</t>
  </si>
  <si>
    <t>002279811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</si>
</sst>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#_ &quot;pts&quot;"/>
  </numFmts>
  <fonts count="15" x14ac:knownFonts="1"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26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1"/>
      <color rgb="FFFF0000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b/>
      <i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4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44">
    <xf numFmtId="0" fontId="0" fillId="0" borderId="0" xfId="0"/>
    <xf numFmtId="0" fontId="5" fillId="0" borderId="0" xfId="0" applyFont="1"/>
    <xf numFmtId="0" fontId="3" fillId="0" borderId="0" xfId="0" quotePrefix="1" applyFont="1" applyAlignment="1">
      <alignment horizontal="right" vertical="top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right" vertical="top"/>
    </xf>
    <xf numFmtId="0" fontId="6" fillId="0" borderId="0" xfId="0" applyFont="1"/>
    <xf numFmtId="0" fontId="5" fillId="0" borderId="0" xfId="0" applyFont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3" fillId="2" borderId="0" xfId="0" applyFont="1" applyFill="1"/>
    <xf numFmtId="0" fontId="0" fillId="2" borderId="0" xfId="0" applyFill="1"/>
    <xf numFmtId="0" fontId="11" fillId="2" borderId="0" xfId="0" applyFont="1" applyFill="1" applyAlignment="1">
      <alignment vertical="top"/>
    </xf>
    <xf numFmtId="0" fontId="11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0" fillId="0" borderId="4" xfId="0" applyBorder="1"/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Protection="1">
      <protection locked="0"/>
    </xf>
    <xf numFmtId="0" fontId="1" fillId="0" borderId="6" xfId="0" applyFont="1" applyBorder="1" applyAlignment="1">
      <alignment horizontal="center"/>
    </xf>
    <xf numFmtId="0" fontId="0" fillId="0" borderId="2" xfId="0" applyBorder="1" applyProtection="1">
      <protection locked="0"/>
    </xf>
    <xf numFmtId="0" fontId="12" fillId="2" borderId="0" xfId="0" applyFont="1" applyFill="1"/>
    <xf numFmtId="0" fontId="7" fillId="2" borderId="0" xfId="0" applyFont="1" applyFill="1" applyAlignment="1">
      <alignment horizontal="center"/>
    </xf>
    <xf numFmtId="0" fontId="1" fillId="2" borderId="0" xfId="0" applyFont="1" applyFill="1"/>
    <xf numFmtId="165" fontId="10" fillId="2" borderId="0" xfId="0" applyNumberFormat="1" applyFont="1" applyFill="1"/>
    <xf numFmtId="0" fontId="1" fillId="2" borderId="0" xfId="0" quotePrefix="1" applyFont="1" applyFill="1"/>
    <xf numFmtId="165" fontId="0" fillId="2" borderId="0" xfId="0" applyNumberFormat="1" applyFill="1"/>
    <xf numFmtId="0" fontId="13" fillId="2" borderId="0" xfId="0" applyFont="1" applyFill="1"/>
    <xf numFmtId="10" fontId="5" fillId="2" borderId="0" xfId="0" applyNumberFormat="1" applyFont="1" applyFill="1"/>
    <xf numFmtId="10" fontId="5" fillId="2" borderId="0" xfId="1" applyNumberFormat="1" applyFont="1" applyFill="1"/>
    <xf numFmtId="49" fontId="0" fillId="0" borderId="8" xfId="0" applyNumberFormat="1" applyBorder="1" applyAlignment="1" applyProtection="1">
      <alignment horizontal="right"/>
      <protection locked="0"/>
    </xf>
    <xf numFmtId="49" fontId="0" fillId="0" borderId="9" xfId="0" applyNumberFormat="1" applyBorder="1" applyAlignment="1" applyProtection="1">
      <alignment horizontal="right"/>
      <protection locked="0"/>
    </xf>
    <xf numFmtId="0" fontId="3" fillId="2" borderId="0" xfId="0" applyFont="1" applyFill="1" applyAlignment="1">
      <alignment horizontal="left" vertical="top" wrapText="1"/>
    </xf>
    <xf numFmtId="10" fontId="5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 vertical="top" wrapText="1"/>
    </xf>
    <xf numFmtId="10" fontId="5" fillId="3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5" fillId="3" borderId="0" xfId="2" applyFont="1" applyFill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051E-0CFA-40EB-BEF8-A25F048D4587}">
  <dimension ref="A1:D36"/>
  <sheetViews>
    <sheetView showGridLines="0" workbookViewId="0"/>
  </sheetViews>
  <sheetFormatPr defaultColWidth="0" defaultRowHeight="13.8" zeroHeight="1" x14ac:dyDescent="0.25"/>
  <cols>
    <col min="1" max="1" width="3.5" customWidth="1"/>
    <col min="2" max="2" width="2.375" style="1" customWidth="1"/>
    <col min="3" max="3" width="85" style="1" customWidth="1"/>
    <col min="4" max="4" width="4.125" customWidth="1"/>
    <col min="5" max="16384" width="9" hidden="1"/>
  </cols>
  <sheetData>
    <row r="1" spans="1:3" x14ac:dyDescent="0.25">
      <c r="A1" t="s">
        <v>4</v>
      </c>
    </row>
    <row r="2" spans="1:3" ht="33" x14ac:dyDescent="0.6">
      <c r="B2" s="5" t="s">
        <v>2</v>
      </c>
    </row>
    <row r="3" spans="1:3" x14ac:dyDescent="0.25"/>
    <row r="4" spans="1:3" ht="55.2" x14ac:dyDescent="0.25">
      <c r="B4" s="2" t="s">
        <v>0</v>
      </c>
      <c r="C4" s="3" t="s">
        <v>27</v>
      </c>
    </row>
    <row r="5" spans="1:3" x14ac:dyDescent="0.25">
      <c r="B5" s="4"/>
      <c r="C5" s="3"/>
    </row>
    <row r="6" spans="1:3" x14ac:dyDescent="0.25">
      <c r="B6" s="2" t="s">
        <v>0</v>
      </c>
      <c r="C6" s="3" t="s">
        <v>69</v>
      </c>
    </row>
    <row r="7" spans="1:3" x14ac:dyDescent="0.25">
      <c r="B7" s="4"/>
      <c r="C7" s="3"/>
    </row>
    <row r="8" spans="1:3" ht="27.6" x14ac:dyDescent="0.25">
      <c r="B8" s="2" t="s">
        <v>0</v>
      </c>
      <c r="C8" s="3" t="s">
        <v>12</v>
      </c>
    </row>
    <row r="9" spans="1:3" x14ac:dyDescent="0.25">
      <c r="B9" s="4"/>
      <c r="C9" s="3"/>
    </row>
    <row r="10" spans="1:3" x14ac:dyDescent="0.25">
      <c r="B10" s="2" t="s">
        <v>0</v>
      </c>
      <c r="C10" s="3" t="s">
        <v>26</v>
      </c>
    </row>
    <row r="11" spans="1:3" x14ac:dyDescent="0.25">
      <c r="B11" s="4"/>
      <c r="C11" s="3"/>
    </row>
    <row r="12" spans="1:3" hidden="1" x14ac:dyDescent="0.25">
      <c r="B12" s="2"/>
      <c r="C12" s="3"/>
    </row>
    <row r="13" spans="1:3" hidden="1" x14ac:dyDescent="0.25">
      <c r="B13" s="4"/>
      <c r="C13" s="3"/>
    </row>
    <row r="14" spans="1:3" hidden="1" x14ac:dyDescent="0.25">
      <c r="B14" s="2"/>
      <c r="C14" s="3"/>
    </row>
    <row r="15" spans="1:3" hidden="1" x14ac:dyDescent="0.25">
      <c r="B15" s="4"/>
      <c r="C15" s="3"/>
    </row>
    <row r="16" spans="1:3" hidden="1" x14ac:dyDescent="0.25">
      <c r="B16" s="2"/>
      <c r="C16" s="3"/>
    </row>
    <row r="17" spans="2:3" hidden="1" x14ac:dyDescent="0.25">
      <c r="B17" s="4"/>
      <c r="C17" s="3"/>
    </row>
    <row r="18" spans="2:3" hidden="1" x14ac:dyDescent="0.25">
      <c r="B18" s="2"/>
      <c r="C18" s="3"/>
    </row>
    <row r="19" spans="2:3" hidden="1" x14ac:dyDescent="0.25">
      <c r="B19" s="4"/>
      <c r="C19" s="3"/>
    </row>
    <row r="20" spans="2:3" hidden="1" x14ac:dyDescent="0.25">
      <c r="B20" s="2"/>
      <c r="C20" s="3"/>
    </row>
    <row r="21" spans="2:3" hidden="1" x14ac:dyDescent="0.25">
      <c r="B21" s="4"/>
      <c r="C21" s="3"/>
    </row>
    <row r="22" spans="2:3" hidden="1" x14ac:dyDescent="0.25">
      <c r="B22" s="2"/>
      <c r="C22" s="3"/>
    </row>
    <row r="23" spans="2:3" hidden="1" x14ac:dyDescent="0.25">
      <c r="B23" s="4"/>
      <c r="C23" s="3"/>
    </row>
    <row r="24" spans="2:3" hidden="1" x14ac:dyDescent="0.25">
      <c r="B24" s="2"/>
      <c r="C24" s="3"/>
    </row>
    <row r="25" spans="2:3" hidden="1" x14ac:dyDescent="0.25">
      <c r="B25" s="4"/>
      <c r="C25" s="3"/>
    </row>
    <row r="26" spans="2:3" hidden="1" x14ac:dyDescent="0.25">
      <c r="B26" s="2"/>
      <c r="C26" s="3"/>
    </row>
    <row r="27" spans="2:3" hidden="1" x14ac:dyDescent="0.25">
      <c r="B27" s="4"/>
      <c r="C27" s="3"/>
    </row>
    <row r="28" spans="2:3" hidden="1" x14ac:dyDescent="0.25">
      <c r="B28" s="2"/>
      <c r="C28" s="3"/>
    </row>
    <row r="29" spans="2:3" hidden="1" x14ac:dyDescent="0.25">
      <c r="B29" s="4"/>
      <c r="C29" s="3"/>
    </row>
    <row r="30" spans="2:3" hidden="1" x14ac:dyDescent="0.25">
      <c r="B30" s="2"/>
      <c r="C30" s="3"/>
    </row>
    <row r="31" spans="2:3" hidden="1" x14ac:dyDescent="0.25">
      <c r="B31" s="4"/>
      <c r="C31" s="3"/>
    </row>
    <row r="32" spans="2:3" hidden="1" x14ac:dyDescent="0.25">
      <c r="B32" s="2"/>
      <c r="C32" s="3"/>
    </row>
    <row r="33" spans="3:3" hidden="1" x14ac:dyDescent="0.25">
      <c r="C33" s="3"/>
    </row>
    <row r="34" spans="3:3" hidden="1" x14ac:dyDescent="0.25">
      <c r="C34" s="3"/>
    </row>
    <row r="35" spans="3:3" hidden="1" x14ac:dyDescent="0.25">
      <c r="C35" s="3"/>
    </row>
    <row r="36" spans="3:3" hidden="1" x14ac:dyDescent="0.25">
      <c r="C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190A-7419-4826-ABCE-A471770AAA30}">
  <dimension ref="A1:F48"/>
  <sheetViews>
    <sheetView showGridLines="0" tabSelected="1" workbookViewId="0">
      <selection activeCell="E5" sqref="E5"/>
    </sheetView>
  </sheetViews>
  <sheetFormatPr defaultColWidth="0" defaultRowHeight="11.4" zeroHeight="1" x14ac:dyDescent="0.2"/>
  <cols>
    <col min="1" max="1" width="3.25" customWidth="1"/>
    <col min="2" max="2" width="3.5" customWidth="1"/>
    <col min="3" max="3" width="9.75" customWidth="1"/>
    <col min="4" max="4" width="42.125" customWidth="1"/>
    <col min="5" max="5" width="51.875" customWidth="1"/>
    <col min="6" max="6" width="3.125" customWidth="1"/>
    <col min="7" max="16384" width="9" hidden="1"/>
  </cols>
  <sheetData>
    <row r="1" spans="1:6" x14ac:dyDescent="0.2">
      <c r="A1" s="15"/>
      <c r="B1" s="15"/>
      <c r="C1" s="15"/>
      <c r="D1" s="15"/>
      <c r="E1" s="15"/>
      <c r="F1" s="15"/>
    </row>
    <row r="2" spans="1:6" ht="15.6" x14ac:dyDescent="0.3">
      <c r="A2" s="15"/>
      <c r="B2" s="9" t="s">
        <v>13</v>
      </c>
      <c r="C2" s="15"/>
      <c r="D2" s="15"/>
      <c r="E2" s="15"/>
      <c r="F2" s="15"/>
    </row>
    <row r="3" spans="1:6" ht="12" thickBot="1" x14ac:dyDescent="0.25">
      <c r="A3" s="15"/>
      <c r="B3" s="15"/>
      <c r="C3" s="15"/>
      <c r="D3" s="15"/>
      <c r="E3" s="15"/>
      <c r="F3" s="15"/>
    </row>
    <row r="4" spans="1:6" ht="12" x14ac:dyDescent="0.25">
      <c r="A4" s="15"/>
      <c r="B4" s="15"/>
      <c r="C4" s="20"/>
      <c r="D4" s="21" t="s">
        <v>11</v>
      </c>
      <c r="E4" s="22" t="s">
        <v>10</v>
      </c>
      <c r="F4" s="15"/>
    </row>
    <row r="5" spans="1:6" ht="12" x14ac:dyDescent="0.25">
      <c r="A5" s="15"/>
      <c r="B5" s="15"/>
      <c r="C5" s="23" t="s">
        <v>14</v>
      </c>
      <c r="D5" s="36" t="s">
        <v>75</v>
      </c>
      <c r="E5" s="24" t="s">
        <v>74</v>
      </c>
      <c r="F5" s="15"/>
    </row>
    <row r="6" spans="1:6" ht="12" x14ac:dyDescent="0.25">
      <c r="A6" s="15"/>
      <c r="B6" s="15"/>
      <c r="C6" s="23" t="s">
        <v>15</v>
      </c>
      <c r="F6" s="15"/>
    </row>
    <row r="7" spans="1:6" ht="12.6" thickBot="1" x14ac:dyDescent="0.3">
      <c r="A7" s="15"/>
      <c r="B7" s="15"/>
      <c r="C7" s="25" t="s">
        <v>16</v>
      </c>
      <c r="D7" s="37"/>
      <c r="E7" s="26"/>
      <c r="F7" s="15"/>
    </row>
    <row r="8" spans="1:6" x14ac:dyDescent="0.2">
      <c r="A8" s="15"/>
      <c r="B8" s="15"/>
      <c r="C8" s="15"/>
      <c r="D8" s="15"/>
      <c r="E8" s="15"/>
      <c r="F8" s="15"/>
    </row>
    <row r="9" spans="1:6" ht="15.6" x14ac:dyDescent="0.3">
      <c r="A9" s="15"/>
      <c r="B9" s="27" t="str">
        <f>"Final Score: "&amp;C47*2&amp;" %"</f>
        <v>Final Score: 0 %</v>
      </c>
      <c r="C9" s="15"/>
      <c r="D9" s="15"/>
      <c r="E9" s="15"/>
      <c r="F9" s="15"/>
    </row>
    <row r="10" spans="1:6" x14ac:dyDescent="0.2">
      <c r="A10" s="15"/>
      <c r="B10" s="15"/>
      <c r="C10" s="15"/>
      <c r="D10" s="15"/>
      <c r="E10" s="15"/>
      <c r="F10" s="15"/>
    </row>
    <row r="11" spans="1:6" ht="15.6" x14ac:dyDescent="0.3">
      <c r="A11" s="15"/>
      <c r="B11" s="9" t="s">
        <v>17</v>
      </c>
      <c r="C11" s="15"/>
      <c r="D11" s="15"/>
      <c r="E11" s="15"/>
      <c r="F11" s="15"/>
    </row>
    <row r="12" spans="1:6" ht="15.6" x14ac:dyDescent="0.3">
      <c r="A12" s="15"/>
      <c r="B12" s="15"/>
      <c r="C12" s="15"/>
      <c r="D12" s="15"/>
      <c r="E12" s="28" t="s">
        <v>18</v>
      </c>
      <c r="F12" s="15"/>
    </row>
    <row r="13" spans="1:6" ht="12" x14ac:dyDescent="0.25">
      <c r="A13" s="15"/>
      <c r="B13" s="15"/>
      <c r="C13" s="29" t="s">
        <v>39</v>
      </c>
      <c r="D13" s="15"/>
      <c r="E13" s="15"/>
      <c r="F13" s="15"/>
    </row>
    <row r="14" spans="1:6" x14ac:dyDescent="0.2">
      <c r="A14" s="15"/>
      <c r="B14" s="15"/>
      <c r="C14" s="30" t="s">
        <v>40</v>
      </c>
      <c r="D14" s="15" t="s">
        <v>41</v>
      </c>
      <c r="F14" s="15"/>
    </row>
    <row r="15" spans="1:6" x14ac:dyDescent="0.2">
      <c r="A15" s="15"/>
      <c r="B15" s="15"/>
      <c r="C15" s="30" t="s">
        <v>40</v>
      </c>
      <c r="D15" s="15" t="s">
        <v>42</v>
      </c>
      <c r="F15" s="15"/>
    </row>
    <row r="16" spans="1:6" x14ac:dyDescent="0.2">
      <c r="A16" s="15"/>
      <c r="B16" s="15"/>
      <c r="C16" s="15"/>
      <c r="D16" s="15"/>
      <c r="E16" s="15"/>
      <c r="F16" s="15"/>
    </row>
    <row r="17" spans="1:6" ht="12" x14ac:dyDescent="0.25">
      <c r="A17" s="15"/>
      <c r="B17" s="15"/>
      <c r="C17" s="29" t="s">
        <v>48</v>
      </c>
      <c r="D17" s="15"/>
      <c r="E17" s="15"/>
      <c r="F17" s="15"/>
    </row>
    <row r="18" spans="1:6" x14ac:dyDescent="0.2">
      <c r="A18" s="15"/>
      <c r="B18" s="15"/>
      <c r="C18" s="30" t="s">
        <v>40</v>
      </c>
      <c r="D18" s="15" t="s">
        <v>41</v>
      </c>
      <c r="F18" s="15"/>
    </row>
    <row r="19" spans="1:6" x14ac:dyDescent="0.2">
      <c r="A19" s="15"/>
      <c r="B19" s="15"/>
      <c r="C19" s="30" t="s">
        <v>40</v>
      </c>
      <c r="D19" s="15" t="s">
        <v>42</v>
      </c>
      <c r="F19" s="15"/>
    </row>
    <row r="20" spans="1:6" x14ac:dyDescent="0.2">
      <c r="A20" s="15"/>
      <c r="B20" s="15"/>
      <c r="C20" s="15"/>
      <c r="D20" s="15"/>
      <c r="E20" s="15"/>
      <c r="F20" s="15"/>
    </row>
    <row r="21" spans="1:6" ht="12" x14ac:dyDescent="0.25">
      <c r="A21" s="15"/>
      <c r="B21" s="15"/>
      <c r="C21" s="29" t="s">
        <v>56</v>
      </c>
      <c r="D21" s="15"/>
      <c r="E21" s="15"/>
      <c r="F21" s="15"/>
    </row>
    <row r="22" spans="1:6" x14ac:dyDescent="0.2">
      <c r="A22" s="15"/>
      <c r="B22" s="15"/>
      <c r="C22" s="30" t="s">
        <v>40</v>
      </c>
      <c r="D22" s="15" t="s">
        <v>41</v>
      </c>
      <c r="F22" s="15"/>
    </row>
    <row r="23" spans="1:6" x14ac:dyDescent="0.2">
      <c r="A23" s="15"/>
      <c r="B23" s="15"/>
      <c r="C23" s="30" t="s">
        <v>40</v>
      </c>
      <c r="D23" s="15" t="s">
        <v>42</v>
      </c>
      <c r="F23" s="15"/>
    </row>
    <row r="24" spans="1:6" x14ac:dyDescent="0.2">
      <c r="A24" s="15"/>
      <c r="B24" s="15"/>
      <c r="C24" s="15"/>
      <c r="D24" s="15"/>
      <c r="E24" s="15"/>
      <c r="F24" s="15"/>
    </row>
    <row r="25" spans="1:6" ht="12" x14ac:dyDescent="0.25">
      <c r="A25" s="15"/>
      <c r="B25" s="15"/>
      <c r="C25" s="29" t="s">
        <v>62</v>
      </c>
      <c r="D25" s="15"/>
      <c r="E25" s="15"/>
      <c r="F25" s="15"/>
    </row>
    <row r="26" spans="1:6" x14ac:dyDescent="0.2">
      <c r="A26" s="15"/>
      <c r="B26" s="15"/>
      <c r="C26" s="30" t="s">
        <v>40</v>
      </c>
      <c r="D26" s="15" t="s">
        <v>41</v>
      </c>
      <c r="F26" s="15"/>
    </row>
    <row r="27" spans="1:6" x14ac:dyDescent="0.2">
      <c r="A27" s="15"/>
      <c r="B27" s="15"/>
      <c r="C27" s="30" t="s">
        <v>40</v>
      </c>
      <c r="D27" s="15" t="s">
        <v>42</v>
      </c>
      <c r="F27" s="15"/>
    </row>
    <row r="28" spans="1:6" x14ac:dyDescent="0.2">
      <c r="A28" s="15"/>
      <c r="B28" s="15"/>
      <c r="C28" s="15"/>
      <c r="D28" s="15"/>
      <c r="E28" s="15"/>
      <c r="F28" s="15"/>
    </row>
    <row r="29" spans="1:6" ht="12" x14ac:dyDescent="0.25">
      <c r="A29" s="15"/>
      <c r="B29" s="15"/>
      <c r="C29" s="29" t="s">
        <v>25</v>
      </c>
      <c r="D29" s="15"/>
      <c r="E29" s="15"/>
      <c r="F29" s="15"/>
    </row>
    <row r="30" spans="1:6" x14ac:dyDescent="0.2">
      <c r="A30" s="15"/>
      <c r="B30" s="15"/>
      <c r="C30" s="30" t="s">
        <v>67</v>
      </c>
      <c r="D30" s="15" t="s">
        <v>41</v>
      </c>
      <c r="F30" s="15"/>
    </row>
    <row r="31" spans="1:6" x14ac:dyDescent="0.2">
      <c r="A31" s="15"/>
      <c r="B31" s="15"/>
      <c r="C31" s="30" t="s">
        <v>40</v>
      </c>
      <c r="D31" s="15" t="s">
        <v>42</v>
      </c>
      <c r="F31" s="15"/>
    </row>
    <row r="32" spans="1:6" x14ac:dyDescent="0.2">
      <c r="A32" s="15"/>
      <c r="B32" s="15"/>
      <c r="C32" s="15"/>
      <c r="D32" s="15"/>
      <c r="E32" s="15"/>
      <c r="F32" s="15"/>
    </row>
    <row r="33" spans="1:6" ht="12" x14ac:dyDescent="0.25">
      <c r="A33" s="15"/>
      <c r="B33" s="15"/>
      <c r="C33" s="29" t="s">
        <v>68</v>
      </c>
      <c r="D33" s="15"/>
      <c r="E33" s="15"/>
      <c r="F33" s="15"/>
    </row>
    <row r="34" spans="1:6" x14ac:dyDescent="0.2">
      <c r="A34" s="15"/>
      <c r="B34" s="15"/>
      <c r="C34" s="30" t="s">
        <v>40</v>
      </c>
      <c r="D34" s="15" t="s">
        <v>41</v>
      </c>
      <c r="F34" s="15"/>
    </row>
    <row r="35" spans="1:6" x14ac:dyDescent="0.2">
      <c r="A35" s="15"/>
      <c r="B35" s="15"/>
      <c r="C35" s="30" t="s">
        <v>40</v>
      </c>
      <c r="D35" s="15" t="s">
        <v>42</v>
      </c>
      <c r="F35" s="15"/>
    </row>
    <row r="36" spans="1:6" x14ac:dyDescent="0.2">
      <c r="A36" s="15"/>
      <c r="B36" s="15"/>
      <c r="C36" s="15"/>
      <c r="D36" s="15"/>
      <c r="E36" s="15"/>
      <c r="F36" s="15"/>
    </row>
    <row r="37" spans="1:6" x14ac:dyDescent="0.2">
      <c r="A37" s="15"/>
      <c r="B37" s="15"/>
      <c r="C37" s="15"/>
      <c r="D37" s="15"/>
      <c r="E37" s="15"/>
      <c r="F37" s="15"/>
    </row>
    <row r="38" spans="1:6" ht="15.6" x14ac:dyDescent="0.3">
      <c r="A38" s="29"/>
      <c r="B38" s="29"/>
      <c r="C38" s="9" t="s">
        <v>19</v>
      </c>
      <c r="D38" s="29"/>
      <c r="E38" s="29"/>
      <c r="F38" s="29"/>
    </row>
    <row r="39" spans="1:6" ht="12" x14ac:dyDescent="0.25">
      <c r="A39" s="15"/>
      <c r="B39" s="15"/>
      <c r="C39" s="29">
        <f>SUM(B14:B36)</f>
        <v>0</v>
      </c>
      <c r="D39" s="31" t="s">
        <v>20</v>
      </c>
      <c r="E39" s="15"/>
      <c r="F39" s="15"/>
    </row>
    <row r="40" spans="1:6" x14ac:dyDescent="0.2">
      <c r="A40" s="15"/>
      <c r="B40" s="15"/>
      <c r="C40" s="15"/>
      <c r="D40" s="15"/>
      <c r="E40" s="15"/>
      <c r="F40" s="15"/>
    </row>
    <row r="41" spans="1:6" ht="12" x14ac:dyDescent="0.25">
      <c r="A41" s="29"/>
      <c r="B41" s="29"/>
      <c r="C41" s="29" t="s">
        <v>21</v>
      </c>
      <c r="D41" s="29"/>
      <c r="E41" s="29"/>
      <c r="F41" s="29"/>
    </row>
    <row r="42" spans="1:6" x14ac:dyDescent="0.2">
      <c r="A42" s="15"/>
      <c r="B42" s="15"/>
      <c r="C42" s="30">
        <v>-2</v>
      </c>
      <c r="D42" s="15" t="s">
        <v>22</v>
      </c>
      <c r="F42" s="15"/>
    </row>
    <row r="43" spans="1:6" x14ac:dyDescent="0.2">
      <c r="A43" s="15"/>
      <c r="B43" s="15"/>
      <c r="C43" s="30">
        <v>-5</v>
      </c>
      <c r="D43" s="15" t="s">
        <v>23</v>
      </c>
      <c r="F43" s="15"/>
    </row>
    <row r="44" spans="1:6" x14ac:dyDescent="0.2">
      <c r="A44" s="15"/>
      <c r="B44" s="15"/>
      <c r="C44" s="30">
        <v>-5</v>
      </c>
      <c r="D44" s="15" t="s">
        <v>24</v>
      </c>
      <c r="F44" s="15"/>
    </row>
    <row r="45" spans="1:6" x14ac:dyDescent="0.2">
      <c r="A45" s="15"/>
      <c r="B45" s="15"/>
      <c r="C45" s="32"/>
      <c r="D45" s="15"/>
      <c r="E45" s="15"/>
      <c r="F45" s="15"/>
    </row>
    <row r="46" spans="1:6" ht="17.399999999999999" x14ac:dyDescent="0.3">
      <c r="A46" s="29"/>
      <c r="B46" s="29"/>
      <c r="C46" s="33" t="s">
        <v>5</v>
      </c>
      <c r="D46" s="29"/>
      <c r="E46" s="29"/>
      <c r="F46" s="29"/>
    </row>
    <row r="47" spans="1:6" ht="12" x14ac:dyDescent="0.25">
      <c r="A47" s="15"/>
      <c r="B47" s="15"/>
      <c r="C47" s="29">
        <f>C39+SUM(B42:B44)</f>
        <v>0</v>
      </c>
      <c r="D47" s="31" t="s">
        <v>20</v>
      </c>
      <c r="E47" s="15"/>
      <c r="F47" s="15"/>
    </row>
    <row r="48" spans="1:6" x14ac:dyDescent="0.2">
      <c r="A48" s="15"/>
      <c r="B48" s="15"/>
      <c r="C48" s="15"/>
      <c r="D48" s="15"/>
      <c r="E48" s="15"/>
      <c r="F48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030B-CD52-43F6-9590-D53F1704A3CE}">
  <dimension ref="A1:N158"/>
  <sheetViews>
    <sheetView topLeftCell="A49" zoomScale="85" zoomScaleNormal="85" workbookViewId="0">
      <selection activeCell="L22" sqref="L22:M22"/>
    </sheetView>
  </sheetViews>
  <sheetFormatPr defaultColWidth="0" defaultRowHeight="13.8" zeroHeight="1" x14ac:dyDescent="0.25"/>
  <cols>
    <col min="1" max="1" width="4.125" style="11" customWidth="1"/>
    <col min="2" max="2" width="3.625" style="7" customWidth="1"/>
    <col min="3" max="3" width="3.875" style="7" customWidth="1"/>
    <col min="4" max="4" width="10.625" style="7" customWidth="1"/>
    <col min="5" max="9" width="10" style="7" customWidth="1"/>
    <col min="10" max="13" width="9" style="7" customWidth="1"/>
    <col min="14" max="14" width="3.875" style="7" customWidth="1"/>
    <col min="15" max="16384" width="9" style="1" hidden="1"/>
  </cols>
  <sheetData>
    <row r="1" spans="1:14" x14ac:dyDescent="0.25"/>
    <row r="2" spans="1:14" ht="22.8" x14ac:dyDescent="0.4">
      <c r="B2" s="10" t="s">
        <v>1</v>
      </c>
    </row>
    <row r="3" spans="1:14" x14ac:dyDescent="0.25"/>
    <row r="4" spans="1:14" customFormat="1" ht="36.6" customHeight="1" x14ac:dyDescent="0.2">
      <c r="A4" s="16"/>
      <c r="B4" s="13" t="s">
        <v>3</v>
      </c>
      <c r="C4" s="38" t="s">
        <v>29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15"/>
    </row>
    <row r="5" spans="1:14" x14ac:dyDescent="0.25">
      <c r="B5" s="14"/>
      <c r="C5" s="14" t="s">
        <v>28</v>
      </c>
      <c r="D5" s="7" t="s">
        <v>30</v>
      </c>
      <c r="J5" s="41">
        <f>_xlfn.POISSON.DIST(2,1.3,FALSE)</f>
        <v>0.23028936511374073</v>
      </c>
      <c r="K5" s="41"/>
    </row>
    <row r="6" spans="1:14" ht="5.4" customHeight="1" x14ac:dyDescent="0.25">
      <c r="B6" s="14"/>
      <c r="C6" s="14"/>
      <c r="J6" s="35"/>
      <c r="K6" s="35"/>
    </row>
    <row r="7" spans="1:14" x14ac:dyDescent="0.25">
      <c r="B7" s="14"/>
      <c r="C7" s="14" t="s">
        <v>31</v>
      </c>
      <c r="D7" s="7" t="s">
        <v>32</v>
      </c>
      <c r="J7" s="41">
        <f>_xlfn.POISSON.DIST(2,0.65,FALSE)</f>
        <v>0.11028217034076462</v>
      </c>
      <c r="K7" s="41"/>
    </row>
    <row r="8" spans="1:14" ht="5.4" customHeight="1" x14ac:dyDescent="0.25">
      <c r="B8" s="14"/>
      <c r="C8" s="14"/>
      <c r="J8" s="35"/>
      <c r="K8" s="35"/>
    </row>
    <row r="9" spans="1:14" ht="14.4" customHeight="1" x14ac:dyDescent="0.25">
      <c r="B9" s="14"/>
      <c r="C9" s="14" t="s">
        <v>33</v>
      </c>
      <c r="D9" s="7" t="s">
        <v>34</v>
      </c>
      <c r="J9" s="41">
        <f>1-(_xlfn.POISSON.DIST(2,1.3,TRUE))</f>
        <v>0.14288751090803042</v>
      </c>
      <c r="K9" s="41"/>
    </row>
    <row r="10" spans="1:14" ht="5.4" customHeight="1" x14ac:dyDescent="0.25">
      <c r="B10" s="14"/>
      <c r="C10" s="14"/>
    </row>
    <row r="11" spans="1:14" x14ac:dyDescent="0.25">
      <c r="B11" s="14"/>
      <c r="C11" s="14" t="s">
        <v>35</v>
      </c>
      <c r="D11" s="7" t="s">
        <v>37</v>
      </c>
      <c r="J11" s="41">
        <f>1-_xlfn.EXPON.DIST(1,1.3,TRUE)</f>
        <v>0.27253179303401254</v>
      </c>
      <c r="K11" s="41"/>
    </row>
    <row r="12" spans="1:14" ht="5.4" customHeight="1" x14ac:dyDescent="0.25">
      <c r="B12" s="14"/>
      <c r="C12" s="14"/>
    </row>
    <row r="13" spans="1:14" x14ac:dyDescent="0.25">
      <c r="B13" s="14"/>
      <c r="C13" s="14" t="s">
        <v>36</v>
      </c>
      <c r="D13" s="7" t="s">
        <v>38</v>
      </c>
      <c r="J13" s="41">
        <f>_xlfn.POISSON.DIST(0.5,0.65,TRUE)</f>
        <v>0.52204577676101604</v>
      </c>
      <c r="K13" s="41"/>
    </row>
    <row r="14" spans="1:14" customFormat="1" x14ac:dyDescent="0.25">
      <c r="A14" s="17"/>
      <c r="B14" s="14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5"/>
    </row>
    <row r="15" spans="1:14" customFormat="1" ht="34.200000000000003" customHeight="1" x14ac:dyDescent="0.2">
      <c r="A15" s="16"/>
      <c r="B15" s="13" t="s">
        <v>6</v>
      </c>
      <c r="C15" s="38" t="s">
        <v>43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15"/>
    </row>
    <row r="16" spans="1:14" customFormat="1" x14ac:dyDescent="0.25">
      <c r="A16" s="17"/>
      <c r="B16" s="14"/>
      <c r="C16" s="14" t="s">
        <v>28</v>
      </c>
      <c r="D16" s="7" t="s">
        <v>44</v>
      </c>
      <c r="E16" s="7"/>
      <c r="F16" s="7"/>
      <c r="G16" s="7"/>
      <c r="H16" s="7"/>
      <c r="I16" s="7"/>
      <c r="J16" s="7"/>
      <c r="K16" s="19"/>
      <c r="L16" s="39">
        <f>_xlfn.BINOM.DIST(3,30,0.05,FALSE)</f>
        <v>0.12704962554429602</v>
      </c>
      <c r="M16" s="39"/>
      <c r="N16" s="15"/>
    </row>
    <row r="17" spans="1:14" customFormat="1" ht="5.4" customHeight="1" x14ac:dyDescent="0.25">
      <c r="A17" s="17"/>
      <c r="B17" s="14"/>
      <c r="C17" s="14"/>
      <c r="D17" s="7"/>
      <c r="E17" s="7"/>
      <c r="F17" s="7"/>
      <c r="G17" s="7"/>
      <c r="H17" s="7"/>
      <c r="I17" s="7"/>
      <c r="J17" s="7"/>
      <c r="K17" s="19"/>
      <c r="L17" s="7"/>
      <c r="M17" s="7"/>
      <c r="N17" s="15"/>
    </row>
    <row r="18" spans="1:14" customFormat="1" x14ac:dyDescent="0.25">
      <c r="A18" s="17"/>
      <c r="B18" s="14"/>
      <c r="C18" s="14" t="s">
        <v>31</v>
      </c>
      <c r="D18" s="7" t="s">
        <v>45</v>
      </c>
      <c r="E18" s="7"/>
      <c r="F18" s="7"/>
      <c r="G18" s="7"/>
      <c r="H18" s="7"/>
      <c r="I18" s="7"/>
      <c r="J18" s="7"/>
      <c r="K18" s="19"/>
      <c r="L18" s="39">
        <f>1-_xlfn.BINOM.DIST(3,30,0.05,TRUE)</f>
        <v>6.0771561308743616E-2</v>
      </c>
      <c r="M18" s="39"/>
      <c r="N18" s="15"/>
    </row>
    <row r="19" spans="1:14" customFormat="1" ht="5.4" customHeight="1" x14ac:dyDescent="0.25">
      <c r="A19" s="17"/>
      <c r="B19" s="14"/>
      <c r="C19" s="14"/>
      <c r="D19" s="7"/>
      <c r="E19" s="7"/>
      <c r="F19" s="7"/>
      <c r="G19" s="7"/>
      <c r="H19" s="7"/>
      <c r="I19" s="7"/>
      <c r="J19" s="7"/>
      <c r="K19" s="19"/>
      <c r="L19" s="7"/>
      <c r="M19" s="7"/>
      <c r="N19" s="15"/>
    </row>
    <row r="20" spans="1:14" customFormat="1" ht="14.4" customHeight="1" x14ac:dyDescent="0.25">
      <c r="A20" s="17"/>
      <c r="B20" s="14"/>
      <c r="C20" s="14" t="s">
        <v>33</v>
      </c>
      <c r="D20" s="7" t="s">
        <v>46</v>
      </c>
      <c r="E20" s="7"/>
      <c r="F20" s="7"/>
      <c r="G20" s="7"/>
      <c r="H20" s="7"/>
      <c r="I20" s="7"/>
      <c r="J20" s="7"/>
      <c r="K20" s="19"/>
      <c r="L20" s="39">
        <f>_xlfn.BINOM.DIST(2,30,0.05,TRUE)</f>
        <v>0.81217881314696005</v>
      </c>
      <c r="M20" s="39"/>
      <c r="N20" s="15"/>
    </row>
    <row r="21" spans="1:14" customFormat="1" ht="5.4" customHeight="1" x14ac:dyDescent="0.25">
      <c r="A21" s="17"/>
      <c r="B21" s="14"/>
      <c r="C21" s="14"/>
      <c r="D21" s="7"/>
      <c r="E21" s="7"/>
      <c r="F21" s="7"/>
      <c r="G21" s="7"/>
      <c r="H21" s="7"/>
      <c r="I21" s="7"/>
      <c r="J21" s="7"/>
      <c r="K21" s="19"/>
      <c r="L21" s="7"/>
      <c r="M21" s="7"/>
      <c r="N21" s="15"/>
    </row>
    <row r="22" spans="1:14" customFormat="1" x14ac:dyDescent="0.25">
      <c r="A22" s="17"/>
      <c r="B22" s="14"/>
      <c r="C22" s="14" t="s">
        <v>35</v>
      </c>
      <c r="D22" s="7" t="s">
        <v>51</v>
      </c>
      <c r="E22" s="7"/>
      <c r="F22" s="7"/>
      <c r="G22" s="7"/>
      <c r="H22" s="7"/>
      <c r="I22" s="7"/>
      <c r="J22" s="7"/>
      <c r="K22" s="19"/>
      <c r="L22" s="39">
        <f>_xlfn.BINOM.DIST(5,30,0.05,TRUE)-_xlfn.BINOM.DIST(1,30,0.05,TRUE)</f>
        <v>0.4431754389732121</v>
      </c>
      <c r="M22" s="39"/>
      <c r="N22" s="15"/>
    </row>
    <row r="23" spans="1:14" customFormat="1" ht="5.4" customHeight="1" x14ac:dyDescent="0.25">
      <c r="A23" s="17"/>
      <c r="B23" s="14"/>
      <c r="C23" s="14"/>
      <c r="D23" s="7"/>
      <c r="E23" s="7"/>
      <c r="F23" s="7"/>
      <c r="G23" s="7"/>
      <c r="H23" s="7"/>
      <c r="I23" s="7"/>
      <c r="J23" s="7"/>
      <c r="K23" s="19"/>
      <c r="L23" s="7"/>
      <c r="M23" s="7"/>
      <c r="N23" s="15"/>
    </row>
    <row r="24" spans="1:14" customFormat="1" ht="27.6" customHeight="1" x14ac:dyDescent="0.25">
      <c r="A24" s="17"/>
      <c r="B24" s="14"/>
      <c r="C24" s="13" t="s">
        <v>36</v>
      </c>
      <c r="D24" s="40" t="s">
        <v>47</v>
      </c>
      <c r="E24" s="40"/>
      <c r="F24" s="40"/>
      <c r="G24" s="40"/>
      <c r="H24" s="40"/>
      <c r="I24" s="40"/>
      <c r="J24" s="40"/>
      <c r="K24" s="40"/>
      <c r="L24" s="42">
        <f>30*0.05</f>
        <v>1.5</v>
      </c>
      <c r="M24" s="42"/>
      <c r="N24" s="15"/>
    </row>
    <row r="25" spans="1:14" customFormat="1" ht="10.8" customHeight="1" x14ac:dyDescent="0.25">
      <c r="A25" s="17"/>
      <c r="B25" s="14"/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5"/>
    </row>
    <row r="26" spans="1:14" ht="52.2" customHeight="1" x14ac:dyDescent="0.25">
      <c r="B26" s="13" t="s">
        <v>7</v>
      </c>
      <c r="C26" s="38" t="s">
        <v>49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</row>
    <row r="27" spans="1:14" customFormat="1" x14ac:dyDescent="0.25">
      <c r="A27" s="17"/>
      <c r="B27" s="14"/>
      <c r="C27" s="14" t="s">
        <v>28</v>
      </c>
      <c r="D27" s="7" t="s">
        <v>55</v>
      </c>
      <c r="E27" s="7"/>
      <c r="F27" s="7"/>
      <c r="G27" s="7"/>
      <c r="H27" s="7"/>
      <c r="I27" s="39">
        <f>_xlfn.HYPGEOM.DIST(5,15,65,92,FALSE)</f>
        <v>1.0635944059056593E-3</v>
      </c>
      <c r="J27" s="39"/>
      <c r="K27" s="19"/>
      <c r="L27" s="19"/>
      <c r="M27" s="19"/>
      <c r="N27" s="15"/>
    </row>
    <row r="28" spans="1:14" customFormat="1" ht="5.4" customHeight="1" x14ac:dyDescent="0.25">
      <c r="A28" s="17"/>
      <c r="B28" s="14"/>
      <c r="C28" s="14"/>
      <c r="D28" s="7"/>
      <c r="E28" s="7"/>
      <c r="F28" s="7"/>
      <c r="G28" s="7"/>
      <c r="H28" s="7"/>
      <c r="I28" s="7"/>
      <c r="J28" s="7"/>
      <c r="K28" s="19"/>
      <c r="L28" s="19"/>
      <c r="M28" s="19"/>
      <c r="N28" s="15"/>
    </row>
    <row r="29" spans="1:14" customFormat="1" x14ac:dyDescent="0.25">
      <c r="A29" s="17"/>
      <c r="B29" s="14"/>
      <c r="C29" s="14" t="s">
        <v>31</v>
      </c>
      <c r="D29" s="7" t="s">
        <v>54</v>
      </c>
      <c r="E29" s="7"/>
      <c r="F29" s="7"/>
      <c r="G29" s="7"/>
      <c r="H29" s="7"/>
      <c r="I29" s="39">
        <f>_xlfn.HYPGEOM.DIST(8,15,27,92,FALSE)</f>
        <v>2.3591003740012707E-2</v>
      </c>
      <c r="J29" s="39"/>
      <c r="K29" s="19"/>
      <c r="L29" s="19"/>
      <c r="M29" s="19"/>
      <c r="N29" s="15"/>
    </row>
    <row r="30" spans="1:14" customFormat="1" ht="5.4" customHeight="1" x14ac:dyDescent="0.25">
      <c r="A30" s="17"/>
      <c r="B30" s="14"/>
      <c r="C30" s="14"/>
      <c r="D30" s="7"/>
      <c r="E30" s="7"/>
      <c r="F30" s="7"/>
      <c r="G30" s="7"/>
      <c r="H30" s="7"/>
      <c r="I30" s="7"/>
      <c r="J30" s="7"/>
      <c r="K30" s="19"/>
      <c r="L30" s="19"/>
      <c r="M30" s="19"/>
      <c r="N30" s="15"/>
    </row>
    <row r="31" spans="1:14" customFormat="1" ht="14.4" customHeight="1" x14ac:dyDescent="0.25">
      <c r="A31" s="17"/>
      <c r="B31" s="14"/>
      <c r="C31" s="14" t="s">
        <v>33</v>
      </c>
      <c r="D31" s="7" t="s">
        <v>53</v>
      </c>
      <c r="E31" s="7"/>
      <c r="F31" s="7"/>
      <c r="G31" s="7"/>
      <c r="H31" s="7"/>
      <c r="I31" s="39">
        <f>1-_xlfn.HYPGEOM.DIST(4,15,65,92,TRUE)</f>
        <v>0.99985302060704284</v>
      </c>
      <c r="J31" s="39"/>
      <c r="K31" s="19"/>
      <c r="L31" s="19"/>
      <c r="M31" s="19"/>
      <c r="N31" s="15"/>
    </row>
    <row r="32" spans="1:14" customFormat="1" ht="5.4" customHeight="1" x14ac:dyDescent="0.25">
      <c r="A32" s="17"/>
      <c r="B32" s="14"/>
      <c r="C32" s="14"/>
      <c r="D32" s="7"/>
      <c r="E32" s="7"/>
      <c r="F32" s="7"/>
      <c r="G32" s="7"/>
      <c r="H32" s="7"/>
      <c r="I32" s="7"/>
      <c r="J32" s="7"/>
      <c r="K32" s="19"/>
      <c r="L32" s="19"/>
      <c r="M32" s="19"/>
      <c r="N32" s="15"/>
    </row>
    <row r="33" spans="1:14" customFormat="1" x14ac:dyDescent="0.25">
      <c r="A33" s="17"/>
      <c r="B33" s="14"/>
      <c r="C33" s="14" t="s">
        <v>35</v>
      </c>
      <c r="D33" s="7" t="s">
        <v>52</v>
      </c>
      <c r="E33" s="7"/>
      <c r="F33" s="7"/>
      <c r="G33" s="7"/>
      <c r="H33" s="7"/>
      <c r="I33" s="39">
        <f>_xlfn.HYPGEOM.DIST(6,15,65,92,TRUE)</f>
        <v>7.119431609449803E-3</v>
      </c>
      <c r="J33" s="39"/>
      <c r="K33" s="19"/>
      <c r="L33" s="19"/>
      <c r="M33" s="19"/>
      <c r="N33" s="15"/>
    </row>
    <row r="34" spans="1:14" customFormat="1" ht="5.4" customHeight="1" x14ac:dyDescent="0.25">
      <c r="A34" s="17"/>
      <c r="B34" s="14"/>
      <c r="C34" s="14"/>
      <c r="D34" s="7"/>
      <c r="E34" s="7"/>
      <c r="F34" s="7"/>
      <c r="G34" s="7"/>
      <c r="H34" s="7"/>
      <c r="I34" s="7"/>
      <c r="J34" s="7"/>
      <c r="K34" s="19"/>
      <c r="L34" s="19"/>
      <c r="M34" s="19"/>
      <c r="N34" s="15"/>
    </row>
    <row r="35" spans="1:14" customFormat="1" x14ac:dyDescent="0.25">
      <c r="A35" s="17"/>
      <c r="B35" s="14"/>
      <c r="C35" s="14" t="s">
        <v>36</v>
      </c>
      <c r="D35" s="7" t="s">
        <v>50</v>
      </c>
      <c r="E35" s="7"/>
      <c r="F35" s="7"/>
      <c r="G35" s="7"/>
      <c r="H35" s="7"/>
      <c r="I35" s="39">
        <f>_xlfn.HYPGEOM.DIST(8,15,65,92,TRUE)-_xlfn.HYPGEOM.DIST(2,15,65,92,TRUE)</f>
        <v>9.9123689222532993E-2</v>
      </c>
      <c r="J35" s="39"/>
      <c r="K35" s="19"/>
      <c r="L35" s="19"/>
      <c r="M35" s="19"/>
      <c r="N35" s="15"/>
    </row>
    <row r="36" spans="1:14" customFormat="1" ht="10.8" customHeight="1" x14ac:dyDescent="0.25">
      <c r="A36" s="17"/>
      <c r="B36" s="14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5"/>
    </row>
    <row r="37" spans="1:14" s="6" customFormat="1" ht="50.4" customHeight="1" x14ac:dyDescent="0.2">
      <c r="A37" s="12"/>
      <c r="B37" s="13" t="s">
        <v>8</v>
      </c>
      <c r="C37" s="38" t="s">
        <v>57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8"/>
    </row>
    <row r="38" spans="1:14" customFormat="1" x14ac:dyDescent="0.25">
      <c r="A38" s="17"/>
      <c r="B38" s="14"/>
      <c r="C38" s="14" t="s">
        <v>28</v>
      </c>
      <c r="D38" s="7" t="s">
        <v>58</v>
      </c>
      <c r="E38" s="7"/>
      <c r="F38" s="7"/>
      <c r="G38" s="7"/>
      <c r="H38" s="7"/>
      <c r="I38" s="7"/>
      <c r="J38" s="41">
        <f>_xlfn.NORM.DIST(40000,36000,11000,FALSE)</f>
        <v>3.3947179432179894E-5</v>
      </c>
      <c r="K38" s="41"/>
      <c r="L38" s="19"/>
      <c r="M38" s="19"/>
      <c r="N38" s="15"/>
    </row>
    <row r="39" spans="1:14" customFormat="1" ht="5.4" customHeight="1" x14ac:dyDescent="0.25">
      <c r="A39" s="17"/>
      <c r="B39" s="14"/>
      <c r="C39" s="14"/>
      <c r="D39" s="7"/>
      <c r="E39" s="7"/>
      <c r="F39" s="7"/>
      <c r="G39" s="7"/>
      <c r="H39" s="7"/>
      <c r="I39" s="7"/>
      <c r="J39" s="34"/>
      <c r="K39" s="34"/>
      <c r="L39" s="19"/>
      <c r="M39" s="19"/>
      <c r="N39" s="15"/>
    </row>
    <row r="40" spans="1:14" customFormat="1" x14ac:dyDescent="0.25">
      <c r="A40" s="17"/>
      <c r="B40" s="14"/>
      <c r="C40" s="14" t="s">
        <v>31</v>
      </c>
      <c r="D40" s="7" t="s">
        <v>59</v>
      </c>
      <c r="E40" s="7"/>
      <c r="F40" s="7"/>
      <c r="G40" s="7"/>
      <c r="H40" s="7"/>
      <c r="I40" s="7"/>
      <c r="J40" s="41">
        <f>_xlfn.NORM.DIST(30000,36000,11000,TRUE)</f>
        <v>0.29272046728446355</v>
      </c>
      <c r="K40" s="41"/>
      <c r="L40" s="19"/>
      <c r="M40" s="19"/>
      <c r="N40" s="15"/>
    </row>
    <row r="41" spans="1:14" customFormat="1" ht="5.4" customHeight="1" x14ac:dyDescent="0.25">
      <c r="A41" s="17"/>
      <c r="B41" s="14"/>
      <c r="C41" s="14"/>
      <c r="D41" s="7"/>
      <c r="E41" s="7"/>
      <c r="F41" s="7"/>
      <c r="G41" s="7"/>
      <c r="H41" s="7"/>
      <c r="I41" s="7"/>
      <c r="J41" s="34"/>
      <c r="K41" s="34"/>
      <c r="L41" s="19"/>
      <c r="M41" s="19"/>
      <c r="N41" s="15"/>
    </row>
    <row r="42" spans="1:14" customFormat="1" ht="14.4" customHeight="1" x14ac:dyDescent="0.25">
      <c r="A42" s="17"/>
      <c r="B42" s="14"/>
      <c r="C42" s="14" t="s">
        <v>33</v>
      </c>
      <c r="D42" s="7" t="s">
        <v>60</v>
      </c>
      <c r="E42" s="7"/>
      <c r="F42" s="7"/>
      <c r="G42" s="7"/>
      <c r="H42" s="7"/>
      <c r="I42" s="7"/>
      <c r="J42" s="41">
        <f>1-(_xlfn.NORM.DIST(55000,36000,11000,TRUE))</f>
        <v>4.2059347398956781E-2</v>
      </c>
      <c r="K42" s="41"/>
      <c r="L42" s="19"/>
      <c r="M42" s="19"/>
      <c r="N42" s="15"/>
    </row>
    <row r="43" spans="1:14" customFormat="1" ht="5.4" customHeight="1" x14ac:dyDescent="0.25">
      <c r="A43" s="17"/>
      <c r="B43" s="14"/>
      <c r="C43" s="14"/>
      <c r="D43" s="7"/>
      <c r="E43" s="7"/>
      <c r="F43" s="7"/>
      <c r="G43" s="7"/>
      <c r="H43" s="7"/>
      <c r="I43" s="7"/>
      <c r="J43" s="34"/>
      <c r="K43" s="34"/>
      <c r="L43" s="19"/>
      <c r="M43" s="19"/>
      <c r="N43" s="15"/>
    </row>
    <row r="44" spans="1:14" customFormat="1" x14ac:dyDescent="0.25">
      <c r="A44" s="17"/>
      <c r="B44" s="14"/>
      <c r="C44" s="14" t="s">
        <v>35</v>
      </c>
      <c r="D44" s="7" t="s">
        <v>61</v>
      </c>
      <c r="E44" s="7"/>
      <c r="F44" s="7"/>
      <c r="G44" s="7"/>
      <c r="H44" s="7"/>
      <c r="I44" s="7"/>
      <c r="J44" s="41">
        <f>_xlfn.NORM.DIST(50000,36000,11000,TRUE)-(_xlfn.NORM.DIST(25000,36000,11000,TRUE))</f>
        <v>0.73978732789697732</v>
      </c>
      <c r="K44" s="41"/>
      <c r="L44" s="19"/>
      <c r="M44" s="19"/>
      <c r="N44" s="15"/>
    </row>
    <row r="45" spans="1:14" customFormat="1" ht="13.2" customHeight="1" x14ac:dyDescent="0.25">
      <c r="A45" s="17"/>
      <c r="B45" s="14"/>
      <c r="C45" s="14"/>
      <c r="D45" s="7"/>
      <c r="E45" s="7"/>
      <c r="F45" s="7"/>
      <c r="G45" s="7"/>
      <c r="H45" s="7"/>
      <c r="I45" s="7"/>
      <c r="J45" s="7"/>
      <c r="K45" s="19"/>
      <c r="L45" s="7"/>
      <c r="M45" s="7"/>
      <c r="N45" s="15"/>
    </row>
    <row r="46" spans="1:14" s="6" customFormat="1" ht="34.799999999999997" customHeight="1" x14ac:dyDescent="0.2">
      <c r="A46" s="12"/>
      <c r="B46" s="13" t="s">
        <v>63</v>
      </c>
      <c r="C46" s="38" t="s">
        <v>64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8"/>
    </row>
    <row r="47" spans="1:14" customFormat="1" x14ac:dyDescent="0.25">
      <c r="A47" s="17"/>
      <c r="B47" s="14"/>
      <c r="C47" s="14" t="s">
        <v>28</v>
      </c>
      <c r="D47" s="7" t="s">
        <v>65</v>
      </c>
      <c r="E47" s="7"/>
      <c r="F47" s="7"/>
      <c r="G47" s="7"/>
      <c r="H47" s="7"/>
      <c r="I47" s="7"/>
      <c r="J47" s="7"/>
      <c r="K47" s="19"/>
      <c r="L47" s="43">
        <f>_xlfn.NORM.INV(0.99,36000,11000)</f>
        <v>61589.826614449252</v>
      </c>
      <c r="M47" s="43"/>
      <c r="N47" s="15"/>
    </row>
    <row r="48" spans="1:14" customFormat="1" ht="5.4" customHeight="1" x14ac:dyDescent="0.25">
      <c r="A48" s="17"/>
      <c r="B48" s="14"/>
      <c r="C48" s="14"/>
      <c r="D48" s="7"/>
      <c r="E48" s="7"/>
      <c r="F48" s="7"/>
      <c r="G48" s="7"/>
      <c r="H48" s="7"/>
      <c r="I48" s="7"/>
      <c r="J48" s="7"/>
      <c r="K48" s="19"/>
      <c r="L48" s="7"/>
      <c r="M48" s="7"/>
      <c r="N48" s="15"/>
    </row>
    <row r="49" spans="1:14" customFormat="1" x14ac:dyDescent="0.25">
      <c r="A49" s="17"/>
      <c r="B49" s="14"/>
      <c r="C49" s="14" t="s">
        <v>31</v>
      </c>
      <c r="D49" s="7" t="s">
        <v>66</v>
      </c>
      <c r="E49" s="7"/>
      <c r="F49" s="7"/>
      <c r="G49" s="7"/>
      <c r="H49" s="7"/>
      <c r="I49" s="7"/>
      <c r="J49" s="7"/>
      <c r="K49" s="19"/>
      <c r="L49" s="43">
        <f>_xlfn.NORM.INV(0.05,36000,11000)</f>
        <v>17906.6101035338</v>
      </c>
      <c r="M49" s="43"/>
      <c r="N49" s="15"/>
    </row>
    <row r="50" spans="1:14" customFormat="1" ht="9" customHeight="1" x14ac:dyDescent="0.25">
      <c r="A50" s="17"/>
      <c r="B50" s="14"/>
      <c r="C50" s="14"/>
      <c r="D50" s="7"/>
      <c r="E50" s="7"/>
      <c r="F50" s="7"/>
      <c r="G50" s="7"/>
      <c r="H50" s="7"/>
      <c r="I50" s="7"/>
      <c r="J50" s="7"/>
      <c r="K50" s="19"/>
      <c r="L50" s="7"/>
      <c r="M50" s="7"/>
      <c r="N50" s="15"/>
    </row>
    <row r="51" spans="1:14" s="6" customFormat="1" ht="24" customHeight="1" x14ac:dyDescent="0.2">
      <c r="A51" s="12"/>
      <c r="B51" s="13" t="s">
        <v>9</v>
      </c>
      <c r="C51" s="8" t="s">
        <v>70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customFormat="1" ht="29.4" customHeight="1" x14ac:dyDescent="0.25">
      <c r="A52" s="17"/>
      <c r="B52" s="14"/>
      <c r="C52" s="13" t="s">
        <v>28</v>
      </c>
      <c r="D52" s="40" t="s">
        <v>71</v>
      </c>
      <c r="E52" s="40"/>
      <c r="F52" s="40"/>
      <c r="G52" s="40"/>
      <c r="H52" s="40"/>
      <c r="I52" s="40"/>
      <c r="J52" s="40"/>
      <c r="K52" s="40"/>
      <c r="L52" s="39">
        <f>(1.015-0.99)/(1.02-0.98)</f>
        <v>0.62499999999999722</v>
      </c>
      <c r="M52" s="39"/>
      <c r="N52" s="15"/>
    </row>
    <row r="53" spans="1:14" customFormat="1" ht="5.4" customHeight="1" x14ac:dyDescent="0.25">
      <c r="A53" s="17"/>
      <c r="B53" s="14"/>
      <c r="C53" s="14"/>
      <c r="D53" s="7"/>
      <c r="E53" s="7"/>
      <c r="F53" s="7"/>
      <c r="G53" s="7"/>
      <c r="H53" s="7"/>
      <c r="I53" s="7"/>
      <c r="J53" s="7"/>
      <c r="K53" s="19"/>
      <c r="L53" s="7"/>
      <c r="M53" s="7"/>
      <c r="N53" s="15"/>
    </row>
    <row r="54" spans="1:14" customFormat="1" ht="29.4" customHeight="1" x14ac:dyDescent="0.25">
      <c r="A54" s="17"/>
      <c r="B54" s="14"/>
      <c r="C54" s="13" t="s">
        <v>28</v>
      </c>
      <c r="D54" s="40" t="s">
        <v>72</v>
      </c>
      <c r="E54" s="40"/>
      <c r="F54" s="40"/>
      <c r="G54" s="40"/>
      <c r="H54" s="40"/>
      <c r="I54" s="40"/>
      <c r="J54" s="40"/>
      <c r="K54" s="40"/>
      <c r="L54" s="39">
        <f>(1.03-1)/(1.02-0.98)</f>
        <v>0.75</v>
      </c>
      <c r="M54" s="39"/>
      <c r="N54" s="15"/>
    </row>
    <row r="55" spans="1:14" customFormat="1" ht="5.4" customHeight="1" x14ac:dyDescent="0.25">
      <c r="A55" s="17"/>
      <c r="B55" s="14"/>
      <c r="C55" s="14"/>
      <c r="D55" s="7"/>
      <c r="E55" s="7"/>
      <c r="F55" s="7"/>
      <c r="G55" s="7"/>
      <c r="H55" s="7"/>
      <c r="I55" s="7"/>
      <c r="J55" s="7"/>
      <c r="K55" s="19"/>
      <c r="L55" s="7"/>
      <c r="M55" s="7"/>
      <c r="N55" s="15"/>
    </row>
    <row r="56" spans="1:14" customFormat="1" ht="14.4" customHeight="1" x14ac:dyDescent="0.25">
      <c r="A56" s="17"/>
      <c r="B56" s="14"/>
      <c r="C56" s="14" t="s">
        <v>33</v>
      </c>
      <c r="D56" s="7" t="s">
        <v>73</v>
      </c>
      <c r="E56" s="7"/>
      <c r="F56" s="7"/>
      <c r="G56" s="7"/>
      <c r="H56" s="7"/>
      <c r="I56" s="7"/>
      <c r="J56" s="7"/>
      <c r="K56" s="19"/>
      <c r="L56" s="42">
        <f>(1.02-0.98)/SQRT(12)</f>
        <v>1.1547005383792526E-2</v>
      </c>
      <c r="M56" s="42"/>
      <c r="N56" s="15"/>
    </row>
    <row r="57" spans="1:14" x14ac:dyDescent="0.25"/>
    <row r="58" spans="1:14" x14ac:dyDescent="0.25"/>
    <row r="59" spans="1:14" x14ac:dyDescent="0.25"/>
    <row r="60" spans="1:14" x14ac:dyDescent="0.25"/>
    <row r="61" spans="1:14" x14ac:dyDescent="0.25"/>
    <row r="62" spans="1:14" x14ac:dyDescent="0.25"/>
    <row r="63" spans="1:14" x14ac:dyDescent="0.25"/>
    <row r="64" spans="1:1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</sheetData>
  <mergeCells count="32">
    <mergeCell ref="J38:K38"/>
    <mergeCell ref="J40:K40"/>
    <mergeCell ref="J42:K42"/>
    <mergeCell ref="J44:K44"/>
    <mergeCell ref="L52:M52"/>
    <mergeCell ref="L54:M54"/>
    <mergeCell ref="L56:M56"/>
    <mergeCell ref="D52:K52"/>
    <mergeCell ref="D54:K54"/>
    <mergeCell ref="C46:M46"/>
    <mergeCell ref="L47:M47"/>
    <mergeCell ref="L49:M49"/>
    <mergeCell ref="D24:K24"/>
    <mergeCell ref="C26:M26"/>
    <mergeCell ref="C4:M4"/>
    <mergeCell ref="J5:K5"/>
    <mergeCell ref="J7:K7"/>
    <mergeCell ref="J9:K9"/>
    <mergeCell ref="J11:K11"/>
    <mergeCell ref="J13:K13"/>
    <mergeCell ref="C15:M15"/>
    <mergeCell ref="L16:M16"/>
    <mergeCell ref="L18:M18"/>
    <mergeCell ref="L20:M20"/>
    <mergeCell ref="L22:M22"/>
    <mergeCell ref="L24:M24"/>
    <mergeCell ref="C37:M37"/>
    <mergeCell ref="I27:J27"/>
    <mergeCell ref="I29:J29"/>
    <mergeCell ref="I31:J31"/>
    <mergeCell ref="I33:J33"/>
    <mergeCell ref="I35:J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Marking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Marceau</dc:creator>
  <cp:lastModifiedBy>Anthony Sanogo</cp:lastModifiedBy>
  <dcterms:created xsi:type="dcterms:W3CDTF">2019-09-16T13:06:02Z</dcterms:created>
  <dcterms:modified xsi:type="dcterms:W3CDTF">2022-12-03T06:24:39Z</dcterms:modified>
</cp:coreProperties>
</file>