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tho\Downloads\"/>
    </mc:Choice>
  </mc:AlternateContent>
  <xr:revisionPtr revIDLastSave="0" documentId="13_ncr:1_{78E3164F-BBFF-40D2-9D88-E14C43C16CCA}" xr6:coauthVersionLast="47" xr6:coauthVersionMax="47" xr10:uidLastSave="{00000000-0000-0000-0000-000000000000}"/>
  <bookViews>
    <workbookView xWindow="-108" yWindow="-108" windowWidth="23256" windowHeight="12456" activeTab="1" xr2:uid="{00000000-000D-0000-FFFF-FFFF00000000}"/>
  </bookViews>
  <sheets>
    <sheet name="Instructions" sheetId="4" r:id="rId1"/>
    <sheet name="Marking" sheetId="7" r:id="rId2"/>
    <sheet name="Questions" sheetId="5" r:id="rId3"/>
    <sheet name="Suppliers Data" sheetId="1" r:id="rId4"/>
    <sheet name="Employee Data" sheetId="2" r:id="rId5"/>
    <sheet name="Worksheet" sheetId="3" r:id="rId6"/>
  </sheets>
  <calcPr calcId="191029"/>
  <pivotCaches>
    <pivotCache cacheId="0" r:id="rId7"/>
    <pivotCache cacheId="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a="1"/>
  <c r="G45" i="5" s="1"/>
  <c r="G107" i="5"/>
  <c r="G99" i="5"/>
  <c r="H107" i="5"/>
  <c r="H99" i="5"/>
  <c r="E82" i="5"/>
  <c r="E81" i="5"/>
  <c r="E79" i="5"/>
  <c r="E80" i="5"/>
  <c r="I72" i="5" l="1"/>
  <c r="I70" i="5"/>
  <c r="H72" i="5"/>
  <c r="G72" i="5"/>
  <c r="F72" i="5"/>
  <c r="F70" i="5"/>
  <c r="H70" i="5"/>
  <c r="G70" i="5"/>
  <c r="I74" i="5" l="1"/>
  <c r="G74" i="5"/>
  <c r="J72" i="5"/>
  <c r="H74" i="5"/>
  <c r="F74" i="5"/>
  <c r="J70" i="5"/>
  <c r="J74" i="5" l="1"/>
  <c r="E21" i="3"/>
  <c r="E22" i="3" s="1"/>
  <c r="E20" i="3"/>
  <c r="G47" i="5" l="1" a="1"/>
  <c r="G47" i="5" s="1"/>
  <c r="G53" i="5" a="1"/>
  <c r="G53" i="5" s="1"/>
  <c r="G51" i="5"/>
  <c r="G41" i="5"/>
  <c r="G39" i="5"/>
  <c r="D3" i="3"/>
  <c r="E3" i="3"/>
  <c r="F3" i="3"/>
  <c r="G3" i="3"/>
  <c r="H3" i="3"/>
  <c r="I3" i="3"/>
  <c r="J3" i="3"/>
  <c r="K3" i="3"/>
  <c r="L3" i="3"/>
  <c r="D4" i="3"/>
  <c r="E4" i="3"/>
  <c r="F4" i="3"/>
  <c r="G4" i="3"/>
  <c r="H4" i="3"/>
  <c r="I4" i="3"/>
  <c r="J4" i="3"/>
  <c r="K4" i="3"/>
  <c r="L4" i="3"/>
  <c r="D5" i="3"/>
  <c r="E5" i="3"/>
  <c r="F5" i="3"/>
  <c r="G5" i="3"/>
  <c r="H5" i="3"/>
  <c r="I5" i="3"/>
  <c r="J5" i="3"/>
  <c r="K5" i="3"/>
  <c r="L5" i="3"/>
  <c r="D6" i="3"/>
  <c r="E6" i="3"/>
  <c r="F6" i="3"/>
  <c r="G6" i="3"/>
  <c r="H6" i="3"/>
  <c r="I6" i="3"/>
  <c r="J6" i="3"/>
  <c r="K6" i="3"/>
  <c r="L6" i="3"/>
  <c r="D7" i="3"/>
  <c r="E7" i="3"/>
  <c r="F7" i="3"/>
  <c r="G7" i="3"/>
  <c r="H7" i="3"/>
  <c r="I7" i="3"/>
  <c r="J7" i="3"/>
  <c r="K7" i="3"/>
  <c r="L7" i="3"/>
  <c r="D8" i="3"/>
  <c r="E8" i="3"/>
  <c r="F8" i="3"/>
  <c r="G8" i="3"/>
  <c r="H8" i="3"/>
  <c r="I8" i="3"/>
  <c r="J8" i="3"/>
  <c r="K8" i="3"/>
  <c r="L8" i="3"/>
  <c r="D9" i="3"/>
  <c r="E9" i="3"/>
  <c r="F9" i="3"/>
  <c r="G9" i="3"/>
  <c r="H9" i="3"/>
  <c r="I9" i="3"/>
  <c r="J9" i="3"/>
  <c r="K9" i="3"/>
  <c r="L9" i="3"/>
  <c r="D10" i="3"/>
  <c r="E10" i="3"/>
  <c r="F10" i="3"/>
  <c r="G10" i="3"/>
  <c r="H10" i="3"/>
  <c r="I10" i="3"/>
  <c r="J10" i="3"/>
  <c r="K10" i="3"/>
  <c r="L10" i="3"/>
  <c r="D11" i="3"/>
  <c r="E11" i="3"/>
  <c r="F11" i="3"/>
  <c r="G11" i="3"/>
  <c r="H11" i="3"/>
  <c r="I11" i="3"/>
  <c r="J11" i="3"/>
  <c r="K11" i="3"/>
  <c r="L11" i="3"/>
  <c r="D12" i="3"/>
  <c r="E12" i="3"/>
  <c r="F12" i="3"/>
  <c r="G12" i="3"/>
  <c r="H12" i="3"/>
  <c r="I12" i="3"/>
  <c r="J12" i="3"/>
  <c r="K12" i="3"/>
  <c r="L12" i="3"/>
  <c r="C4" i="3"/>
  <c r="C5" i="3"/>
  <c r="C6" i="3"/>
  <c r="C7" i="3"/>
  <c r="C8" i="3"/>
  <c r="C9" i="3"/>
  <c r="C10" i="3"/>
  <c r="C11" i="3"/>
  <c r="C12" i="3"/>
  <c r="C3" i="3"/>
  <c r="F20" i="5" l="1"/>
  <c r="F26" i="5"/>
  <c r="F13" i="5"/>
  <c r="F12" i="5"/>
  <c r="F11" i="5"/>
  <c r="F18" i="5"/>
  <c r="F25" i="5"/>
  <c r="F17" i="5"/>
  <c r="F16" i="5"/>
  <c r="F15" i="5"/>
  <c r="F28" i="5"/>
  <c r="F19" i="5"/>
  <c r="F22" i="5"/>
  <c r="F14" i="5"/>
  <c r="F27" i="5"/>
  <c r="F24" i="5"/>
  <c r="F23" i="5"/>
  <c r="F10" i="5"/>
  <c r="F21" i="5"/>
  <c r="C41" i="7"/>
  <c r="C51" i="7" s="1"/>
  <c r="B9" i="7" s="1"/>
  <c r="F29" i="5" l="1"/>
  <c r="G3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<sst xmlns="http://schemas.openxmlformats.org/spreadsheetml/2006/main" count="2236" uniqueCount="151">
  <si>
    <t>Secretary</t>
  </si>
  <si>
    <t>Cashier</t>
  </si>
  <si>
    <t>Financial Advisor</t>
  </si>
  <si>
    <t>Manager</t>
  </si>
  <si>
    <t>Employee number</t>
  </si>
  <si>
    <t>Job Title</t>
  </si>
  <si>
    <t>Location</t>
  </si>
  <si>
    <t>Age</t>
  </si>
  <si>
    <t>Gender</t>
  </si>
  <si>
    <t>Montreal</t>
  </si>
  <si>
    <t>Quebec City</t>
  </si>
  <si>
    <t>Sherbrooke</t>
  </si>
  <si>
    <t>Laval</t>
  </si>
  <si>
    <t>Trois-Rivères</t>
  </si>
  <si>
    <t>Longueuil</t>
  </si>
  <si>
    <t>F</t>
  </si>
  <si>
    <t>M</t>
  </si>
  <si>
    <t>Seniority (in years)</t>
  </si>
  <si>
    <t>Salary ($)</t>
  </si>
  <si>
    <t>--</t>
  </si>
  <si>
    <t>Questions:</t>
  </si>
  <si>
    <t>Instructions:</t>
  </si>
  <si>
    <t>1-</t>
  </si>
  <si>
    <t>Supplier</t>
  </si>
  <si>
    <t>Order ID</t>
  </si>
  <si>
    <t>Product</t>
  </si>
  <si>
    <t>Date</t>
  </si>
  <si>
    <t>ABC Corp.</t>
  </si>
  <si>
    <t>DEF Intl.</t>
  </si>
  <si>
    <t>GHI Inc.</t>
  </si>
  <si>
    <t>JKL Ltd.</t>
  </si>
  <si>
    <t>MNO Ltee.</t>
  </si>
  <si>
    <t>Aluminum</t>
  </si>
  <si>
    <t>Plastic</t>
  </si>
  <si>
    <t>Iron</t>
  </si>
  <si>
    <t>Steel</t>
  </si>
  <si>
    <t>Paint</t>
  </si>
  <si>
    <t xml:space="preserve"> </t>
  </si>
  <si>
    <t>Section 1</t>
  </si>
  <si>
    <t>Total</t>
  </si>
  <si>
    <t>2-</t>
  </si>
  <si>
    <t>Quantity (in Kg)</t>
  </si>
  <si>
    <t>3-</t>
  </si>
  <si>
    <t>4-</t>
  </si>
  <si>
    <t>Total Price
(in $)</t>
  </si>
  <si>
    <t>6-</t>
  </si>
  <si>
    <t>Compute the mean quantity and mean price per unit for plastics order.</t>
  </si>
  <si>
    <t>Mean quantity:</t>
  </si>
  <si>
    <t>Variance:</t>
  </si>
  <si>
    <t>Standard deviation:</t>
  </si>
  <si>
    <t>7-</t>
  </si>
  <si>
    <t>Coefficient of variation:</t>
  </si>
  <si>
    <t>Section 2</t>
  </si>
  <si>
    <t>Name</t>
  </si>
  <si>
    <t>Student Number</t>
  </si>
  <si>
    <t>All required data to answer questions is contained within the "Suppliers Data" and "Employee Data" sheets. These sheets must remain unchanged.</t>
  </si>
  <si>
    <t>An HR consultant realized that women are paid a lot less than men (avg 34707$ vs 53196$) and is accusing Bank of Quebec of sexism. As an employee of the Bank you know the company is not sexist and are asked to investigate the situation and explain why there is a difference in salary between men and women.(use any theory seen in class you find meaningful for the question. Ex: table, graphs, mean, std deviations, etc.)</t>
  </si>
  <si>
    <t>For this section, use the "Employee Data" sheet that contains all of the HR info for Bank of Quebec.</t>
  </si>
  <si>
    <t>Result</t>
  </si>
  <si>
    <t>Probabilities</t>
  </si>
  <si>
    <t>From the probabilites computed in 1-, what is the probability of having a result larger than 15?</t>
  </si>
  <si>
    <t>Probability :</t>
  </si>
  <si>
    <t>Suppose you are throwing 2 dices with 10 faces and adding their values. Calculate the probabilities for each of the possible result. (i.e. fill the following table)</t>
  </si>
  <si>
    <t>All questions from section 2 are referring to the data in the "Suppliers Data" sheet. That data contains all material orders made by a toy maker for the month of June.</t>
  </si>
  <si>
    <t>Compute the coefficient of variation of quantities for all the orders.</t>
  </si>
  <si>
    <t>Mean:</t>
  </si>
  <si>
    <t>Compute the variance and standard deviation for total price of steel order.</t>
  </si>
  <si>
    <t>Compute the mean and standard deviation for quantities on the ABC. Corp orders.</t>
  </si>
  <si>
    <t>Section 3</t>
  </si>
  <si>
    <t>Questions in Section 1, do not refer to any database.</t>
  </si>
  <si>
    <t>All seven (7) questions are on the "Questions" sheet.</t>
  </si>
  <si>
    <t>Your answers must be in the provided space of the "Questions" sheet. Answers typed in manually will be penalized.</t>
  </si>
  <si>
    <t>Any work that can't be contained in the "Questions" sheet, should be contained in the "Worksheet" sheet.</t>
  </si>
  <si>
    <t>Score will be removed if the "Worksheet" is not legible. Be mindfull of the formating and help the marker understand what you did.</t>
  </si>
  <si>
    <t>TEAM INFO:</t>
  </si>
  <si>
    <t>#1</t>
  </si>
  <si>
    <t>#2</t>
  </si>
  <si>
    <t>#3</t>
  </si>
  <si>
    <t>Marking Scheme:</t>
  </si>
  <si>
    <t>Comments</t>
  </si>
  <si>
    <t>Subtotal</t>
  </si>
  <si>
    <t>/50</t>
  </si>
  <si>
    <t>Penalties</t>
  </si>
  <si>
    <t>Each time a number is entered manually</t>
  </si>
  <si>
    <t xml:space="preserve">Each students Name or SIN missing </t>
  </si>
  <si>
    <t>Adding a sheet</t>
  </si>
  <si>
    <t>Worksheet isn't legible</t>
  </si>
  <si>
    <t>Modifying the top 14 rows of the "Questions" sheet</t>
  </si>
  <si>
    <t>This assignment can be done in teams of up to three. It must beuploaded on Moodle before 23:59 on November 5th 2020. Write the name of each members of the team in the provided area on the top of the "Marking" sheet. Late assignments will not be accepted.</t>
  </si>
  <si>
    <t>Probability values</t>
  </si>
  <si>
    <t>Probability value</t>
  </si>
  <si>
    <t>Question 2 (2 pts)</t>
  </si>
  <si>
    <t>Question 6 (3 pts)</t>
  </si>
  <si>
    <t>Question 7 (20 pts)</t>
  </si>
  <si>
    <t>Question 3 (6 pts)</t>
  </si>
  <si>
    <t>Question 4 (6 pts)</t>
  </si>
  <si>
    <t>Question 5 (6 pts)</t>
  </si>
  <si>
    <t>Question 1 (7 pts)</t>
  </si>
  <si>
    <t>Mean Quantity</t>
  </si>
  <si>
    <t>Mean price per unit</t>
  </si>
  <si>
    <t>Mean price per unit:</t>
  </si>
  <si>
    <t>Variance</t>
  </si>
  <si>
    <t>Standard Deviation</t>
  </si>
  <si>
    <t>Mean</t>
  </si>
  <si>
    <t>Coefficient of variation</t>
  </si>
  <si>
    <t>Finding the secondary reason</t>
  </si>
  <si>
    <t>Finding the main reason</t>
  </si>
  <si>
    <t>Quality of the explanation</t>
  </si>
  <si>
    <t>Die 2</t>
  </si>
  <si>
    <t>Die 1</t>
  </si>
  <si>
    <t>SECTION 1</t>
  </si>
  <si>
    <t>4A)</t>
  </si>
  <si>
    <t>SECTION 2***NOT DONE</t>
  </si>
  <si>
    <t>6)</t>
  </si>
  <si>
    <t>Mean quantities</t>
  </si>
  <si>
    <t>CV</t>
  </si>
  <si>
    <t>Standard deviation quantities</t>
  </si>
  <si>
    <t>Average Salary</t>
  </si>
  <si>
    <t>Job</t>
  </si>
  <si>
    <t>Frequency Table for Men</t>
  </si>
  <si>
    <t>Jobs</t>
  </si>
  <si>
    <t>Financial advisor</t>
  </si>
  <si>
    <t>Frequency</t>
  </si>
  <si>
    <t>Relative frequency</t>
  </si>
  <si>
    <t>Frequency Table for Women</t>
  </si>
  <si>
    <t>Variation = (Standard deviation)^2 = (226.0090414)^2=</t>
  </si>
  <si>
    <t xml:space="preserve">The major reason why the HR consultant thinks women are paid less than men is because it is true. But this is not sexist.  </t>
  </si>
  <si>
    <t xml:space="preserve">There are 2 reasons that explain such a large difference in salary. Firstly, the obvious reason iss because there are more females </t>
  </si>
  <si>
    <t>having lesser paying jobs. Looking at the following graphs and tables, we see that the cashier position has the lowest average salary at 21,703.47$. And there is a lot more females (n=166) than males (n=41) in this position. The highest paying job (average of 95,380.96$ a year) has more males (n=50) than females (n=22) in this position. So, as a result, if we calculate the average salary based on gender, there will be a large difference because there's a lot more females in lower paying jobs than males. Using a frequency table, we can see that 42% of women are cashiers, 24% are secretaries. These are the jobs with the lowest salaries. On the other hand, 18% of men are cashiers and only 7% are secretaries. And there are more females (N=395) than men (N=230).</t>
  </si>
  <si>
    <t>ANSWER</t>
  </si>
  <si>
    <t xml:space="preserve">having lesser paying jobs. Looking at the following graphs and tables, we see that the cashier position has the lowest average </t>
  </si>
  <si>
    <t xml:space="preserve">salary at 21,703.47$. And there is a lot more females (n=166) than males (n=41) in this position. The highest paying job (average </t>
  </si>
  <si>
    <t xml:space="preserve">of 95,380.96$ a year) has more males (n=50) than females (n=22) in this position. So, as a result, if we calculate the average </t>
  </si>
  <si>
    <t>salary based on gender, there will be a large difference because there's a lot more females in lower paying jobs than males.</t>
  </si>
  <si>
    <t xml:space="preserve"> Using a frequency table, we can see that 42% of women are cashiers, 24% are secretaries. These are the jobs with the lowest </t>
  </si>
  <si>
    <t>salaries. On the other hand, 18% of men are cashiers and only 7% are secretaries. And there are more females (N=395) than men (N=230).</t>
  </si>
  <si>
    <t>Row Labels</t>
  </si>
  <si>
    <t>Grand Total</t>
  </si>
  <si>
    <t>Column Labels</t>
  </si>
  <si>
    <t>Sum of Salary ($)</t>
  </si>
  <si>
    <t>Average of Salary ($)</t>
  </si>
  <si>
    <t>Count of Seniority (in years)</t>
  </si>
  <si>
    <t>A second, less  obvious reason for the salary diference is because there are more men who have more seniority than women.</t>
  </si>
  <si>
    <t>Looking at the pivot tables on the worksheet (not enough space here),  we can see a general increase in salary given an increase in seniority (years).</t>
  </si>
  <si>
    <t>Average salary and years of seniority increase together. Then, when we look at the count of women and men in terms of seniority,</t>
  </si>
  <si>
    <t>we can see that most of the women have less seniority than men. For example starting at 32 years of seniroty, there&lt;s almost no women.</t>
  </si>
  <si>
    <t>Plus, when we look at the sum of salaries, women earn more than men in total, but there're women employees in total (395) than</t>
  </si>
  <si>
    <t xml:space="preserve">men (230) so the total salary is divided by a larger number, making a smaller average than the men. Overall, this distribtuion of seniority accounts </t>
  </si>
  <si>
    <t xml:space="preserve">for a smaller difference in salary overall. Combined with the first reason however, this explains why there is such a huge difference in salary </t>
  </si>
  <si>
    <t>between men and women.</t>
  </si>
  <si>
    <t>Anthony Sanogo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</si>
</sst>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quot;$&quot;* #,##0.00_-;_-&quot;$&quot;* &quot;-&quot;??_-;_-@_-"/>
    <numFmt numFmtId="165" formatCode="0.0"/>
    <numFmt numFmtId="166" formatCode="#,##0.00\ _$"/>
    <numFmt numFmtId="167" formatCode="#_ &quot;pts&quot;"/>
    <numFmt numFmtId="168" formatCode="&quot;$&quot;#,##0.00"/>
  </numFmts>
  <fonts count="16" x14ac:knownFonts="1">
    <font>
      <sz val="9"/>
      <color theme="1"/>
      <name val="Arial"/>
      <family val="2"/>
    </font>
    <font>
      <b/>
      <sz val="9"/>
      <color theme="1"/>
      <name val="Arial"/>
      <family val="2"/>
    </font>
    <font>
      <b/>
      <sz val="10"/>
      <color theme="1"/>
      <name val="Arial"/>
      <family val="2"/>
    </font>
    <font>
      <b/>
      <sz val="11"/>
      <color theme="1"/>
      <name val="Arial"/>
      <family val="2"/>
    </font>
    <font>
      <sz val="10"/>
      <color theme="1"/>
      <name val="Arial"/>
      <family val="2"/>
    </font>
    <font>
      <sz val="11"/>
      <color theme="1"/>
      <name val="Arial"/>
      <family val="2"/>
    </font>
    <font>
      <b/>
      <sz val="26"/>
      <color theme="1"/>
      <name val="Arial"/>
      <family val="2"/>
    </font>
    <font>
      <b/>
      <sz val="12"/>
      <color theme="1"/>
      <name val="Arial"/>
      <family val="2"/>
    </font>
    <font>
      <b/>
      <sz val="18"/>
      <color theme="1"/>
      <name val="Arial"/>
      <family val="2"/>
    </font>
    <font>
      <sz val="11"/>
      <color rgb="FFFF0000"/>
      <name val="Arial"/>
      <family val="2"/>
    </font>
    <font>
      <sz val="9"/>
      <color rgb="FFFF0000"/>
      <name val="Arial"/>
      <family val="2"/>
    </font>
    <font>
      <sz val="10"/>
      <color rgb="FFFF0000"/>
      <name val="Arial"/>
      <family val="2"/>
    </font>
    <font>
      <i/>
      <sz val="11"/>
      <color theme="1"/>
      <name val="Arial"/>
      <family val="2"/>
    </font>
    <font>
      <b/>
      <i/>
      <sz val="12"/>
      <color theme="1"/>
      <name val="Arial"/>
      <family val="2"/>
    </font>
    <font>
      <b/>
      <sz val="14"/>
      <color theme="1"/>
      <name val="Arial"/>
      <family val="2"/>
    </font>
    <font>
      <sz val="9"/>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44">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thin">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bottom/>
      <diagonal/>
    </border>
    <border>
      <left/>
      <right style="thin">
        <color indexed="64"/>
      </right>
      <top/>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164" fontId="15" fillId="0" borderId="0" applyFont="0" applyFill="0" applyBorder="0" applyAlignment="0" applyProtection="0"/>
    <xf numFmtId="9" fontId="15" fillId="0" borderId="0" applyFont="0" applyFill="0" applyBorder="0" applyAlignment="0" applyProtection="0"/>
  </cellStyleXfs>
  <cellXfs count="147">
    <xf numFmtId="0" fontId="0" fillId="0" borderId="0" xfId="0"/>
    <xf numFmtId="2" fontId="0" fillId="0" borderId="0" xfId="0" applyNumberFormat="1"/>
    <xf numFmtId="1" fontId="0" fillId="0" borderId="0" xfId="0" applyNumberFormat="1"/>
    <xf numFmtId="0" fontId="0" fillId="0" borderId="0" xfId="0" applyAlignment="1">
      <alignment horizontal="center"/>
    </xf>
    <xf numFmtId="0" fontId="0" fillId="0" borderId="0" xfId="0" applyBorder="1" applyAlignment="1">
      <alignment horizontal="center"/>
    </xf>
    <xf numFmtId="166" fontId="0" fillId="0" borderId="3" xfId="0" applyNumberFormat="1" applyBorder="1" applyAlignment="1">
      <alignment horizontal="center"/>
    </xf>
    <xf numFmtId="0" fontId="0" fillId="0" borderId="4" xfId="0" applyBorder="1" applyAlignment="1">
      <alignment horizontal="center"/>
    </xf>
    <xf numFmtId="166" fontId="0" fillId="0" borderId="5" xfId="0" applyNumberFormat="1" applyBorder="1" applyAlignment="1">
      <alignment horizont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5" fillId="0" borderId="0" xfId="0" applyFont="1"/>
    <xf numFmtId="0" fontId="3" fillId="0" borderId="0" xfId="0" quotePrefix="1" applyFont="1" applyAlignment="1">
      <alignment horizontal="right" vertical="top"/>
    </xf>
    <xf numFmtId="0" fontId="5" fillId="0" borderId="0" xfId="0" applyFont="1" applyAlignment="1">
      <alignment wrapText="1"/>
    </xf>
    <xf numFmtId="0" fontId="3" fillId="0" borderId="0" xfId="0" applyFont="1" applyAlignment="1">
      <alignment horizontal="right" vertical="top"/>
    </xf>
    <xf numFmtId="0" fontId="6" fillId="0" borderId="0" xfId="0" applyFont="1"/>
    <xf numFmtId="0" fontId="5" fillId="0" borderId="0" xfId="0" applyFont="1" applyAlignment="1">
      <alignment vertical="top"/>
    </xf>
    <xf numFmtId="14" fontId="0" fillId="0" borderId="0" xfId="0" applyNumberFormat="1" applyAlignment="1">
      <alignment horizontal="center"/>
    </xf>
    <xf numFmtId="165" fontId="0" fillId="0" borderId="0" xfId="0" applyNumberFormat="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14" fontId="0" fillId="0" borderId="0" xfId="0" applyNumberFormat="1" applyBorder="1" applyAlignment="1">
      <alignment horizontal="center"/>
    </xf>
    <xf numFmtId="165" fontId="0" fillId="0" borderId="0" xfId="0" applyNumberFormat="1" applyBorder="1" applyAlignment="1">
      <alignment horizontal="center"/>
    </xf>
    <xf numFmtId="166" fontId="0" fillId="0" borderId="3" xfId="0" applyNumberFormat="1" applyBorder="1" applyAlignment="1">
      <alignment horizontal="right"/>
    </xf>
    <xf numFmtId="14" fontId="0" fillId="0" borderId="4" xfId="0" applyNumberFormat="1" applyBorder="1" applyAlignment="1">
      <alignment horizontal="center"/>
    </xf>
    <xf numFmtId="165" fontId="0" fillId="0" borderId="4" xfId="0" applyNumberFormat="1" applyBorder="1" applyAlignment="1">
      <alignment horizontal="center"/>
    </xf>
    <xf numFmtId="166" fontId="0" fillId="0" borderId="5" xfId="0" applyNumberFormat="1" applyBorder="1" applyAlignment="1">
      <alignment horizontal="right"/>
    </xf>
    <xf numFmtId="0" fontId="2" fillId="2" borderId="12" xfId="0" applyFont="1" applyFill="1" applyBorder="1" applyAlignment="1">
      <alignment horizontal="center" vertical="center"/>
    </xf>
    <xf numFmtId="0" fontId="5" fillId="3" borderId="0" xfId="0" applyFont="1" applyFill="1"/>
    <xf numFmtId="0" fontId="5" fillId="3" borderId="11" xfId="0" applyFont="1" applyFill="1" applyBorder="1"/>
    <xf numFmtId="0" fontId="5" fillId="3" borderId="0" xfId="0" applyFont="1" applyFill="1" applyAlignment="1">
      <alignment vertical="top"/>
    </xf>
    <xf numFmtId="0" fontId="5" fillId="0" borderId="0" xfId="0" applyFont="1" applyFill="1"/>
    <xf numFmtId="0" fontId="7" fillId="3" borderId="0" xfId="0" applyFont="1" applyFill="1"/>
    <xf numFmtId="0" fontId="8" fillId="3" borderId="0" xfId="0" applyFont="1" applyFill="1"/>
    <xf numFmtId="0" fontId="3" fillId="3" borderId="11" xfId="0" applyFont="1" applyFill="1" applyBorder="1"/>
    <xf numFmtId="0" fontId="9" fillId="3" borderId="0" xfId="0" applyFont="1" applyFill="1"/>
    <xf numFmtId="0" fontId="9" fillId="3" borderId="0" xfId="0" applyFont="1" applyFill="1" applyAlignment="1">
      <alignment vertical="top"/>
    </xf>
    <xf numFmtId="0" fontId="5" fillId="3" borderId="0" xfId="0" applyFont="1" applyFill="1" applyAlignment="1">
      <alignment horizontal="left" indent="5"/>
    </xf>
    <xf numFmtId="0" fontId="3" fillId="3" borderId="0" xfId="0" applyFont="1" applyFill="1" applyAlignment="1">
      <alignment vertical="top"/>
    </xf>
    <xf numFmtId="0" fontId="3" fillId="3" borderId="0" xfId="0" applyFont="1" applyFill="1"/>
    <xf numFmtId="0" fontId="0" fillId="3" borderId="0" xfId="0" applyFill="1"/>
    <xf numFmtId="0" fontId="11" fillId="3" borderId="0" xfId="0" applyFont="1" applyFill="1" applyAlignment="1">
      <alignment vertical="top"/>
    </xf>
    <xf numFmtId="0" fontId="11" fillId="3" borderId="0" xfId="0" applyFont="1" applyFill="1"/>
    <xf numFmtId="0" fontId="2" fillId="3" borderId="0" xfId="0" applyFont="1" applyFill="1"/>
    <xf numFmtId="0" fontId="4" fillId="3" borderId="0" xfId="0" applyFont="1" applyFill="1"/>
    <xf numFmtId="0" fontId="4" fillId="3" borderId="0" xfId="0" applyFont="1" applyFill="1" applyAlignment="1">
      <alignment horizontal="left" indent="3"/>
    </xf>
    <xf numFmtId="0" fontId="5" fillId="3" borderId="8" xfId="0" applyFont="1" applyFill="1" applyBorder="1"/>
    <xf numFmtId="0" fontId="5" fillId="3" borderId="9" xfId="0" applyFont="1" applyFill="1" applyBorder="1" applyAlignment="1">
      <alignment horizontal="right" indent="1"/>
    </xf>
    <xf numFmtId="0" fontId="5" fillId="3" borderId="13" xfId="0" applyFont="1" applyFill="1" applyBorder="1" applyAlignment="1">
      <alignment horizontal="right" indent="1"/>
    </xf>
    <xf numFmtId="0" fontId="5" fillId="3" borderId="10" xfId="0" applyFont="1" applyFill="1" applyBorder="1" applyAlignment="1">
      <alignment horizontal="right" indent="1"/>
    </xf>
    <xf numFmtId="0" fontId="5" fillId="3" borderId="0" xfId="0" applyFont="1" applyFill="1" applyAlignment="1">
      <alignment horizontal="right" indent="1"/>
    </xf>
    <xf numFmtId="0" fontId="0" fillId="0" borderId="8" xfId="0" applyBorder="1"/>
    <xf numFmtId="0" fontId="1" fillId="0" borderId="14"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0" fillId="0" borderId="15" xfId="0" applyBorder="1" applyProtection="1">
      <protection locked="0"/>
    </xf>
    <xf numFmtId="0" fontId="0" fillId="0" borderId="3" xfId="0" applyBorder="1" applyProtection="1">
      <protection locked="0"/>
    </xf>
    <xf numFmtId="0" fontId="1" fillId="0" borderId="10" xfId="0" applyFont="1" applyBorder="1" applyAlignment="1">
      <alignment horizontal="center"/>
    </xf>
    <xf numFmtId="0" fontId="0" fillId="0" borderId="16" xfId="0" applyBorder="1" applyProtection="1">
      <protection locked="0"/>
    </xf>
    <xf numFmtId="0" fontId="0" fillId="0" borderId="5" xfId="0" applyBorder="1" applyProtection="1">
      <protection locked="0"/>
    </xf>
    <xf numFmtId="0" fontId="13" fillId="3" borderId="0" xfId="0" applyFont="1" applyFill="1"/>
    <xf numFmtId="0" fontId="7" fillId="3" borderId="0" xfId="0" applyFont="1" applyFill="1" applyAlignment="1">
      <alignment horizontal="center"/>
    </xf>
    <xf numFmtId="0" fontId="1" fillId="3" borderId="0" xfId="0" applyFont="1" applyFill="1"/>
    <xf numFmtId="167" fontId="10" fillId="3" borderId="0" xfId="0" applyNumberFormat="1" applyFont="1" applyFill="1"/>
    <xf numFmtId="0" fontId="1" fillId="3" borderId="0" xfId="0" quotePrefix="1" applyFont="1" applyFill="1"/>
    <xf numFmtId="167" fontId="0" fillId="3" borderId="0" xfId="0" applyNumberFormat="1" applyFill="1"/>
    <xf numFmtId="0" fontId="14" fillId="3" borderId="0" xfId="0" applyFont="1" applyFill="1"/>
    <xf numFmtId="0" fontId="1" fillId="0" borderId="0" xfId="0" applyFont="1"/>
    <xf numFmtId="164" fontId="0" fillId="0" borderId="0" xfId="1" applyFont="1"/>
    <xf numFmtId="0" fontId="5" fillId="0" borderId="0" xfId="0" applyFont="1" applyFill="1" applyAlignment="1">
      <alignment textRotation="90"/>
    </xf>
    <xf numFmtId="0" fontId="0" fillId="0" borderId="0" xfId="0" applyProtection="1">
      <protection locked="0"/>
    </xf>
    <xf numFmtId="0" fontId="1" fillId="0" borderId="3" xfId="0" applyFont="1" applyBorder="1" applyAlignment="1" applyProtection="1">
      <alignment horizontal="center"/>
      <protection locked="0"/>
    </xf>
    <xf numFmtId="0" fontId="1" fillId="0" borderId="36" xfId="0" applyFont="1" applyBorder="1" applyAlignment="1" applyProtection="1">
      <alignment horizontal="center"/>
      <protection locked="0"/>
    </xf>
    <xf numFmtId="0" fontId="0" fillId="0" borderId="12" xfId="0" applyBorder="1" applyAlignment="1">
      <alignment horizontal="center"/>
    </xf>
    <xf numFmtId="0" fontId="0" fillId="0" borderId="37" xfId="0" applyBorder="1" applyAlignment="1">
      <alignment horizontal="center"/>
    </xf>
    <xf numFmtId="0" fontId="0" fillId="0" borderId="22" xfId="0" applyBorder="1" applyAlignment="1">
      <alignment horizontal="center"/>
    </xf>
    <xf numFmtId="0" fontId="0" fillId="0" borderId="36" xfId="0" applyBorder="1" applyAlignment="1" applyProtection="1">
      <alignment horizontal="center"/>
      <protection locked="0"/>
    </xf>
    <xf numFmtId="0" fontId="0" fillId="0" borderId="28" xfId="0" applyBorder="1" applyAlignment="1" applyProtection="1">
      <alignment horizontal="center"/>
      <protection locked="0"/>
    </xf>
    <xf numFmtId="0" fontId="0" fillId="0" borderId="5" xfId="0" applyBorder="1" applyAlignment="1" applyProtection="1">
      <alignment horizontal="center"/>
      <protection locked="0"/>
    </xf>
    <xf numFmtId="0" fontId="5" fillId="0" borderId="0" xfId="0" applyFont="1" applyFill="1" applyAlignment="1">
      <alignment horizontal="center"/>
    </xf>
    <xf numFmtId="0" fontId="5" fillId="0" borderId="0" xfId="0" applyFont="1" applyFill="1" applyAlignment="1">
      <alignment horizontal="center" textRotation="90"/>
    </xf>
    <xf numFmtId="9" fontId="5" fillId="0" borderId="24" xfId="2" applyFont="1" applyFill="1" applyBorder="1"/>
    <xf numFmtId="0" fontId="5" fillId="0" borderId="15" xfId="0" applyFont="1" applyFill="1" applyBorder="1"/>
    <xf numFmtId="0" fontId="5" fillId="0" borderId="29" xfId="0" applyFont="1" applyFill="1" applyBorder="1"/>
    <xf numFmtId="9" fontId="5" fillId="0" borderId="42" xfId="0" applyNumberFormat="1" applyFont="1" applyFill="1" applyBorder="1"/>
    <xf numFmtId="0" fontId="5" fillId="0" borderId="29" xfId="0" applyFont="1" applyFill="1" applyBorder="1" applyAlignment="1">
      <alignment horizontal="center"/>
    </xf>
    <xf numFmtId="0" fontId="5" fillId="0" borderId="42" xfId="0" applyFont="1" applyFill="1" applyBorder="1"/>
    <xf numFmtId="9" fontId="0" fillId="0" borderId="0" xfId="2" applyFont="1"/>
    <xf numFmtId="0" fontId="0" fillId="0" borderId="0" xfId="0" pivotButton="1"/>
    <xf numFmtId="0" fontId="0" fillId="0" borderId="0" xfId="0" applyAlignment="1">
      <alignment horizontal="left"/>
    </xf>
    <xf numFmtId="0" fontId="0" fillId="0" borderId="0" xfId="0" applyNumberFormat="1"/>
    <xf numFmtId="168" fontId="0" fillId="0" borderId="0" xfId="0" applyNumberFormat="1"/>
    <xf numFmtId="10" fontId="5" fillId="0" borderId="0" xfId="0" applyNumberFormat="1" applyFont="1" applyAlignment="1">
      <alignment horizontal="center"/>
    </xf>
    <xf numFmtId="10" fontId="5" fillId="0" borderId="3" xfId="0" applyNumberFormat="1" applyFont="1" applyBorder="1" applyAlignment="1">
      <alignment horizontal="center"/>
    </xf>
    <xf numFmtId="0" fontId="5" fillId="3" borderId="0" xfId="0" applyFont="1" applyFill="1" applyAlignment="1">
      <alignment horizontal="left" indent="4"/>
    </xf>
    <xf numFmtId="9" fontId="5" fillId="0" borderId="0" xfId="2" applyFont="1" applyAlignment="1">
      <alignment horizontal="center"/>
    </xf>
    <xf numFmtId="0" fontId="5" fillId="3" borderId="0" xfId="0" applyFont="1" applyFill="1" applyAlignment="1">
      <alignment horizontal="left" indent="5"/>
    </xf>
    <xf numFmtId="0" fontId="5" fillId="0" borderId="0" xfId="0" applyFont="1" applyAlignment="1">
      <alignment horizontal="center"/>
    </xf>
    <xf numFmtId="0" fontId="5" fillId="3" borderId="0" xfId="0" applyFont="1" applyFill="1" applyAlignment="1">
      <alignment horizontal="left" vertical="top" wrapText="1"/>
    </xf>
    <xf numFmtId="164" fontId="5" fillId="0" borderId="0" xfId="1" applyFont="1" applyAlignment="1"/>
    <xf numFmtId="10" fontId="5" fillId="0" borderId="17" xfId="0" applyNumberFormat="1" applyFont="1" applyBorder="1" applyAlignment="1">
      <alignment horizontal="center"/>
    </xf>
    <xf numFmtId="10" fontId="5" fillId="0" borderId="18" xfId="0" applyNumberFormat="1" applyFont="1" applyBorder="1" applyAlignment="1">
      <alignment horizontal="center"/>
    </xf>
    <xf numFmtId="10" fontId="4" fillId="0" borderId="0" xfId="0" applyNumberFormat="1" applyFont="1" applyAlignment="1">
      <alignment horizontal="center"/>
    </xf>
    <xf numFmtId="0" fontId="4" fillId="0" borderId="0" xfId="0" applyFont="1" applyAlignment="1">
      <alignment horizontal="center"/>
    </xf>
    <xf numFmtId="0" fontId="12" fillId="3" borderId="0" xfId="0" applyFont="1" applyFill="1" applyAlignment="1">
      <alignment horizontal="left" vertical="top" wrapText="1"/>
    </xf>
    <xf numFmtId="0" fontId="5" fillId="3" borderId="6" xfId="0" applyFont="1" applyFill="1" applyBorder="1" applyAlignment="1">
      <alignment horizontal="center"/>
    </xf>
    <xf numFmtId="0" fontId="5" fillId="3" borderId="7" xfId="0" applyFont="1" applyFill="1" applyBorder="1" applyAlignment="1">
      <alignment horizontal="center"/>
    </xf>
    <xf numFmtId="0" fontId="1" fillId="0" borderId="33" xfId="0" applyFont="1" applyBorder="1" applyAlignment="1" applyProtection="1">
      <alignment horizontal="center"/>
      <protection locked="0"/>
    </xf>
    <xf numFmtId="0" fontId="1" fillId="0" borderId="34" xfId="0" applyFont="1" applyBorder="1" applyAlignment="1" applyProtection="1">
      <alignment horizontal="center"/>
      <protection locked="0"/>
    </xf>
    <xf numFmtId="0" fontId="1" fillId="0" borderId="35" xfId="0" applyFont="1" applyBorder="1" applyAlignment="1" applyProtection="1">
      <alignment horizontal="center"/>
      <protection locked="0"/>
    </xf>
    <xf numFmtId="0" fontId="1" fillId="0" borderId="21" xfId="0" applyFont="1" applyBorder="1" applyAlignment="1" applyProtection="1">
      <alignment horizontal="right" vertical="center" textRotation="90" wrapText="1"/>
      <protection locked="0"/>
    </xf>
    <xf numFmtId="0" fontId="1" fillId="0" borderId="19" xfId="0" applyFont="1" applyBorder="1" applyAlignment="1" applyProtection="1">
      <alignment horizontal="right" vertical="center" textRotation="90" wrapText="1"/>
      <protection locked="0"/>
    </xf>
    <xf numFmtId="0" fontId="1" fillId="0" borderId="27" xfId="0" applyFont="1" applyBorder="1" applyAlignment="1" applyProtection="1">
      <alignment horizontal="right" vertical="center" textRotation="90" wrapText="1"/>
      <protection locked="0"/>
    </xf>
    <xf numFmtId="0" fontId="1" fillId="0" borderId="14" xfId="0" applyFont="1" applyBorder="1" applyAlignment="1" applyProtection="1">
      <alignment horizontal="center"/>
      <protection locked="0"/>
    </xf>
    <xf numFmtId="0" fontId="1" fillId="0" borderId="29" xfId="0" applyFont="1" applyBorder="1" applyAlignment="1" applyProtection="1">
      <alignment horizontal="center"/>
      <protection locked="0"/>
    </xf>
    <xf numFmtId="0" fontId="1" fillId="0" borderId="30" xfId="0" applyFont="1" applyBorder="1" applyAlignment="1" applyProtection="1">
      <alignment horizontal="center"/>
      <protection locked="0"/>
    </xf>
    <xf numFmtId="0" fontId="1" fillId="0" borderId="31" xfId="0" applyFont="1" applyBorder="1" applyAlignment="1" applyProtection="1">
      <alignment horizontal="center"/>
      <protection locked="0"/>
    </xf>
    <xf numFmtId="0" fontId="0" fillId="0" borderId="38" xfId="0" applyBorder="1" applyAlignment="1" applyProtection="1">
      <alignment horizontal="center"/>
      <protection locked="0"/>
    </xf>
    <xf numFmtId="0" fontId="0" fillId="0" borderId="39" xfId="0" applyBorder="1" applyAlignment="1" applyProtection="1">
      <alignment horizontal="center"/>
      <protection locked="0"/>
    </xf>
    <xf numFmtId="0" fontId="0" fillId="0" borderId="32" xfId="0" applyBorder="1" applyAlignment="1" applyProtection="1">
      <alignment horizontal="center"/>
      <protection locked="0"/>
    </xf>
    <xf numFmtId="0" fontId="0" fillId="0" borderId="25" xfId="0" applyBorder="1" applyAlignment="1" applyProtection="1">
      <alignment horizontal="center"/>
      <protection locked="0"/>
    </xf>
    <xf numFmtId="0" fontId="0" fillId="0" borderId="30" xfId="0" applyBorder="1" applyAlignment="1" applyProtection="1">
      <alignment horizontal="center"/>
      <protection locked="0"/>
    </xf>
    <xf numFmtId="0" fontId="0" fillId="0" borderId="31" xfId="0" applyBorder="1" applyAlignment="1" applyProtection="1">
      <alignment horizontal="center"/>
      <protection locked="0"/>
    </xf>
    <xf numFmtId="0" fontId="0" fillId="0" borderId="23" xfId="0" applyBorder="1" applyAlignment="1" applyProtection="1">
      <alignment horizontal="center"/>
      <protection locked="0"/>
    </xf>
    <xf numFmtId="0" fontId="5" fillId="0" borderId="29" xfId="0" applyFont="1" applyFill="1" applyBorder="1" applyAlignment="1">
      <alignment horizontal="center"/>
    </xf>
    <xf numFmtId="0" fontId="4" fillId="0" borderId="38" xfId="0" applyFont="1" applyBorder="1" applyAlignment="1">
      <alignment horizontal="center"/>
    </xf>
    <xf numFmtId="0" fontId="4" fillId="0" borderId="20" xfId="0" applyFont="1" applyBorder="1" applyAlignment="1">
      <alignment horizontal="center"/>
    </xf>
    <xf numFmtId="0" fontId="4" fillId="0" borderId="43" xfId="0" applyFont="1" applyBorder="1" applyAlignment="1">
      <alignment horizontal="center"/>
    </xf>
    <xf numFmtId="0" fontId="4" fillId="0" borderId="24" xfId="0" applyFont="1" applyBorder="1" applyAlignment="1">
      <alignment horizontal="center"/>
    </xf>
    <xf numFmtId="0" fontId="4" fillId="0" borderId="39" xfId="0" applyFont="1" applyBorder="1" applyAlignment="1">
      <alignment horizontal="center"/>
    </xf>
    <xf numFmtId="0" fontId="4" fillId="0" borderId="26" xfId="0" applyFont="1" applyBorder="1" applyAlignment="1">
      <alignment horizontal="center"/>
    </xf>
    <xf numFmtId="164" fontId="4" fillId="4" borderId="38" xfId="1" applyFont="1" applyFill="1" applyBorder="1" applyAlignment="1">
      <alignment horizontal="center"/>
    </xf>
    <xf numFmtId="164" fontId="4" fillId="4" borderId="20" xfId="1" applyFont="1" applyFill="1" applyBorder="1" applyAlignment="1">
      <alignment horizontal="center"/>
    </xf>
    <xf numFmtId="164" fontId="4" fillId="4" borderId="43" xfId="1" applyFont="1" applyFill="1" applyBorder="1" applyAlignment="1">
      <alignment horizontal="center"/>
    </xf>
    <xf numFmtId="164" fontId="4" fillId="4" borderId="24" xfId="1" applyFont="1" applyFill="1" applyBorder="1" applyAlignment="1">
      <alignment horizontal="center"/>
    </xf>
    <xf numFmtId="164" fontId="4" fillId="4" borderId="39" xfId="1" applyFont="1" applyFill="1" applyBorder="1" applyAlignment="1">
      <alignment horizontal="center"/>
    </xf>
    <xf numFmtId="164" fontId="4" fillId="4" borderId="26" xfId="1" applyFont="1" applyFill="1" applyBorder="1" applyAlignment="1">
      <alignment horizontal="center"/>
    </xf>
    <xf numFmtId="0" fontId="5" fillId="4" borderId="40" xfId="0" applyFont="1" applyFill="1" applyBorder="1" applyAlignment="1">
      <alignment horizontal="center"/>
    </xf>
    <xf numFmtId="0" fontId="5" fillId="4" borderId="42" xfId="0" applyFont="1" applyFill="1" applyBorder="1" applyAlignment="1">
      <alignment horizontal="center"/>
    </xf>
    <xf numFmtId="0" fontId="5" fillId="0" borderId="40" xfId="0" applyFont="1" applyFill="1" applyBorder="1" applyAlignment="1">
      <alignment horizontal="center"/>
    </xf>
    <xf numFmtId="0" fontId="5" fillId="0" borderId="42" xfId="0" applyFont="1" applyFill="1" applyBorder="1" applyAlignment="1">
      <alignment horizontal="center"/>
    </xf>
    <xf numFmtId="0" fontId="5" fillId="0" borderId="41" xfId="0" applyFont="1" applyFill="1" applyBorder="1" applyAlignment="1">
      <alignment horizontal="center"/>
    </xf>
    <xf numFmtId="0" fontId="5" fillId="0" borderId="43" xfId="0" applyFont="1" applyFill="1" applyBorder="1" applyAlignment="1">
      <alignment horizontal="center"/>
    </xf>
    <xf numFmtId="0" fontId="5" fillId="0" borderId="24" xfId="0" applyFont="1" applyFill="1" applyBorder="1" applyAlignment="1">
      <alignment horizont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Salary per Job</a:t>
            </a:r>
            <a:r>
              <a:rPr lang="en-CA" baseline="0"/>
              <a:t> Title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Questions!$E$78</c:f>
              <c:strCache>
                <c:ptCount val="1"/>
                <c:pt idx="0">
                  <c:v>Average Salary</c:v>
                </c:pt>
              </c:strCache>
            </c:strRef>
          </c:tx>
          <c:spPr>
            <a:solidFill>
              <a:schemeClr val="accent2"/>
            </a:solidFill>
            <a:ln>
              <a:noFill/>
            </a:ln>
            <a:effectLst/>
          </c:spPr>
          <c:invertIfNegative val="0"/>
          <c:cat>
            <c:strRef>
              <c:f>Questions!$C$79:$C$82</c:f>
              <c:strCache>
                <c:ptCount val="4"/>
                <c:pt idx="0">
                  <c:v>Cashier</c:v>
                </c:pt>
                <c:pt idx="1">
                  <c:v>Financial Advisor</c:v>
                </c:pt>
                <c:pt idx="2">
                  <c:v>Secretary</c:v>
                </c:pt>
                <c:pt idx="3">
                  <c:v>Manager</c:v>
                </c:pt>
              </c:strCache>
            </c:strRef>
          </c:cat>
          <c:val>
            <c:numRef>
              <c:f>Questions!$E$79:$E$82</c:f>
              <c:numCache>
                <c:formatCode>_-"$"* #,##0.00_-;\-"$"* #,##0.00_-;_-"$"* "-"??_-;_-@_-</c:formatCode>
                <c:ptCount val="4"/>
                <c:pt idx="0">
                  <c:v>21703.469873129448</c:v>
                </c:pt>
                <c:pt idx="1">
                  <c:v>47924.381632665398</c:v>
                </c:pt>
                <c:pt idx="2">
                  <c:v>29931.735044728721</c:v>
                </c:pt>
                <c:pt idx="3">
                  <c:v>95380.955521632204</c:v>
                </c:pt>
              </c:numCache>
            </c:numRef>
          </c:val>
          <c:extLst>
            <c:ext xmlns:c16="http://schemas.microsoft.com/office/drawing/2014/chart" uri="{C3380CC4-5D6E-409C-BE32-E72D297353CC}">
              <c16:uniqueId val="{00000001-D899-4479-A26B-C29ED76391DA}"/>
            </c:ext>
          </c:extLst>
        </c:ser>
        <c:dLbls>
          <c:showLegendKey val="0"/>
          <c:showVal val="0"/>
          <c:showCatName val="0"/>
          <c:showSerName val="0"/>
          <c:showPercent val="0"/>
          <c:showBubbleSize val="0"/>
        </c:dLbls>
        <c:gapWidth val="219"/>
        <c:overlap val="-27"/>
        <c:axId val="535764344"/>
        <c:axId val="301948072"/>
        <c:extLst>
          <c:ext xmlns:c15="http://schemas.microsoft.com/office/drawing/2012/chart" uri="{02D57815-91ED-43cb-92C2-25804820EDAC}">
            <c15:filteredBarSeries>
              <c15:ser>
                <c:idx val="0"/>
                <c:order val="0"/>
                <c:tx>
                  <c:strRef>
                    <c:extLst>
                      <c:ext uri="{02D57815-91ED-43cb-92C2-25804820EDAC}">
                        <c15:formulaRef>
                          <c15:sqref>Questions!$D$78</c15:sqref>
                        </c15:formulaRef>
                      </c:ext>
                    </c:extLst>
                    <c:strCache>
                      <c:ptCount val="1"/>
                    </c:strCache>
                  </c:strRef>
                </c:tx>
                <c:spPr>
                  <a:solidFill>
                    <a:schemeClr val="accent1"/>
                  </a:solidFill>
                  <a:ln>
                    <a:noFill/>
                  </a:ln>
                  <a:effectLst/>
                </c:spPr>
                <c:invertIfNegative val="0"/>
                <c:cat>
                  <c:strRef>
                    <c:extLst>
                      <c:ext uri="{02D57815-91ED-43cb-92C2-25804820EDAC}">
                        <c15:formulaRef>
                          <c15:sqref>Questions!$C$79:$C$82</c15:sqref>
                        </c15:formulaRef>
                      </c:ext>
                    </c:extLst>
                    <c:strCache>
                      <c:ptCount val="4"/>
                      <c:pt idx="0">
                        <c:v>Cashier</c:v>
                      </c:pt>
                      <c:pt idx="1">
                        <c:v>Financial Advisor</c:v>
                      </c:pt>
                      <c:pt idx="2">
                        <c:v>Secretary</c:v>
                      </c:pt>
                      <c:pt idx="3">
                        <c:v>Manager</c:v>
                      </c:pt>
                    </c:strCache>
                  </c:strRef>
                </c:cat>
                <c:val>
                  <c:numRef>
                    <c:extLst>
                      <c:ext uri="{02D57815-91ED-43cb-92C2-25804820EDAC}">
                        <c15:formulaRef>
                          <c15:sqref>Questions!$D$79:$D$82</c15:sqref>
                        </c15:formulaRef>
                      </c:ext>
                    </c:extLst>
                    <c:numCache>
                      <c:formatCode>General</c:formatCode>
                      <c:ptCount val="4"/>
                    </c:numCache>
                  </c:numRef>
                </c:val>
                <c:extLst>
                  <c:ext xmlns:c16="http://schemas.microsoft.com/office/drawing/2014/chart" uri="{C3380CC4-5D6E-409C-BE32-E72D297353CC}">
                    <c16:uniqueId val="{00000000-D899-4479-A26B-C29ED76391DA}"/>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Questions!$F$78</c15:sqref>
                        </c15:formulaRef>
                      </c:ext>
                    </c:extLst>
                    <c:strCache>
                      <c:ptCount val="1"/>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Questions!$C$79:$C$82</c15:sqref>
                        </c15:formulaRef>
                      </c:ext>
                    </c:extLst>
                    <c:strCache>
                      <c:ptCount val="4"/>
                      <c:pt idx="0">
                        <c:v>Cashier</c:v>
                      </c:pt>
                      <c:pt idx="1">
                        <c:v>Financial Advisor</c:v>
                      </c:pt>
                      <c:pt idx="2">
                        <c:v>Secretary</c:v>
                      </c:pt>
                      <c:pt idx="3">
                        <c:v>Manager</c:v>
                      </c:pt>
                    </c:strCache>
                  </c:strRef>
                </c:cat>
                <c:val>
                  <c:numRef>
                    <c:extLst xmlns:c15="http://schemas.microsoft.com/office/drawing/2012/chart">
                      <c:ext xmlns:c15="http://schemas.microsoft.com/office/drawing/2012/chart" uri="{02D57815-91ED-43cb-92C2-25804820EDAC}">
                        <c15:formulaRef>
                          <c15:sqref>Questions!$F$79:$F$82</c15:sqref>
                        </c15:formulaRef>
                      </c:ext>
                    </c:extLst>
                    <c:numCache>
                      <c:formatCode>_-"$"* #,##0.00_-;\-"$"* #,##0.00_-;_-"$"* "-"??_-;_-@_-</c:formatCode>
                      <c:ptCount val="4"/>
                    </c:numCache>
                  </c:numRef>
                </c:val>
                <c:extLst xmlns:c15="http://schemas.microsoft.com/office/drawing/2012/chart">
                  <c:ext xmlns:c16="http://schemas.microsoft.com/office/drawing/2014/chart" uri="{C3380CC4-5D6E-409C-BE32-E72D297353CC}">
                    <c16:uniqueId val="{00000002-D899-4479-A26B-C29ED76391DA}"/>
                  </c:ext>
                </c:extLst>
              </c15:ser>
            </c15:filteredBarSeries>
          </c:ext>
        </c:extLst>
      </c:barChart>
      <c:catAx>
        <c:axId val="53576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Jobs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948072"/>
        <c:crosses val="autoZero"/>
        <c:auto val="1"/>
        <c:lblAlgn val="ctr"/>
        <c:lblOffset val="100"/>
        <c:noMultiLvlLbl val="0"/>
      </c:catAx>
      <c:valAx>
        <c:axId val="301948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quot;$&quot;* #,##0.0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764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421341</xdr:colOff>
      <xdr:row>75</xdr:row>
      <xdr:rowOff>116541</xdr:rowOff>
    </xdr:from>
    <xdr:to>
      <xdr:col>12</xdr:col>
      <xdr:colOff>457200</xdr:colOff>
      <xdr:row>90</xdr:row>
      <xdr:rowOff>170329</xdr:rowOff>
    </xdr:to>
    <xdr:graphicFrame macro="">
      <xdr:nvGraphicFramePr>
        <xdr:cNvPr id="2" name="Chart 1">
          <a:extLst>
            <a:ext uri="{FF2B5EF4-FFF2-40B4-BE49-F238E27FC236}">
              <a16:creationId xmlns:a16="http://schemas.microsoft.com/office/drawing/2014/main" id="{4A82A8C8-5F3F-4BB4-9C68-A5434D4D4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140.568128009261" createdVersion="6" refreshedVersion="6" minRefreshableVersion="3" recordCount="625" xr:uid="{00000000-000A-0000-FFFF-FFFF05000000}">
  <cacheSource type="worksheet">
    <worksheetSource ref="C2:H627" sheet="Employee Data"/>
  </cacheSource>
  <cacheFields count="6">
    <cacheField name="Job Title" numFmtId="0">
      <sharedItems/>
    </cacheField>
    <cacheField name="Location" numFmtId="0">
      <sharedItems/>
    </cacheField>
    <cacheField name="Gender" numFmtId="0">
      <sharedItems count="2">
        <s v="M"/>
        <s v="F"/>
      </sharedItems>
    </cacheField>
    <cacheField name="Age" numFmtId="0">
      <sharedItems containsSemiMixedTypes="0" containsString="0" containsNumber="1" containsInteger="1" minValue="18" maxValue="69"/>
    </cacheField>
    <cacheField name="Seniority (in years)" numFmtId="0">
      <sharedItems containsSemiMixedTypes="0" containsString="0" containsNumber="1" containsInteger="1" minValue="0" maxValue="43" count="40">
        <n v="2"/>
        <n v="7"/>
        <n v="11"/>
        <n v="6"/>
        <n v="8"/>
        <n v="3"/>
        <n v="4"/>
        <n v="13"/>
        <n v="5"/>
        <n v="10"/>
        <n v="20"/>
        <n v="9"/>
        <n v="12"/>
        <n v="25"/>
        <n v="1"/>
        <n v="16"/>
        <n v="17"/>
        <n v="35"/>
        <n v="22"/>
        <n v="18"/>
        <n v="0"/>
        <n v="29"/>
        <n v="24"/>
        <n v="21"/>
        <n v="19"/>
        <n v="37"/>
        <n v="15"/>
        <n v="28"/>
        <n v="34"/>
        <n v="31"/>
        <n v="23"/>
        <n v="14"/>
        <n v="43"/>
        <n v="26"/>
        <n v="33"/>
        <n v="30"/>
        <n v="39"/>
        <n v="27"/>
        <n v="32"/>
        <n v="41"/>
      </sharedItems>
    </cacheField>
    <cacheField name="Salary ($)" numFmtId="166">
      <sharedItems containsSemiMixedTypes="0" containsString="0" containsNumber="1" minValue="20000" maxValue="142792.11406009938" count="118">
        <n v="40599.999999999993"/>
        <n v="43737.730557705589"/>
        <n v="46421.633001005954"/>
        <n v="21230.40301202"/>
        <n v="43091.360155374969"/>
        <n v="44393.796516071168"/>
        <n v="27270"/>
        <n v="27542.7"/>
        <n v="28661.044066227001"/>
        <n v="41827.13499999998"/>
        <n v="22536.500602639397"/>
        <n v="42454.542024999973"/>
        <n v="21873.70545368722"/>
        <n v="30424.275813563188"/>
        <n v="24162.179008870637"/>
        <n v="21442.707042140202"/>
        <n v="21657.134112561605"/>
        <n v="87036.201587625663"/>
        <n v="34000"/>
        <n v="20606.02"/>
        <n v="40000"/>
        <n v="50009.282666174702"/>
        <n v="50759.421906167321"/>
        <n v="20402"/>
        <n v="94210.783682689071"/>
        <n v="66359.854909275105"/>
        <n v="78831.369348480002"/>
        <n v="106096.64407285453"/>
        <n v="30123.045359963551"/>
        <n v="23686.088627458717"/>
        <n v="20000"/>
        <n v="121871.69443217495"/>
        <n v="70000"/>
        <n v="56335.086184394953"/>
        <n v="53874.200262002138"/>
        <n v="23922.949513733303"/>
        <n v="68365.581523907938"/>
        <n v="22989.484264752449"/>
        <n v="47824.726858461348"/>
        <n v="119482.0533648774"/>
        <n v="31659.623412939865"/>
        <n v="98016.899343469719"/>
        <n v="49270.229227758333"/>
        <n v="28377.271352700001"/>
        <n v="20812.0802"/>
        <n v="27818.127"/>
        <n v="112590.60746326581"/>
        <n v="31976.219647069265"/>
        <n v="20200"/>
        <n v="83656.479803561771"/>
        <n v="62523.208819634063"/>
        <n v="55502.547964921141"/>
        <n v="51520.813234759829"/>
        <n v="22761.86560866579"/>
        <n v="27000"/>
        <n v="28947.65450688927"/>
        <n v="85329.609399633002"/>
        <n v="26425.819337965026"/>
        <n v="108218.57695431162"/>
        <n v="74753.884602838531"/>
        <n v="45059.703463812235"/>
        <n v="29824.797386102524"/>
        <n v="65379.167398300597"/>
        <n v="22092.442508224092"/>
        <n v="28096.308270000001"/>
        <n v="53078.029814780435"/>
        <n v="45735.599015769418"/>
        <n v="47117.957496021038"/>
        <n v="23219.379107399975"/>
        <n v="75770.251199999999"/>
        <n v="88776.925619378177"/>
        <n v="24403.800798959343"/>
        <n v="25648.639900344682"/>
        <n v="96094.999356342858"/>
        <n v="32295.981843539957"/>
        <n v="30728.51857169882"/>
        <n v="48542.097761338264"/>
        <n v="32945.131078595114"/>
        <n v="92363.513414401052"/>
        <n v="33274.582389381067"/>
        <n v="31035.803757415808"/>
        <n v="64412.972806207494"/>
        <n v="71400"/>
        <n v="21020.201002000002"/>
        <n v="90552.464131765737"/>
        <n v="54682.313265932164"/>
        <n v="25394.692970638298"/>
        <n v="41208.999999999985"/>
        <n v="101976.78207694591"/>
        <n v="80407.996735449604"/>
        <n v="126795.31088723482"/>
        <n v="52293.625433281224"/>
        <n v="77285.656224000006"/>
        <n v="25143.26036696861"/>
        <n v="142792.11406009938"/>
        <n v="110382.94849339785"/>
        <n v="29529.502362477746"/>
        <n v="23451.572898473976"/>
        <n v="58908.381376783051"/>
        <n v="22313.366933306334"/>
        <n v="33607.328213274879"/>
        <n v="60688.887203896309"/>
        <n v="59792.007097434791"/>
        <n v="63461.056951928571"/>
        <n v="99977.237330339121"/>
        <n v="82016.156670158598"/>
        <n v="57180.112477160874"/>
        <n v="32618.941661975357"/>
        <n v="33943.401495407626"/>
        <n v="61599.220511954751"/>
        <n v="117139.26800478176"/>
        <n v="134556.1982760207"/>
        <n v="124309.12832081845"/>
        <n v="72560.736346757796"/>
        <n v="24647.838806948937"/>
        <n v="74284.56"/>
        <n v="31346.161794989966"/>
        <n v="104016.3177184848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140.577922569442" createdVersion="6" refreshedVersion="6" minRefreshableVersion="3" recordCount="625" xr:uid="{00000000-000A-0000-FFFF-FFFF1B000000}">
  <cacheSource type="worksheet">
    <worksheetSource ref="B75:C700" sheet="Worksheet"/>
  </cacheSource>
  <cacheFields count="2">
    <cacheField name="Seniority (in years)" numFmtId="0">
      <sharedItems containsSemiMixedTypes="0" containsString="0" containsNumber="1" containsInteger="1" minValue="0" maxValue="43" count="40">
        <n v="2"/>
        <n v="7"/>
        <n v="11"/>
        <n v="6"/>
        <n v="8"/>
        <n v="3"/>
        <n v="4"/>
        <n v="13"/>
        <n v="5"/>
        <n v="10"/>
        <n v="20"/>
        <n v="9"/>
        <n v="12"/>
        <n v="25"/>
        <n v="1"/>
        <n v="16"/>
        <n v="17"/>
        <n v="35"/>
        <n v="22"/>
        <n v="18"/>
        <n v="0"/>
        <n v="29"/>
        <n v="24"/>
        <n v="21"/>
        <n v="19"/>
        <n v="37"/>
        <n v="15"/>
        <n v="28"/>
        <n v="34"/>
        <n v="31"/>
        <n v="23"/>
        <n v="14"/>
        <n v="43"/>
        <n v="26"/>
        <n v="33"/>
        <n v="30"/>
        <n v="39"/>
        <n v="27"/>
        <n v="32"/>
        <n v="41"/>
      </sharedItems>
    </cacheField>
    <cacheField name="Salary ($)" numFmtId="166">
      <sharedItems containsSemiMixedTypes="0" containsString="0" containsNumber="1" minValue="20000" maxValue="142792.1140600993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25">
  <r>
    <s v="Financial Advisor"/>
    <s v="Longueuil"/>
    <x v="0"/>
    <n v="36"/>
    <x v="0"/>
    <x v="0"/>
  </r>
  <r>
    <s v="Financial Advisor"/>
    <s v="Montreal"/>
    <x v="1"/>
    <n v="54"/>
    <x v="1"/>
    <x v="1"/>
  </r>
  <r>
    <s v="Financial Advisor"/>
    <s v="Laval"/>
    <x v="0"/>
    <n v="40"/>
    <x v="2"/>
    <x v="2"/>
  </r>
  <r>
    <s v="Financial Advisor"/>
    <s v="Quebec City"/>
    <x v="0"/>
    <n v="27"/>
    <x v="0"/>
    <x v="0"/>
  </r>
  <r>
    <s v="Cashier"/>
    <s v="Laval"/>
    <x v="1"/>
    <n v="29"/>
    <x v="1"/>
    <x v="3"/>
  </r>
  <r>
    <s v="Financial Advisor"/>
    <s v="Trois-Rivères"/>
    <x v="0"/>
    <n v="27"/>
    <x v="3"/>
    <x v="4"/>
  </r>
  <r>
    <s v="Financial Advisor"/>
    <s v="Quebec City"/>
    <x v="1"/>
    <n v="37"/>
    <x v="4"/>
    <x v="5"/>
  </r>
  <r>
    <s v="Secretary"/>
    <s v="Quebec City"/>
    <x v="1"/>
    <n v="30"/>
    <x v="0"/>
    <x v="6"/>
  </r>
  <r>
    <s v="Secretary"/>
    <s v="Montreal"/>
    <x v="1"/>
    <n v="47"/>
    <x v="5"/>
    <x v="7"/>
  </r>
  <r>
    <s v="Secretary"/>
    <s v="Montreal"/>
    <x v="1"/>
    <n v="41"/>
    <x v="1"/>
    <x v="8"/>
  </r>
  <r>
    <s v="Financial Advisor"/>
    <s v="Quebec City"/>
    <x v="1"/>
    <n v="28"/>
    <x v="6"/>
    <x v="9"/>
  </r>
  <r>
    <s v="Secretary"/>
    <s v="Montreal"/>
    <x v="1"/>
    <n v="34"/>
    <x v="0"/>
    <x v="6"/>
  </r>
  <r>
    <s v="Cashier"/>
    <s v="Longueuil"/>
    <x v="1"/>
    <n v="39"/>
    <x v="7"/>
    <x v="10"/>
  </r>
  <r>
    <s v="Financial Advisor"/>
    <s v="Laval"/>
    <x v="1"/>
    <n v="34"/>
    <x v="8"/>
    <x v="11"/>
  </r>
  <r>
    <s v="Secretary"/>
    <s v="Quebec City"/>
    <x v="1"/>
    <n v="41"/>
    <x v="0"/>
    <x v="6"/>
  </r>
  <r>
    <s v="Financial Advisor"/>
    <s v="Longueuil"/>
    <x v="1"/>
    <n v="37"/>
    <x v="2"/>
    <x v="2"/>
  </r>
  <r>
    <s v="Cashier"/>
    <s v="Laval"/>
    <x v="1"/>
    <n v="47"/>
    <x v="9"/>
    <x v="12"/>
  </r>
  <r>
    <s v="Cashier"/>
    <s v="Sherbrooke"/>
    <x v="1"/>
    <n v="32"/>
    <x v="9"/>
    <x v="12"/>
  </r>
  <r>
    <s v="Financial Advisor"/>
    <s v="Laval"/>
    <x v="1"/>
    <n v="29"/>
    <x v="0"/>
    <x v="0"/>
  </r>
  <r>
    <s v="Secretary"/>
    <s v="Sherbrooke"/>
    <x v="1"/>
    <n v="54"/>
    <x v="7"/>
    <x v="13"/>
  </r>
  <r>
    <s v="Financial Advisor"/>
    <s v="Quebec City"/>
    <x v="1"/>
    <n v="27"/>
    <x v="1"/>
    <x v="1"/>
  </r>
  <r>
    <s v="Cashier"/>
    <s v="Laval"/>
    <x v="1"/>
    <n v="41"/>
    <x v="1"/>
    <x v="3"/>
  </r>
  <r>
    <s v="Cashier"/>
    <s v="Trois-Rivères"/>
    <x v="1"/>
    <n v="52"/>
    <x v="10"/>
    <x v="14"/>
  </r>
  <r>
    <s v="Cashier"/>
    <s v="Quebec City"/>
    <x v="0"/>
    <n v="28"/>
    <x v="4"/>
    <x v="15"/>
  </r>
  <r>
    <s v="Cashier"/>
    <s v="Laval"/>
    <x v="1"/>
    <n v="54"/>
    <x v="11"/>
    <x v="16"/>
  </r>
  <r>
    <s v="Manager"/>
    <s v="Laval"/>
    <x v="0"/>
    <n v="52"/>
    <x v="12"/>
    <x v="17"/>
  </r>
  <r>
    <s v="Financial Advisor"/>
    <s v="Longueuil"/>
    <x v="1"/>
    <n v="29"/>
    <x v="3"/>
    <x v="4"/>
  </r>
  <r>
    <s v="Secretary"/>
    <s v="Quebec City"/>
    <x v="1"/>
    <n v="60"/>
    <x v="13"/>
    <x v="18"/>
  </r>
  <r>
    <s v="Cashier"/>
    <s v="Trois-Rivères"/>
    <x v="1"/>
    <n v="24"/>
    <x v="6"/>
    <x v="19"/>
  </r>
  <r>
    <s v="Financial Advisor"/>
    <s v="Sherbrooke"/>
    <x v="1"/>
    <n v="33"/>
    <x v="14"/>
    <x v="20"/>
  </r>
  <r>
    <s v="Financial Advisor"/>
    <s v="Laval"/>
    <x v="1"/>
    <n v="50"/>
    <x v="2"/>
    <x v="2"/>
  </r>
  <r>
    <s v="Financial Advisor"/>
    <s v="Trois-Rivères"/>
    <x v="1"/>
    <n v="38"/>
    <x v="8"/>
    <x v="11"/>
  </r>
  <r>
    <s v="Financial Advisor"/>
    <s v="Trois-Rivères"/>
    <x v="0"/>
    <n v="34"/>
    <x v="15"/>
    <x v="21"/>
  </r>
  <r>
    <s v="Financial Advisor"/>
    <s v="Quebec City"/>
    <x v="1"/>
    <n v="48"/>
    <x v="16"/>
    <x v="22"/>
  </r>
  <r>
    <s v="Financial Advisor"/>
    <s v="Longueuil"/>
    <x v="1"/>
    <n v="52"/>
    <x v="16"/>
    <x v="22"/>
  </r>
  <r>
    <s v="Cashier"/>
    <s v="Sherbrooke"/>
    <x v="0"/>
    <n v="47"/>
    <x v="5"/>
    <x v="23"/>
  </r>
  <r>
    <s v="Financial Advisor"/>
    <s v="Trois-Rivères"/>
    <x v="0"/>
    <n v="31"/>
    <x v="2"/>
    <x v="2"/>
  </r>
  <r>
    <s v="Financial Advisor"/>
    <s v="Sherbrooke"/>
    <x v="1"/>
    <n v="40"/>
    <x v="3"/>
    <x v="4"/>
  </r>
  <r>
    <s v="Manager"/>
    <s v="Montreal"/>
    <x v="0"/>
    <n v="64"/>
    <x v="15"/>
    <x v="24"/>
  </r>
  <r>
    <s v="Financial Advisor"/>
    <s v="Montreal"/>
    <x v="0"/>
    <n v="53"/>
    <x v="17"/>
    <x v="25"/>
  </r>
  <r>
    <s v="Manager"/>
    <s v="Sherbrooke"/>
    <x v="0"/>
    <n v="45"/>
    <x v="1"/>
    <x v="26"/>
  </r>
  <r>
    <s v="Cashier"/>
    <s v="Quebec City"/>
    <x v="1"/>
    <n v="31"/>
    <x v="1"/>
    <x v="3"/>
  </r>
  <r>
    <s v="Manager"/>
    <s v="Sherbrooke"/>
    <x v="0"/>
    <n v="48"/>
    <x v="18"/>
    <x v="27"/>
  </r>
  <r>
    <s v="Secretary"/>
    <s v="Quebec City"/>
    <x v="1"/>
    <n v="35"/>
    <x v="12"/>
    <x v="28"/>
  </r>
  <r>
    <s v="Cashier"/>
    <s v="Sherbrooke"/>
    <x v="0"/>
    <n v="40"/>
    <x v="19"/>
    <x v="29"/>
  </r>
  <r>
    <s v="Cashier"/>
    <s v="Sherbrooke"/>
    <x v="0"/>
    <n v="18"/>
    <x v="20"/>
    <x v="30"/>
  </r>
  <r>
    <s v="Cashier"/>
    <s v="Sherbrooke"/>
    <x v="1"/>
    <n v="35"/>
    <x v="1"/>
    <x v="3"/>
  </r>
  <r>
    <s v="Cashier"/>
    <s v="Laval"/>
    <x v="1"/>
    <n v="31"/>
    <x v="1"/>
    <x v="3"/>
  </r>
  <r>
    <s v="Secretary"/>
    <s v="Montreal"/>
    <x v="0"/>
    <n v="46"/>
    <x v="7"/>
    <x v="13"/>
  </r>
  <r>
    <s v="Manager"/>
    <s v="Quebec City"/>
    <x v="1"/>
    <n v="59"/>
    <x v="21"/>
    <x v="31"/>
  </r>
  <r>
    <s v="Manager"/>
    <s v="Quebec City"/>
    <x v="0"/>
    <n v="44"/>
    <x v="14"/>
    <x v="32"/>
  </r>
  <r>
    <s v="Financial Advisor"/>
    <s v="Quebec City"/>
    <x v="0"/>
    <n v="52"/>
    <x v="22"/>
    <x v="33"/>
  </r>
  <r>
    <s v="Cashier"/>
    <s v="Quebec City"/>
    <x v="1"/>
    <n v="21"/>
    <x v="5"/>
    <x v="23"/>
  </r>
  <r>
    <s v="Financial Advisor"/>
    <s v="Sherbrooke"/>
    <x v="1"/>
    <n v="64"/>
    <x v="23"/>
    <x v="34"/>
  </r>
  <r>
    <s v="Financial Advisor"/>
    <s v="Trois-Rivères"/>
    <x v="0"/>
    <n v="47"/>
    <x v="0"/>
    <x v="0"/>
  </r>
  <r>
    <s v="Cashier"/>
    <s v="Laval"/>
    <x v="1"/>
    <n v="48"/>
    <x v="24"/>
    <x v="35"/>
  </r>
  <r>
    <s v="Financial Advisor"/>
    <s v="Laval"/>
    <x v="0"/>
    <n v="57"/>
    <x v="25"/>
    <x v="36"/>
  </r>
  <r>
    <s v="Cashier"/>
    <s v="Sherbrooke"/>
    <x v="1"/>
    <n v="46"/>
    <x v="26"/>
    <x v="37"/>
  </r>
  <r>
    <s v="Secretary"/>
    <s v="Montreal"/>
    <x v="1"/>
    <n v="66"/>
    <x v="5"/>
    <x v="7"/>
  </r>
  <r>
    <s v="Financial Advisor"/>
    <s v="Laval"/>
    <x v="0"/>
    <n v="48"/>
    <x v="7"/>
    <x v="38"/>
  </r>
  <r>
    <s v="Manager"/>
    <s v="Laval"/>
    <x v="0"/>
    <n v="60"/>
    <x v="27"/>
    <x v="39"/>
  </r>
  <r>
    <s v="Financial Advisor"/>
    <s v="Quebec City"/>
    <x v="0"/>
    <n v="52"/>
    <x v="15"/>
    <x v="21"/>
  </r>
  <r>
    <s v="Financial Advisor"/>
    <s v="Laval"/>
    <x v="0"/>
    <n v="42"/>
    <x v="8"/>
    <x v="11"/>
  </r>
  <r>
    <s v="Secretary"/>
    <s v="Longueuil"/>
    <x v="1"/>
    <n v="62"/>
    <x v="28"/>
    <x v="18"/>
  </r>
  <r>
    <s v="Cashier"/>
    <s v="Montreal"/>
    <x v="1"/>
    <n v="57"/>
    <x v="4"/>
    <x v="15"/>
  </r>
  <r>
    <s v="Secretary"/>
    <s v="Laval"/>
    <x v="1"/>
    <n v="55"/>
    <x v="16"/>
    <x v="40"/>
  </r>
  <r>
    <s v="Manager"/>
    <s v="Quebec City"/>
    <x v="0"/>
    <n v="53"/>
    <x v="19"/>
    <x v="41"/>
  </r>
  <r>
    <s v="Financial Advisor"/>
    <s v="Longueuil"/>
    <x v="1"/>
    <n v="42"/>
    <x v="26"/>
    <x v="42"/>
  </r>
  <r>
    <s v="Financial Advisor"/>
    <s v="Trois-Rivères"/>
    <x v="0"/>
    <n v="56"/>
    <x v="0"/>
    <x v="0"/>
  </r>
  <r>
    <s v="Secretary"/>
    <s v="Longueuil"/>
    <x v="1"/>
    <n v="52"/>
    <x v="3"/>
    <x v="43"/>
  </r>
  <r>
    <s v="Financial Advisor"/>
    <s v="Quebec City"/>
    <x v="1"/>
    <n v="29"/>
    <x v="0"/>
    <x v="0"/>
  </r>
  <r>
    <s v="Cashier"/>
    <s v="Trois-Rivères"/>
    <x v="1"/>
    <n v="47"/>
    <x v="8"/>
    <x v="44"/>
  </r>
  <r>
    <s v="Secretary"/>
    <s v="Laval"/>
    <x v="1"/>
    <n v="24"/>
    <x v="6"/>
    <x v="45"/>
  </r>
  <r>
    <s v="Cashier"/>
    <s v="Trois-Rivères"/>
    <x v="1"/>
    <n v="56"/>
    <x v="26"/>
    <x v="37"/>
  </r>
  <r>
    <s v="Manager"/>
    <s v="Trois-Rivères"/>
    <x v="1"/>
    <n v="59"/>
    <x v="13"/>
    <x v="46"/>
  </r>
  <r>
    <s v="Secretary"/>
    <s v="Trois-Rivères"/>
    <x v="1"/>
    <n v="46"/>
    <x v="19"/>
    <x v="47"/>
  </r>
  <r>
    <s v="Cashier"/>
    <s v="Laval"/>
    <x v="0"/>
    <n v="52"/>
    <x v="0"/>
    <x v="48"/>
  </r>
  <r>
    <s v="Secretary"/>
    <s v="Laval"/>
    <x v="0"/>
    <n v="54"/>
    <x v="7"/>
    <x v="13"/>
  </r>
  <r>
    <s v="Cashier"/>
    <s v="Trois-Rivères"/>
    <x v="1"/>
    <n v="23"/>
    <x v="6"/>
    <x v="19"/>
  </r>
  <r>
    <s v="Manager"/>
    <s v="Trois-Rivères"/>
    <x v="0"/>
    <n v="38"/>
    <x v="9"/>
    <x v="49"/>
  </r>
  <r>
    <s v="Cashier"/>
    <s v="Laval"/>
    <x v="0"/>
    <n v="21"/>
    <x v="14"/>
    <x v="30"/>
  </r>
  <r>
    <s v="Financial Advisor"/>
    <s v="Quebec City"/>
    <x v="1"/>
    <n v="64"/>
    <x v="29"/>
    <x v="50"/>
  </r>
  <r>
    <s v="Cashier"/>
    <s v="Trois-Rivères"/>
    <x v="1"/>
    <n v="54"/>
    <x v="19"/>
    <x v="29"/>
  </r>
  <r>
    <s v="Cashier"/>
    <s v="Sherbrooke"/>
    <x v="1"/>
    <n v="26"/>
    <x v="5"/>
    <x v="23"/>
  </r>
  <r>
    <s v="Financial Advisor"/>
    <s v="Trois-Rivères"/>
    <x v="1"/>
    <n v="38"/>
    <x v="4"/>
    <x v="5"/>
  </r>
  <r>
    <s v="Secretary"/>
    <s v="Longueuil"/>
    <x v="1"/>
    <n v="23"/>
    <x v="6"/>
    <x v="45"/>
  </r>
  <r>
    <s v="Financial Advisor"/>
    <s v="Quebec City"/>
    <x v="0"/>
    <n v="60"/>
    <x v="30"/>
    <x v="51"/>
  </r>
  <r>
    <s v="Financial Advisor"/>
    <s v="Laval"/>
    <x v="1"/>
    <n v="60"/>
    <x v="19"/>
    <x v="52"/>
  </r>
  <r>
    <s v="Cashier"/>
    <s v="Sherbrooke"/>
    <x v="1"/>
    <n v="54"/>
    <x v="31"/>
    <x v="53"/>
  </r>
  <r>
    <s v="Secretary"/>
    <s v="Laval"/>
    <x v="1"/>
    <n v="48"/>
    <x v="14"/>
    <x v="54"/>
  </r>
  <r>
    <s v="Cashier"/>
    <s v="Trois-Rivères"/>
    <x v="1"/>
    <n v="18"/>
    <x v="14"/>
    <x v="30"/>
  </r>
  <r>
    <s v="Secretary"/>
    <s v="Trois-Rivères"/>
    <x v="1"/>
    <n v="48"/>
    <x v="4"/>
    <x v="55"/>
  </r>
  <r>
    <s v="Financial Advisor"/>
    <s v="Trois-Rivères"/>
    <x v="0"/>
    <n v="35"/>
    <x v="8"/>
    <x v="11"/>
  </r>
  <r>
    <s v="Financial Advisor"/>
    <s v="Laval"/>
    <x v="1"/>
    <n v="42"/>
    <x v="1"/>
    <x v="1"/>
  </r>
  <r>
    <s v="Cashier"/>
    <s v="Laval"/>
    <x v="1"/>
    <n v="38"/>
    <x v="7"/>
    <x v="10"/>
  </r>
  <r>
    <s v="Cashier"/>
    <s v="Trois-Rivères"/>
    <x v="1"/>
    <n v="30"/>
    <x v="5"/>
    <x v="23"/>
  </r>
  <r>
    <s v="Financial Advisor"/>
    <s v="Quebec City"/>
    <x v="1"/>
    <n v="46"/>
    <x v="7"/>
    <x v="38"/>
  </r>
  <r>
    <s v="Manager"/>
    <s v="Longueuil"/>
    <x v="0"/>
    <n v="60"/>
    <x v="2"/>
    <x v="56"/>
  </r>
  <r>
    <s v="Cashier"/>
    <s v="Montreal"/>
    <x v="1"/>
    <n v="45"/>
    <x v="24"/>
    <x v="35"/>
  </r>
  <r>
    <s v="Financial Advisor"/>
    <s v="Longueuil"/>
    <x v="0"/>
    <n v="44"/>
    <x v="8"/>
    <x v="11"/>
  </r>
  <r>
    <s v="Cashier"/>
    <s v="Quebec City"/>
    <x v="1"/>
    <n v="54"/>
    <x v="21"/>
    <x v="57"/>
  </r>
  <r>
    <s v="Cashier"/>
    <s v="Sherbrooke"/>
    <x v="1"/>
    <n v="30"/>
    <x v="0"/>
    <x v="48"/>
  </r>
  <r>
    <s v="Manager"/>
    <s v="Quebec City"/>
    <x v="0"/>
    <n v="57"/>
    <x v="30"/>
    <x v="58"/>
  </r>
  <r>
    <s v="Financial Advisor"/>
    <s v="Longueuil"/>
    <x v="1"/>
    <n v="41"/>
    <x v="19"/>
    <x v="52"/>
  </r>
  <r>
    <s v="Manager"/>
    <s v="Montreal"/>
    <x v="1"/>
    <n v="46"/>
    <x v="19"/>
    <x v="41"/>
  </r>
  <r>
    <s v="Financial Advisor"/>
    <s v="Trois-Rivères"/>
    <x v="1"/>
    <n v="54"/>
    <x v="23"/>
    <x v="34"/>
  </r>
  <r>
    <s v="Cashier"/>
    <s v="Sherbrooke"/>
    <x v="1"/>
    <n v="44"/>
    <x v="7"/>
    <x v="10"/>
  </r>
  <r>
    <s v="Financial Advisor"/>
    <s v="Quebec City"/>
    <x v="0"/>
    <n v="33"/>
    <x v="1"/>
    <x v="1"/>
  </r>
  <r>
    <s v="Manager"/>
    <s v="Trois-Rivères"/>
    <x v="0"/>
    <n v="47"/>
    <x v="30"/>
    <x v="58"/>
  </r>
  <r>
    <s v="Financial Advisor"/>
    <s v="Laval"/>
    <x v="1"/>
    <n v="45"/>
    <x v="1"/>
    <x v="1"/>
  </r>
  <r>
    <s v="Financial Advisor"/>
    <s v="Sherbrooke"/>
    <x v="0"/>
    <n v="61"/>
    <x v="32"/>
    <x v="59"/>
  </r>
  <r>
    <s v="Financial Advisor"/>
    <s v="Quebec City"/>
    <x v="0"/>
    <n v="59"/>
    <x v="4"/>
    <x v="5"/>
  </r>
  <r>
    <s v="Cashier"/>
    <s v="Montreal"/>
    <x v="0"/>
    <n v="43"/>
    <x v="11"/>
    <x v="16"/>
  </r>
  <r>
    <s v="Secretary"/>
    <s v="Trois-Rivères"/>
    <x v="1"/>
    <n v="21"/>
    <x v="0"/>
    <x v="6"/>
  </r>
  <r>
    <s v="Financial Advisor"/>
    <s v="Longueuil"/>
    <x v="0"/>
    <n v="57"/>
    <x v="0"/>
    <x v="0"/>
  </r>
  <r>
    <s v="Cashier"/>
    <s v="Laval"/>
    <x v="1"/>
    <n v="45"/>
    <x v="11"/>
    <x v="16"/>
  </r>
  <r>
    <s v="Cashier"/>
    <s v="Montreal"/>
    <x v="1"/>
    <n v="27"/>
    <x v="0"/>
    <x v="48"/>
  </r>
  <r>
    <s v="Financial Advisor"/>
    <s v="Trois-Rivères"/>
    <x v="1"/>
    <n v="42"/>
    <x v="11"/>
    <x v="60"/>
  </r>
  <r>
    <s v="Secretary"/>
    <s v="Trois-Rivères"/>
    <x v="1"/>
    <n v="60"/>
    <x v="2"/>
    <x v="61"/>
  </r>
  <r>
    <s v="Financial Advisor"/>
    <s v="Laval"/>
    <x v="0"/>
    <n v="60"/>
    <x v="28"/>
    <x v="62"/>
  </r>
  <r>
    <s v="Cashier"/>
    <s v="Montreal"/>
    <x v="1"/>
    <n v="25"/>
    <x v="0"/>
    <x v="48"/>
  </r>
  <r>
    <s v="Cashier"/>
    <s v="Quebec City"/>
    <x v="0"/>
    <n v="37"/>
    <x v="2"/>
    <x v="63"/>
  </r>
  <r>
    <s v="Cashier"/>
    <s v="Sherbrooke"/>
    <x v="1"/>
    <n v="31"/>
    <x v="6"/>
    <x v="19"/>
  </r>
  <r>
    <s v="Cashier"/>
    <s v="Laval"/>
    <x v="1"/>
    <n v="22"/>
    <x v="0"/>
    <x v="48"/>
  </r>
  <r>
    <s v="Financial Advisor"/>
    <s v="Trois-Rivères"/>
    <x v="0"/>
    <n v="27"/>
    <x v="8"/>
    <x v="11"/>
  </r>
  <r>
    <s v="Financial Advisor"/>
    <s v="Quebec City"/>
    <x v="0"/>
    <n v="44"/>
    <x v="4"/>
    <x v="5"/>
  </r>
  <r>
    <s v="Secretary"/>
    <s v="Laval"/>
    <x v="1"/>
    <n v="49"/>
    <x v="8"/>
    <x v="64"/>
  </r>
  <r>
    <s v="Financial Advisor"/>
    <s v="Trois-Rivères"/>
    <x v="0"/>
    <n v="63"/>
    <x v="10"/>
    <x v="65"/>
  </r>
  <r>
    <s v="Financial Advisor"/>
    <s v="Laval"/>
    <x v="0"/>
    <n v="29"/>
    <x v="9"/>
    <x v="66"/>
  </r>
  <r>
    <s v="Secretary"/>
    <s v="Quebec City"/>
    <x v="1"/>
    <n v="27"/>
    <x v="5"/>
    <x v="7"/>
  </r>
  <r>
    <s v="Cashier"/>
    <s v="Laval"/>
    <x v="1"/>
    <n v="29"/>
    <x v="8"/>
    <x v="44"/>
  </r>
  <r>
    <s v="Financial Advisor"/>
    <s v="Laval"/>
    <x v="1"/>
    <n v="25"/>
    <x v="3"/>
    <x v="4"/>
  </r>
  <r>
    <s v="Financial Advisor"/>
    <s v="Laval"/>
    <x v="0"/>
    <n v="28"/>
    <x v="1"/>
    <x v="1"/>
  </r>
  <r>
    <s v="Financial Advisor"/>
    <s v="Montreal"/>
    <x v="1"/>
    <n v="40"/>
    <x v="12"/>
    <x v="67"/>
  </r>
  <r>
    <s v="Cashier"/>
    <s v="Longueuil"/>
    <x v="1"/>
    <n v="42"/>
    <x v="19"/>
    <x v="29"/>
  </r>
  <r>
    <s v="Cashier"/>
    <s v="Quebec City"/>
    <x v="1"/>
    <n v="42"/>
    <x v="15"/>
    <x v="68"/>
  </r>
  <r>
    <s v="Financial Advisor"/>
    <s v="Trois-Rivères"/>
    <x v="0"/>
    <n v="37"/>
    <x v="7"/>
    <x v="38"/>
  </r>
  <r>
    <s v="Secretary"/>
    <s v="Longueuil"/>
    <x v="1"/>
    <n v="48"/>
    <x v="1"/>
    <x v="8"/>
  </r>
  <r>
    <s v="Financial Advisor"/>
    <s v="Laval"/>
    <x v="1"/>
    <n v="48"/>
    <x v="2"/>
    <x v="2"/>
  </r>
  <r>
    <s v="Manager"/>
    <s v="Montreal"/>
    <x v="1"/>
    <n v="54"/>
    <x v="8"/>
    <x v="69"/>
  </r>
  <r>
    <s v="Cashier"/>
    <s v="Trois-Rivères"/>
    <x v="1"/>
    <n v="33"/>
    <x v="2"/>
    <x v="63"/>
  </r>
  <r>
    <s v="Manager"/>
    <s v="Sherbrooke"/>
    <x v="1"/>
    <n v="48"/>
    <x v="7"/>
    <x v="70"/>
  </r>
  <r>
    <s v="Financial Advisor"/>
    <s v="Trois-Rivères"/>
    <x v="1"/>
    <n v="29"/>
    <x v="0"/>
    <x v="0"/>
  </r>
  <r>
    <s v="Manager"/>
    <s v="Trois-Rivères"/>
    <x v="1"/>
    <n v="49"/>
    <x v="9"/>
    <x v="49"/>
  </r>
  <r>
    <s v="Cashier"/>
    <s v="Montreal"/>
    <x v="1"/>
    <n v="43"/>
    <x v="5"/>
    <x v="23"/>
  </r>
  <r>
    <s v="Cashier"/>
    <s v="Trois-Rivères"/>
    <x v="1"/>
    <n v="55"/>
    <x v="23"/>
    <x v="71"/>
  </r>
  <r>
    <s v="Cashier"/>
    <s v="Quebec City"/>
    <x v="1"/>
    <n v="48"/>
    <x v="31"/>
    <x v="53"/>
  </r>
  <r>
    <s v="Financial Advisor"/>
    <s v="Sherbrooke"/>
    <x v="1"/>
    <n v="30"/>
    <x v="8"/>
    <x v="11"/>
  </r>
  <r>
    <s v="Cashier"/>
    <s v="Montreal"/>
    <x v="1"/>
    <n v="19"/>
    <x v="14"/>
    <x v="30"/>
  </r>
  <r>
    <s v="Cashier"/>
    <s v="Montreal"/>
    <x v="1"/>
    <n v="41"/>
    <x v="9"/>
    <x v="12"/>
  </r>
  <r>
    <s v="Secretary"/>
    <s v="Quebec City"/>
    <x v="1"/>
    <n v="69"/>
    <x v="2"/>
    <x v="61"/>
  </r>
  <r>
    <s v="Cashier"/>
    <s v="Montreal"/>
    <x v="0"/>
    <n v="19"/>
    <x v="14"/>
    <x v="30"/>
  </r>
  <r>
    <s v="Cashier"/>
    <s v="Trois-Rivères"/>
    <x v="1"/>
    <n v="55"/>
    <x v="33"/>
    <x v="72"/>
  </r>
  <r>
    <s v="Manager"/>
    <s v="Sherbrooke"/>
    <x v="1"/>
    <n v="44"/>
    <x v="16"/>
    <x v="73"/>
  </r>
  <r>
    <s v="Secretary"/>
    <s v="Sherbrooke"/>
    <x v="1"/>
    <n v="44"/>
    <x v="24"/>
    <x v="74"/>
  </r>
  <r>
    <s v="Secretary"/>
    <s v="Sherbrooke"/>
    <x v="0"/>
    <n v="23"/>
    <x v="0"/>
    <x v="6"/>
  </r>
  <r>
    <s v="Manager"/>
    <s v="Trois-Rivères"/>
    <x v="0"/>
    <n v="44"/>
    <x v="15"/>
    <x v="24"/>
  </r>
  <r>
    <s v="Cashier"/>
    <s v="Sherbrooke"/>
    <x v="1"/>
    <n v="28"/>
    <x v="0"/>
    <x v="48"/>
  </r>
  <r>
    <s v="Secretary"/>
    <s v="Sherbrooke"/>
    <x v="1"/>
    <n v="36"/>
    <x v="31"/>
    <x v="75"/>
  </r>
  <r>
    <s v="Financial Advisor"/>
    <s v="Longueuil"/>
    <x v="0"/>
    <n v="58"/>
    <x v="31"/>
    <x v="76"/>
  </r>
  <r>
    <s v="Cashier"/>
    <s v="Sherbrooke"/>
    <x v="1"/>
    <n v="35"/>
    <x v="8"/>
    <x v="44"/>
  </r>
  <r>
    <s v="Secretary"/>
    <s v="Montreal"/>
    <x v="1"/>
    <n v="26"/>
    <x v="1"/>
    <x v="8"/>
  </r>
  <r>
    <s v="Secretary"/>
    <s v="Quebec City"/>
    <x v="1"/>
    <n v="48"/>
    <x v="23"/>
    <x v="77"/>
  </r>
  <r>
    <s v="Manager"/>
    <s v="Longueuil"/>
    <x v="0"/>
    <n v="49"/>
    <x v="26"/>
    <x v="78"/>
  </r>
  <r>
    <s v="Financial Advisor"/>
    <s v="Trois-Rivères"/>
    <x v="1"/>
    <n v="64"/>
    <x v="8"/>
    <x v="11"/>
  </r>
  <r>
    <s v="Cashier"/>
    <s v="Quebec City"/>
    <x v="1"/>
    <n v="43"/>
    <x v="11"/>
    <x v="16"/>
  </r>
  <r>
    <s v="Manager"/>
    <s v="Montreal"/>
    <x v="0"/>
    <n v="37"/>
    <x v="16"/>
    <x v="73"/>
  </r>
  <r>
    <s v="Cashier"/>
    <s v="Trois-Rivères"/>
    <x v="1"/>
    <n v="18"/>
    <x v="20"/>
    <x v="30"/>
  </r>
  <r>
    <s v="Financial Advisor"/>
    <s v="Montreal"/>
    <x v="1"/>
    <n v="61"/>
    <x v="2"/>
    <x v="2"/>
  </r>
  <r>
    <s v="Cashier"/>
    <s v="Quebec City"/>
    <x v="1"/>
    <n v="45"/>
    <x v="19"/>
    <x v="29"/>
  </r>
  <r>
    <s v="Manager"/>
    <s v="Montreal"/>
    <x v="1"/>
    <n v="56"/>
    <x v="7"/>
    <x v="70"/>
  </r>
  <r>
    <s v="Financial Advisor"/>
    <s v="Sherbrooke"/>
    <x v="0"/>
    <n v="28"/>
    <x v="1"/>
    <x v="1"/>
  </r>
  <r>
    <s v="Cashier"/>
    <s v="Longueuil"/>
    <x v="0"/>
    <n v="19"/>
    <x v="14"/>
    <x v="30"/>
  </r>
  <r>
    <s v="Secretary"/>
    <s v="Sherbrooke"/>
    <x v="0"/>
    <n v="47"/>
    <x v="18"/>
    <x v="79"/>
  </r>
  <r>
    <s v="Secretary"/>
    <s v="Sherbrooke"/>
    <x v="1"/>
    <n v="38"/>
    <x v="2"/>
    <x v="61"/>
  </r>
  <r>
    <s v="Financial Advisor"/>
    <s v="Sherbrooke"/>
    <x v="0"/>
    <n v="50"/>
    <x v="4"/>
    <x v="5"/>
  </r>
  <r>
    <s v="Cashier"/>
    <s v="Quebec City"/>
    <x v="0"/>
    <n v="18"/>
    <x v="20"/>
    <x v="30"/>
  </r>
  <r>
    <s v="Cashier"/>
    <s v="Sherbrooke"/>
    <x v="0"/>
    <n v="18"/>
    <x v="20"/>
    <x v="30"/>
  </r>
  <r>
    <s v="Cashier"/>
    <s v="Quebec City"/>
    <x v="1"/>
    <n v="25"/>
    <x v="6"/>
    <x v="19"/>
  </r>
  <r>
    <s v="Cashier"/>
    <s v="Montreal"/>
    <x v="1"/>
    <n v="36"/>
    <x v="0"/>
    <x v="48"/>
  </r>
  <r>
    <s v="Financial Advisor"/>
    <s v="Sherbrooke"/>
    <x v="0"/>
    <n v="31"/>
    <x v="12"/>
    <x v="67"/>
  </r>
  <r>
    <s v="Secretary"/>
    <s v="Trois-Rivères"/>
    <x v="1"/>
    <n v="39"/>
    <x v="26"/>
    <x v="80"/>
  </r>
  <r>
    <s v="Financial Advisor"/>
    <s v="Trois-Rivères"/>
    <x v="0"/>
    <n v="61"/>
    <x v="34"/>
    <x v="81"/>
  </r>
  <r>
    <s v="Manager"/>
    <s v="Sherbrooke"/>
    <x v="0"/>
    <n v="52"/>
    <x v="0"/>
    <x v="82"/>
  </r>
  <r>
    <s v="Cashier"/>
    <s v="Trois-Rivères"/>
    <x v="1"/>
    <n v="32"/>
    <x v="3"/>
    <x v="83"/>
  </r>
  <r>
    <s v="Financial Advisor"/>
    <s v="Laval"/>
    <x v="1"/>
    <n v="56"/>
    <x v="12"/>
    <x v="67"/>
  </r>
  <r>
    <s v="Financial Advisor"/>
    <s v="Laval"/>
    <x v="1"/>
    <n v="28"/>
    <x v="3"/>
    <x v="4"/>
  </r>
  <r>
    <s v="Financial Advisor"/>
    <s v="Longueuil"/>
    <x v="1"/>
    <n v="58"/>
    <x v="23"/>
    <x v="34"/>
  </r>
  <r>
    <s v="Cashier"/>
    <s v="Quebec City"/>
    <x v="1"/>
    <n v="54"/>
    <x v="33"/>
    <x v="72"/>
  </r>
  <r>
    <s v="Manager"/>
    <s v="Sherbrooke"/>
    <x v="0"/>
    <n v="37"/>
    <x v="31"/>
    <x v="84"/>
  </r>
  <r>
    <s v="Financial Advisor"/>
    <s v="Longueuil"/>
    <x v="1"/>
    <n v="50"/>
    <x v="18"/>
    <x v="85"/>
  </r>
  <r>
    <s v="Financial Advisor"/>
    <s v="Longueuil"/>
    <x v="0"/>
    <n v="31"/>
    <x v="9"/>
    <x v="66"/>
  </r>
  <r>
    <s v="Cashier"/>
    <s v="Laval"/>
    <x v="1"/>
    <n v="48"/>
    <x v="26"/>
    <x v="37"/>
  </r>
  <r>
    <s v="Financial Advisor"/>
    <s v="Laval"/>
    <x v="1"/>
    <n v="27"/>
    <x v="14"/>
    <x v="20"/>
  </r>
  <r>
    <s v="Cashier"/>
    <s v="Longueuil"/>
    <x v="1"/>
    <n v="22"/>
    <x v="5"/>
    <x v="23"/>
  </r>
  <r>
    <s v="Financial Advisor"/>
    <s v="Laval"/>
    <x v="0"/>
    <n v="45"/>
    <x v="22"/>
    <x v="33"/>
  </r>
  <r>
    <s v="Secretary"/>
    <s v="Montreal"/>
    <x v="1"/>
    <n v="34"/>
    <x v="0"/>
    <x v="6"/>
  </r>
  <r>
    <s v="Financial Advisor"/>
    <s v="Quebec City"/>
    <x v="0"/>
    <n v="39"/>
    <x v="31"/>
    <x v="76"/>
  </r>
  <r>
    <s v="Cashier"/>
    <s v="Trois-Rivères"/>
    <x v="0"/>
    <n v="32"/>
    <x v="0"/>
    <x v="48"/>
  </r>
  <r>
    <s v="Manager"/>
    <s v="Trois-Rivères"/>
    <x v="0"/>
    <n v="43"/>
    <x v="15"/>
    <x v="24"/>
  </r>
  <r>
    <s v="Financial Advisor"/>
    <s v="Laval"/>
    <x v="0"/>
    <n v="50"/>
    <x v="31"/>
    <x v="76"/>
  </r>
  <r>
    <s v="Financial Advisor"/>
    <s v="Trois-Rivères"/>
    <x v="1"/>
    <n v="58"/>
    <x v="31"/>
    <x v="76"/>
  </r>
  <r>
    <s v="Financial Advisor"/>
    <s v="Laval"/>
    <x v="1"/>
    <n v="42"/>
    <x v="12"/>
    <x v="67"/>
  </r>
  <r>
    <s v="Financial Advisor"/>
    <s v="Sherbrooke"/>
    <x v="1"/>
    <n v="61"/>
    <x v="3"/>
    <x v="4"/>
  </r>
  <r>
    <s v="Financial Advisor"/>
    <s v="Laval"/>
    <x v="0"/>
    <n v="62"/>
    <x v="8"/>
    <x v="11"/>
  </r>
  <r>
    <s v="Financial Advisor"/>
    <s v="Trois-Rivères"/>
    <x v="0"/>
    <n v="59"/>
    <x v="11"/>
    <x v="60"/>
  </r>
  <r>
    <s v="Cashier"/>
    <s v="Laval"/>
    <x v="1"/>
    <n v="52"/>
    <x v="13"/>
    <x v="86"/>
  </r>
  <r>
    <s v="Financial Advisor"/>
    <s v="Sherbrooke"/>
    <x v="1"/>
    <n v="47"/>
    <x v="8"/>
    <x v="11"/>
  </r>
  <r>
    <s v="Financial Advisor"/>
    <s v="Laval"/>
    <x v="1"/>
    <n v="26"/>
    <x v="14"/>
    <x v="20"/>
  </r>
  <r>
    <s v="Financial Advisor"/>
    <s v="Quebec City"/>
    <x v="0"/>
    <n v="26"/>
    <x v="8"/>
    <x v="11"/>
  </r>
  <r>
    <s v="Financial Advisor"/>
    <s v="Sherbrooke"/>
    <x v="0"/>
    <n v="61"/>
    <x v="5"/>
    <x v="87"/>
  </r>
  <r>
    <s v="Financial Advisor"/>
    <s v="Sherbrooke"/>
    <x v="1"/>
    <n v="35"/>
    <x v="5"/>
    <x v="87"/>
  </r>
  <r>
    <s v="Financial Advisor"/>
    <s v="Quebec City"/>
    <x v="0"/>
    <n v="37"/>
    <x v="11"/>
    <x v="60"/>
  </r>
  <r>
    <s v="Financial Advisor"/>
    <s v="Trois-Rivères"/>
    <x v="0"/>
    <n v="42"/>
    <x v="9"/>
    <x v="66"/>
  </r>
  <r>
    <s v="Secretary"/>
    <s v="Sherbrooke"/>
    <x v="1"/>
    <n v="65"/>
    <x v="35"/>
    <x v="18"/>
  </r>
  <r>
    <s v="Financial Advisor"/>
    <s v="Longueuil"/>
    <x v="1"/>
    <n v="64"/>
    <x v="1"/>
    <x v="1"/>
  </r>
  <r>
    <s v="Cashier"/>
    <s v="Sherbrooke"/>
    <x v="0"/>
    <n v="30"/>
    <x v="3"/>
    <x v="83"/>
  </r>
  <r>
    <s v="Secretary"/>
    <s v="Quebec City"/>
    <x v="1"/>
    <n v="42"/>
    <x v="3"/>
    <x v="43"/>
  </r>
  <r>
    <s v="Cashier"/>
    <s v="Longueuil"/>
    <x v="0"/>
    <n v="43"/>
    <x v="15"/>
    <x v="68"/>
  </r>
  <r>
    <s v="Financial Advisor"/>
    <s v="Montreal"/>
    <x v="1"/>
    <n v="34"/>
    <x v="4"/>
    <x v="5"/>
  </r>
  <r>
    <s v="Manager"/>
    <s v="Sherbrooke"/>
    <x v="0"/>
    <n v="51"/>
    <x v="8"/>
    <x v="69"/>
  </r>
  <r>
    <s v="Cashier"/>
    <s v="Montreal"/>
    <x v="0"/>
    <n v="24"/>
    <x v="0"/>
    <x v="48"/>
  </r>
  <r>
    <s v="Financial Advisor"/>
    <s v="Sherbrooke"/>
    <x v="1"/>
    <n v="30"/>
    <x v="8"/>
    <x v="11"/>
  </r>
  <r>
    <s v="Cashier"/>
    <s v="Montreal"/>
    <x v="1"/>
    <n v="26"/>
    <x v="6"/>
    <x v="19"/>
  </r>
  <r>
    <s v="Manager"/>
    <s v="Montreal"/>
    <x v="1"/>
    <n v="36"/>
    <x v="1"/>
    <x v="26"/>
  </r>
  <r>
    <s v="Manager"/>
    <s v="Longueuil"/>
    <x v="0"/>
    <n v="58"/>
    <x v="8"/>
    <x v="69"/>
  </r>
  <r>
    <s v="Financial Advisor"/>
    <s v="Sherbrooke"/>
    <x v="0"/>
    <n v="46"/>
    <x v="6"/>
    <x v="9"/>
  </r>
  <r>
    <s v="Financial Advisor"/>
    <s v="Trois-Rivères"/>
    <x v="0"/>
    <n v="52"/>
    <x v="30"/>
    <x v="51"/>
  </r>
  <r>
    <s v="Manager"/>
    <s v="Laval"/>
    <x v="0"/>
    <n v="42"/>
    <x v="10"/>
    <x v="88"/>
  </r>
  <r>
    <s v="Cashier"/>
    <s v="Quebec City"/>
    <x v="1"/>
    <n v="47"/>
    <x v="19"/>
    <x v="29"/>
  </r>
  <r>
    <s v="Financial Advisor"/>
    <s v="Quebec City"/>
    <x v="0"/>
    <n v="41"/>
    <x v="10"/>
    <x v="65"/>
  </r>
  <r>
    <s v="Cashier"/>
    <s v="Laval"/>
    <x v="1"/>
    <n v="39"/>
    <x v="15"/>
    <x v="68"/>
  </r>
  <r>
    <s v="Financial Advisor"/>
    <s v="Laval"/>
    <x v="0"/>
    <n v="63"/>
    <x v="18"/>
    <x v="85"/>
  </r>
  <r>
    <s v="Manager"/>
    <s v="Laval"/>
    <x v="1"/>
    <n v="45"/>
    <x v="4"/>
    <x v="89"/>
  </r>
  <r>
    <s v="Secretary"/>
    <s v="Laval"/>
    <x v="1"/>
    <n v="45"/>
    <x v="18"/>
    <x v="79"/>
  </r>
  <r>
    <s v="Cashier"/>
    <s v="Trois-Rivères"/>
    <x v="1"/>
    <n v="42"/>
    <x v="26"/>
    <x v="37"/>
  </r>
  <r>
    <s v="Cashier"/>
    <s v="Trois-Rivères"/>
    <x v="1"/>
    <n v="52"/>
    <x v="33"/>
    <x v="72"/>
  </r>
  <r>
    <s v="Financial Advisor"/>
    <s v="Laval"/>
    <x v="0"/>
    <n v="26"/>
    <x v="3"/>
    <x v="4"/>
  </r>
  <r>
    <s v="Secretary"/>
    <s v="Sherbrooke"/>
    <x v="1"/>
    <n v="31"/>
    <x v="0"/>
    <x v="6"/>
  </r>
  <r>
    <s v="Financial Advisor"/>
    <s v="Quebec City"/>
    <x v="0"/>
    <n v="51"/>
    <x v="19"/>
    <x v="52"/>
  </r>
  <r>
    <s v="Cashier"/>
    <s v="Trois-Rivères"/>
    <x v="0"/>
    <n v="33"/>
    <x v="3"/>
    <x v="83"/>
  </r>
  <r>
    <s v="Cashier"/>
    <s v="Quebec City"/>
    <x v="1"/>
    <n v="48"/>
    <x v="10"/>
    <x v="14"/>
  </r>
  <r>
    <s v="Secretary"/>
    <s v="Trois-Rivères"/>
    <x v="0"/>
    <n v="48"/>
    <x v="0"/>
    <x v="6"/>
  </r>
  <r>
    <s v="Financial Advisor"/>
    <s v="Trois-Rivères"/>
    <x v="0"/>
    <n v="50"/>
    <x v="29"/>
    <x v="50"/>
  </r>
  <r>
    <s v="Financial Advisor"/>
    <s v="Trois-Rivères"/>
    <x v="1"/>
    <n v="25"/>
    <x v="8"/>
    <x v="11"/>
  </r>
  <r>
    <s v="Secretary"/>
    <s v="Sherbrooke"/>
    <x v="1"/>
    <n v="41"/>
    <x v="19"/>
    <x v="47"/>
  </r>
  <r>
    <s v="Secretary"/>
    <s v="Sherbrooke"/>
    <x v="1"/>
    <n v="39"/>
    <x v="1"/>
    <x v="8"/>
  </r>
  <r>
    <s v="Cashier"/>
    <s v="Trois-Rivères"/>
    <x v="0"/>
    <n v="57"/>
    <x v="13"/>
    <x v="86"/>
  </r>
  <r>
    <s v="Manager"/>
    <s v="Trois-Rivères"/>
    <x v="1"/>
    <n v="59"/>
    <x v="29"/>
    <x v="90"/>
  </r>
  <r>
    <s v="Cashier"/>
    <s v="Sherbrooke"/>
    <x v="1"/>
    <n v="32"/>
    <x v="4"/>
    <x v="15"/>
  </r>
  <r>
    <s v="Financial Advisor"/>
    <s v="Trois-Rivères"/>
    <x v="0"/>
    <n v="40"/>
    <x v="26"/>
    <x v="42"/>
  </r>
  <r>
    <s v="Secretary"/>
    <s v="Trois-Rivères"/>
    <x v="1"/>
    <n v="33"/>
    <x v="2"/>
    <x v="61"/>
  </r>
  <r>
    <s v="Financial Advisor"/>
    <s v="Montreal"/>
    <x v="0"/>
    <n v="37"/>
    <x v="1"/>
    <x v="1"/>
  </r>
  <r>
    <s v="Financial Advisor"/>
    <s v="Laval"/>
    <x v="0"/>
    <n v="26"/>
    <x v="1"/>
    <x v="1"/>
  </r>
  <r>
    <s v="Financial Advisor"/>
    <s v="Sherbrooke"/>
    <x v="0"/>
    <n v="41"/>
    <x v="24"/>
    <x v="91"/>
  </r>
  <r>
    <s v="Cashier"/>
    <s v="Sherbrooke"/>
    <x v="1"/>
    <n v="36"/>
    <x v="31"/>
    <x v="53"/>
  </r>
  <r>
    <s v="Cashier"/>
    <s v="Quebec City"/>
    <x v="1"/>
    <n v="22"/>
    <x v="0"/>
    <x v="48"/>
  </r>
  <r>
    <s v="Cashier"/>
    <s v="Laval"/>
    <x v="1"/>
    <n v="27"/>
    <x v="5"/>
    <x v="23"/>
  </r>
  <r>
    <s v="Financial Advisor"/>
    <s v="Trois-Rivères"/>
    <x v="0"/>
    <n v="26"/>
    <x v="1"/>
    <x v="1"/>
  </r>
  <r>
    <s v="Cashier"/>
    <s v="Quebec City"/>
    <x v="1"/>
    <n v="47"/>
    <x v="8"/>
    <x v="44"/>
  </r>
  <r>
    <s v="Financial Advisor"/>
    <s v="Trois-Rivères"/>
    <x v="0"/>
    <n v="27"/>
    <x v="3"/>
    <x v="4"/>
  </r>
  <r>
    <s v="Manager"/>
    <s v="Sherbrooke"/>
    <x v="0"/>
    <n v="41"/>
    <x v="31"/>
    <x v="84"/>
  </r>
  <r>
    <s v="Secretary"/>
    <s v="Montreal"/>
    <x v="1"/>
    <n v="62"/>
    <x v="5"/>
    <x v="7"/>
  </r>
  <r>
    <s v="Cashier"/>
    <s v="Sherbrooke"/>
    <x v="1"/>
    <n v="42"/>
    <x v="4"/>
    <x v="15"/>
  </r>
  <r>
    <s v="Secretary"/>
    <s v="Sherbrooke"/>
    <x v="0"/>
    <n v="40"/>
    <x v="19"/>
    <x v="47"/>
  </r>
  <r>
    <s v="Secretary"/>
    <s v="Sherbrooke"/>
    <x v="1"/>
    <n v="31"/>
    <x v="6"/>
    <x v="45"/>
  </r>
  <r>
    <s v="Financial Advisor"/>
    <s v="Sherbrooke"/>
    <x v="1"/>
    <n v="41"/>
    <x v="16"/>
    <x v="22"/>
  </r>
  <r>
    <s v="Cashier"/>
    <s v="Quebec City"/>
    <x v="1"/>
    <n v="28"/>
    <x v="6"/>
    <x v="19"/>
  </r>
  <r>
    <s v="Financial Advisor"/>
    <s v="Laval"/>
    <x v="0"/>
    <n v="42"/>
    <x v="5"/>
    <x v="87"/>
  </r>
  <r>
    <s v="Manager"/>
    <s v="Laval"/>
    <x v="0"/>
    <n v="56"/>
    <x v="3"/>
    <x v="92"/>
  </r>
  <r>
    <s v="Cashier"/>
    <s v="Trois-Rivères"/>
    <x v="1"/>
    <n v="41"/>
    <x v="3"/>
    <x v="83"/>
  </r>
  <r>
    <s v="Cashier"/>
    <s v="Sherbrooke"/>
    <x v="1"/>
    <n v="19"/>
    <x v="14"/>
    <x v="30"/>
  </r>
  <r>
    <s v="Secretary"/>
    <s v="Montreal"/>
    <x v="1"/>
    <n v="67"/>
    <x v="31"/>
    <x v="75"/>
  </r>
  <r>
    <s v="Manager"/>
    <s v="Trois-Rivères"/>
    <x v="0"/>
    <n v="56"/>
    <x v="0"/>
    <x v="82"/>
  </r>
  <r>
    <s v="Cashier"/>
    <s v="Quebec City"/>
    <x v="1"/>
    <n v="52"/>
    <x v="22"/>
    <x v="93"/>
  </r>
  <r>
    <s v="Cashier"/>
    <s v="Trois-Rivères"/>
    <x v="1"/>
    <n v="51"/>
    <x v="14"/>
    <x v="30"/>
  </r>
  <r>
    <s v="Manager"/>
    <s v="Trois-Rivères"/>
    <x v="1"/>
    <n v="65"/>
    <x v="25"/>
    <x v="94"/>
  </r>
  <r>
    <s v="Financial Advisor"/>
    <s v="Quebec City"/>
    <x v="1"/>
    <n v="36"/>
    <x v="4"/>
    <x v="5"/>
  </r>
  <r>
    <s v="Manager"/>
    <s v="Longueuil"/>
    <x v="0"/>
    <n v="39"/>
    <x v="10"/>
    <x v="88"/>
  </r>
  <r>
    <s v="Financial Advisor"/>
    <s v="Laval"/>
    <x v="0"/>
    <n v="61"/>
    <x v="2"/>
    <x v="2"/>
  </r>
  <r>
    <s v="Secretary"/>
    <s v="Trois-Rivères"/>
    <x v="1"/>
    <n v="33"/>
    <x v="2"/>
    <x v="61"/>
  </r>
  <r>
    <s v="Cashier"/>
    <s v="Quebec City"/>
    <x v="1"/>
    <n v="57"/>
    <x v="33"/>
    <x v="72"/>
  </r>
  <r>
    <s v="Cashier"/>
    <s v="Trois-Rivères"/>
    <x v="1"/>
    <n v="53"/>
    <x v="3"/>
    <x v="83"/>
  </r>
  <r>
    <s v="Cashier"/>
    <s v="Sherbrooke"/>
    <x v="0"/>
    <n v="42"/>
    <x v="4"/>
    <x v="15"/>
  </r>
  <r>
    <s v="Secretary"/>
    <s v="Trois-Rivères"/>
    <x v="1"/>
    <n v="38"/>
    <x v="26"/>
    <x v="80"/>
  </r>
  <r>
    <s v="Financial Advisor"/>
    <s v="Quebec City"/>
    <x v="1"/>
    <n v="33"/>
    <x v="5"/>
    <x v="87"/>
  </r>
  <r>
    <s v="Financial Advisor"/>
    <s v="Trois-Rivères"/>
    <x v="0"/>
    <n v="40"/>
    <x v="3"/>
    <x v="4"/>
  </r>
  <r>
    <s v="Secretary"/>
    <s v="Trois-Rivères"/>
    <x v="1"/>
    <n v="34"/>
    <x v="8"/>
    <x v="64"/>
  </r>
  <r>
    <s v="Financial Advisor"/>
    <s v="Trois-Rivères"/>
    <x v="0"/>
    <n v="43"/>
    <x v="10"/>
    <x v="65"/>
  </r>
  <r>
    <s v="Manager"/>
    <s v="Sherbrooke"/>
    <x v="0"/>
    <n v="59"/>
    <x v="13"/>
    <x v="46"/>
  </r>
  <r>
    <s v="Financial Advisor"/>
    <s v="Montreal"/>
    <x v="1"/>
    <n v="34"/>
    <x v="1"/>
    <x v="1"/>
  </r>
  <r>
    <s v="Secretary"/>
    <s v="Sherbrooke"/>
    <x v="1"/>
    <n v="32"/>
    <x v="6"/>
    <x v="45"/>
  </r>
  <r>
    <s v="Financial Advisor"/>
    <s v="Quebec City"/>
    <x v="0"/>
    <n v="36"/>
    <x v="31"/>
    <x v="76"/>
  </r>
  <r>
    <s v="Financial Advisor"/>
    <s v="Longueuil"/>
    <x v="1"/>
    <n v="57"/>
    <x v="1"/>
    <x v="1"/>
  </r>
  <r>
    <s v="Manager"/>
    <s v="Laval"/>
    <x v="0"/>
    <n v="62"/>
    <x v="10"/>
    <x v="88"/>
  </r>
  <r>
    <s v="Financial Advisor"/>
    <s v="Trois-Rivères"/>
    <x v="1"/>
    <n v="32"/>
    <x v="3"/>
    <x v="4"/>
  </r>
  <r>
    <s v="Manager"/>
    <s v="Laval"/>
    <x v="0"/>
    <n v="44"/>
    <x v="19"/>
    <x v="41"/>
  </r>
  <r>
    <s v="Cashier"/>
    <s v="Montreal"/>
    <x v="1"/>
    <n v="19"/>
    <x v="14"/>
    <x v="30"/>
  </r>
  <r>
    <s v="Financial Advisor"/>
    <s v="Sherbrooke"/>
    <x v="1"/>
    <n v="34"/>
    <x v="8"/>
    <x v="11"/>
  </r>
  <r>
    <s v="Cashier"/>
    <s v="Montreal"/>
    <x v="1"/>
    <n v="44"/>
    <x v="1"/>
    <x v="3"/>
  </r>
  <r>
    <s v="Financial Advisor"/>
    <s v="Laval"/>
    <x v="0"/>
    <n v="37"/>
    <x v="7"/>
    <x v="38"/>
  </r>
  <r>
    <s v="Cashier"/>
    <s v="Longueuil"/>
    <x v="1"/>
    <n v="39"/>
    <x v="7"/>
    <x v="10"/>
  </r>
  <r>
    <s v="Cashier"/>
    <s v="Trois-Rivères"/>
    <x v="1"/>
    <n v="26"/>
    <x v="14"/>
    <x v="30"/>
  </r>
  <r>
    <s v="Cashier"/>
    <s v="Laval"/>
    <x v="1"/>
    <n v="25"/>
    <x v="8"/>
    <x v="44"/>
  </r>
  <r>
    <s v="Cashier"/>
    <s v="Sherbrooke"/>
    <x v="1"/>
    <n v="45"/>
    <x v="5"/>
    <x v="23"/>
  </r>
  <r>
    <s v="Financial Advisor"/>
    <s v="Laval"/>
    <x v="1"/>
    <n v="49"/>
    <x v="6"/>
    <x v="9"/>
  </r>
  <r>
    <s v="Financial Advisor"/>
    <s v="Trois-Rivères"/>
    <x v="0"/>
    <n v="61"/>
    <x v="7"/>
    <x v="38"/>
  </r>
  <r>
    <s v="Financial Advisor"/>
    <s v="Sherbrooke"/>
    <x v="1"/>
    <n v="30"/>
    <x v="8"/>
    <x v="11"/>
  </r>
  <r>
    <s v="Cashier"/>
    <s v="Longueuil"/>
    <x v="0"/>
    <n v="53"/>
    <x v="6"/>
    <x v="19"/>
  </r>
  <r>
    <s v="Financial Advisor"/>
    <s v="Trois-Rivères"/>
    <x v="1"/>
    <n v="63"/>
    <x v="8"/>
    <x v="11"/>
  </r>
  <r>
    <s v="Manager"/>
    <s v="Laval"/>
    <x v="0"/>
    <n v="61"/>
    <x v="22"/>
    <x v="95"/>
  </r>
  <r>
    <s v="Secretary"/>
    <s v="Laval"/>
    <x v="1"/>
    <n v="26"/>
    <x v="3"/>
    <x v="43"/>
  </r>
  <r>
    <s v="Cashier"/>
    <s v="Sherbrooke"/>
    <x v="1"/>
    <n v="56"/>
    <x v="4"/>
    <x v="15"/>
  </r>
  <r>
    <s v="Cashier"/>
    <s v="Quebec City"/>
    <x v="1"/>
    <n v="24"/>
    <x v="0"/>
    <x v="48"/>
  </r>
  <r>
    <s v="Secretary"/>
    <s v="Trois-Rivères"/>
    <x v="1"/>
    <n v="35"/>
    <x v="3"/>
    <x v="43"/>
  </r>
  <r>
    <s v="Cashier"/>
    <s v="Sherbrooke"/>
    <x v="1"/>
    <n v="46"/>
    <x v="24"/>
    <x v="35"/>
  </r>
  <r>
    <s v="Financial Advisor"/>
    <s v="Longueuil"/>
    <x v="1"/>
    <n v="55"/>
    <x v="14"/>
    <x v="20"/>
  </r>
  <r>
    <s v="Manager"/>
    <s v="Laval"/>
    <x v="0"/>
    <n v="63"/>
    <x v="29"/>
    <x v="90"/>
  </r>
  <r>
    <s v="Financial Advisor"/>
    <s v="Montreal"/>
    <x v="0"/>
    <n v="37"/>
    <x v="15"/>
    <x v="21"/>
  </r>
  <r>
    <s v="Manager"/>
    <s v="Sherbrooke"/>
    <x v="0"/>
    <n v="50"/>
    <x v="27"/>
    <x v="39"/>
  </r>
  <r>
    <s v="Secretary"/>
    <s v="Quebec City"/>
    <x v="1"/>
    <n v="57"/>
    <x v="9"/>
    <x v="96"/>
  </r>
  <r>
    <s v="Financial Advisor"/>
    <s v="Montreal"/>
    <x v="1"/>
    <n v="26"/>
    <x v="3"/>
    <x v="4"/>
  </r>
  <r>
    <s v="Financial Advisor"/>
    <s v="Quebec City"/>
    <x v="1"/>
    <n v="56"/>
    <x v="11"/>
    <x v="60"/>
  </r>
  <r>
    <s v="Cashier"/>
    <s v="Trois-Rivères"/>
    <x v="0"/>
    <n v="46"/>
    <x v="16"/>
    <x v="97"/>
  </r>
  <r>
    <s v="Cashier"/>
    <s v="Laval"/>
    <x v="1"/>
    <n v="38"/>
    <x v="9"/>
    <x v="12"/>
  </r>
  <r>
    <s v="Financial Advisor"/>
    <s v="Longueuil"/>
    <x v="1"/>
    <n v="32"/>
    <x v="11"/>
    <x v="60"/>
  </r>
  <r>
    <s v="Secretary"/>
    <s v="Laval"/>
    <x v="0"/>
    <n v="39"/>
    <x v="19"/>
    <x v="47"/>
  </r>
  <r>
    <s v="Financial Advisor"/>
    <s v="Quebec City"/>
    <x v="0"/>
    <n v="56"/>
    <x v="7"/>
    <x v="38"/>
  </r>
  <r>
    <s v="Financial Advisor"/>
    <s v="Montreal"/>
    <x v="0"/>
    <n v="55"/>
    <x v="34"/>
    <x v="81"/>
  </r>
  <r>
    <s v="Cashier"/>
    <s v="Trois-Rivères"/>
    <x v="1"/>
    <n v="27"/>
    <x v="3"/>
    <x v="83"/>
  </r>
  <r>
    <s v="Financial Advisor"/>
    <s v="Sherbrooke"/>
    <x v="1"/>
    <n v="65"/>
    <x v="29"/>
    <x v="50"/>
  </r>
  <r>
    <s v="Financial Advisor"/>
    <s v="Montreal"/>
    <x v="1"/>
    <n v="34"/>
    <x v="6"/>
    <x v="9"/>
  </r>
  <r>
    <s v="Secretary"/>
    <s v="Sherbrooke"/>
    <x v="1"/>
    <n v="52"/>
    <x v="33"/>
    <x v="18"/>
  </r>
  <r>
    <s v="Financial Advisor"/>
    <s v="Quebec City"/>
    <x v="1"/>
    <n v="49"/>
    <x v="4"/>
    <x v="5"/>
  </r>
  <r>
    <s v="Secretary"/>
    <s v="Sherbrooke"/>
    <x v="0"/>
    <n v="68"/>
    <x v="36"/>
    <x v="18"/>
  </r>
  <r>
    <s v="Cashier"/>
    <s v="Laval"/>
    <x v="1"/>
    <n v="42"/>
    <x v="3"/>
    <x v="83"/>
  </r>
  <r>
    <s v="Secretary"/>
    <s v="Trois-Rivères"/>
    <x v="0"/>
    <n v="23"/>
    <x v="8"/>
    <x v="64"/>
  </r>
  <r>
    <s v="Cashier"/>
    <s v="Quebec City"/>
    <x v="1"/>
    <n v="46"/>
    <x v="11"/>
    <x v="16"/>
  </r>
  <r>
    <s v="Financial Advisor"/>
    <s v="Sherbrooke"/>
    <x v="1"/>
    <n v="58"/>
    <x v="8"/>
    <x v="11"/>
  </r>
  <r>
    <s v="Financial Advisor"/>
    <s v="Quebec City"/>
    <x v="0"/>
    <n v="30"/>
    <x v="4"/>
    <x v="5"/>
  </r>
  <r>
    <s v="Financial Advisor"/>
    <s v="Trois-Rivères"/>
    <x v="1"/>
    <n v="61"/>
    <x v="26"/>
    <x v="42"/>
  </r>
  <r>
    <s v="Cashier"/>
    <s v="Longueuil"/>
    <x v="1"/>
    <n v="32"/>
    <x v="5"/>
    <x v="23"/>
  </r>
  <r>
    <s v="Financial Advisor"/>
    <s v="Trois-Rivères"/>
    <x v="1"/>
    <n v="51"/>
    <x v="23"/>
    <x v="34"/>
  </r>
  <r>
    <s v="Financial Advisor"/>
    <s v="Quebec City"/>
    <x v="0"/>
    <n v="39"/>
    <x v="7"/>
    <x v="38"/>
  </r>
  <r>
    <s v="Cashier"/>
    <s v="Sherbrooke"/>
    <x v="1"/>
    <n v="19"/>
    <x v="14"/>
    <x v="30"/>
  </r>
  <r>
    <s v="Financial Advisor"/>
    <s v="Trois-Rivères"/>
    <x v="0"/>
    <n v="46"/>
    <x v="37"/>
    <x v="98"/>
  </r>
  <r>
    <s v="Cashier"/>
    <s v="Laval"/>
    <x v="1"/>
    <n v="37"/>
    <x v="12"/>
    <x v="99"/>
  </r>
  <r>
    <s v="Financial Advisor"/>
    <s v="Montreal"/>
    <x v="1"/>
    <n v="65"/>
    <x v="18"/>
    <x v="85"/>
  </r>
  <r>
    <s v="Financial Advisor"/>
    <s v="Sherbrooke"/>
    <x v="0"/>
    <n v="28"/>
    <x v="9"/>
    <x v="66"/>
  </r>
  <r>
    <s v="Cashier"/>
    <s v="Sherbrooke"/>
    <x v="1"/>
    <n v="55"/>
    <x v="1"/>
    <x v="3"/>
  </r>
  <r>
    <s v="Cashier"/>
    <s v="Sherbrooke"/>
    <x v="0"/>
    <n v="58"/>
    <x v="9"/>
    <x v="12"/>
  </r>
  <r>
    <s v="Cashier"/>
    <s v="Quebec City"/>
    <x v="1"/>
    <n v="51"/>
    <x v="31"/>
    <x v="53"/>
  </r>
  <r>
    <s v="Financial Advisor"/>
    <s v="Longueuil"/>
    <x v="0"/>
    <n v="39"/>
    <x v="12"/>
    <x v="67"/>
  </r>
  <r>
    <s v="Financial Advisor"/>
    <s v="Longueuil"/>
    <x v="1"/>
    <n v="65"/>
    <x v="8"/>
    <x v="11"/>
  </r>
  <r>
    <s v="Secretary"/>
    <s v="Sherbrooke"/>
    <x v="1"/>
    <n v="21"/>
    <x v="0"/>
    <x v="6"/>
  </r>
  <r>
    <s v="Cashier"/>
    <s v="Sherbrooke"/>
    <x v="1"/>
    <n v="21"/>
    <x v="14"/>
    <x v="30"/>
  </r>
  <r>
    <s v="Secretary"/>
    <s v="Montreal"/>
    <x v="1"/>
    <n v="54"/>
    <x v="30"/>
    <x v="100"/>
  </r>
  <r>
    <s v="Cashier"/>
    <s v="Longueuil"/>
    <x v="1"/>
    <n v="45"/>
    <x v="12"/>
    <x v="99"/>
  </r>
  <r>
    <s v="Cashier"/>
    <s v="Quebec City"/>
    <x v="1"/>
    <n v="28"/>
    <x v="4"/>
    <x v="15"/>
  </r>
  <r>
    <s v="Manager"/>
    <s v="Quebec City"/>
    <x v="0"/>
    <n v="57"/>
    <x v="9"/>
    <x v="49"/>
  </r>
  <r>
    <s v="Financial Advisor"/>
    <s v="Quebec City"/>
    <x v="0"/>
    <n v="38"/>
    <x v="31"/>
    <x v="76"/>
  </r>
  <r>
    <s v="Financial Advisor"/>
    <s v="Sherbrooke"/>
    <x v="1"/>
    <n v="57"/>
    <x v="37"/>
    <x v="98"/>
  </r>
  <r>
    <s v="Financial Advisor"/>
    <s v="Quebec City"/>
    <x v="0"/>
    <n v="53"/>
    <x v="7"/>
    <x v="38"/>
  </r>
  <r>
    <s v="Financial Advisor"/>
    <s v="Sherbrooke"/>
    <x v="1"/>
    <n v="57"/>
    <x v="18"/>
    <x v="85"/>
  </r>
  <r>
    <s v="Cashier"/>
    <s v="Quebec City"/>
    <x v="1"/>
    <n v="34"/>
    <x v="11"/>
    <x v="16"/>
  </r>
  <r>
    <s v="Cashier"/>
    <s v="Laval"/>
    <x v="1"/>
    <n v="41"/>
    <x v="0"/>
    <x v="48"/>
  </r>
  <r>
    <s v="Cashier"/>
    <s v="Longueuil"/>
    <x v="0"/>
    <n v="20"/>
    <x v="0"/>
    <x v="48"/>
  </r>
  <r>
    <s v="Manager"/>
    <s v="Quebec City"/>
    <x v="0"/>
    <n v="38"/>
    <x v="7"/>
    <x v="70"/>
  </r>
  <r>
    <s v="Financial Advisor"/>
    <s v="Sherbrooke"/>
    <x v="0"/>
    <n v="44"/>
    <x v="1"/>
    <x v="1"/>
  </r>
  <r>
    <s v="Secretary"/>
    <s v="Trois-Rivères"/>
    <x v="1"/>
    <n v="68"/>
    <x v="33"/>
    <x v="18"/>
  </r>
  <r>
    <s v="Cashier"/>
    <s v="Montreal"/>
    <x v="1"/>
    <n v="41"/>
    <x v="26"/>
    <x v="37"/>
  </r>
  <r>
    <s v="Financial Advisor"/>
    <s v="Quebec City"/>
    <x v="0"/>
    <n v="50"/>
    <x v="21"/>
    <x v="101"/>
  </r>
  <r>
    <s v="Financial Advisor"/>
    <s v="Quebec City"/>
    <x v="0"/>
    <n v="61"/>
    <x v="1"/>
    <x v="1"/>
  </r>
  <r>
    <s v="Financial Advisor"/>
    <s v="Quebec City"/>
    <x v="0"/>
    <n v="65"/>
    <x v="27"/>
    <x v="102"/>
  </r>
  <r>
    <s v="Financial Advisor"/>
    <s v="Sherbrooke"/>
    <x v="0"/>
    <n v="41"/>
    <x v="5"/>
    <x v="87"/>
  </r>
  <r>
    <s v="Manager"/>
    <s v="Quebec City"/>
    <x v="0"/>
    <n v="48"/>
    <x v="30"/>
    <x v="58"/>
  </r>
  <r>
    <s v="Financial Advisor"/>
    <s v="Quebec City"/>
    <x v="1"/>
    <n v="44"/>
    <x v="24"/>
    <x v="91"/>
  </r>
  <r>
    <s v="Financial Advisor"/>
    <s v="Quebec City"/>
    <x v="1"/>
    <n v="55"/>
    <x v="12"/>
    <x v="67"/>
  </r>
  <r>
    <s v="Cashier"/>
    <s v="Trois-Rivères"/>
    <x v="1"/>
    <n v="56"/>
    <x v="4"/>
    <x v="15"/>
  </r>
  <r>
    <s v="Manager"/>
    <s v="Montreal"/>
    <x v="1"/>
    <n v="61"/>
    <x v="1"/>
    <x v="26"/>
  </r>
  <r>
    <s v="Secretary"/>
    <s v="Montreal"/>
    <x v="1"/>
    <n v="64"/>
    <x v="33"/>
    <x v="18"/>
  </r>
  <r>
    <s v="Financial Advisor"/>
    <s v="Laval"/>
    <x v="0"/>
    <n v="54"/>
    <x v="19"/>
    <x v="52"/>
  </r>
  <r>
    <s v="Financial Advisor"/>
    <s v="Trois-Rivères"/>
    <x v="1"/>
    <n v="62"/>
    <x v="38"/>
    <x v="103"/>
  </r>
  <r>
    <s v="Financial Advisor"/>
    <s v="Quebec City"/>
    <x v="0"/>
    <n v="42"/>
    <x v="10"/>
    <x v="65"/>
  </r>
  <r>
    <s v="Financial Advisor"/>
    <s v="Sherbrooke"/>
    <x v="1"/>
    <n v="58"/>
    <x v="31"/>
    <x v="76"/>
  </r>
  <r>
    <s v="Financial Advisor"/>
    <s v="Quebec City"/>
    <x v="1"/>
    <n v="57"/>
    <x v="24"/>
    <x v="91"/>
  </r>
  <r>
    <s v="Secretary"/>
    <s v="Trois-Rivères"/>
    <x v="1"/>
    <n v="39"/>
    <x v="26"/>
    <x v="80"/>
  </r>
  <r>
    <s v="Cashier"/>
    <s v="Laval"/>
    <x v="1"/>
    <n v="25"/>
    <x v="5"/>
    <x v="23"/>
  </r>
  <r>
    <s v="Financial Advisor"/>
    <s v="Trois-Rivères"/>
    <x v="1"/>
    <n v="30"/>
    <x v="1"/>
    <x v="1"/>
  </r>
  <r>
    <s v="Cashier"/>
    <s v="Quebec City"/>
    <x v="1"/>
    <n v="39"/>
    <x v="9"/>
    <x v="12"/>
  </r>
  <r>
    <s v="Financial Advisor"/>
    <s v="Quebec City"/>
    <x v="1"/>
    <n v="64"/>
    <x v="22"/>
    <x v="33"/>
  </r>
  <r>
    <s v="Secretary"/>
    <s v="Quebec City"/>
    <x v="1"/>
    <n v="51"/>
    <x v="1"/>
    <x v="8"/>
  </r>
  <r>
    <s v="Cashier"/>
    <s v="Montreal"/>
    <x v="1"/>
    <n v="31"/>
    <x v="11"/>
    <x v="16"/>
  </r>
  <r>
    <s v="Cashier"/>
    <s v="Sherbrooke"/>
    <x v="1"/>
    <n v="23"/>
    <x v="6"/>
    <x v="19"/>
  </r>
  <r>
    <s v="Cashier"/>
    <s v="Sherbrooke"/>
    <x v="1"/>
    <n v="48"/>
    <x v="10"/>
    <x v="14"/>
  </r>
  <r>
    <s v="Financial Advisor"/>
    <s v="Trois-Rivères"/>
    <x v="0"/>
    <n v="43"/>
    <x v="4"/>
    <x v="5"/>
  </r>
  <r>
    <s v="Financial Advisor"/>
    <s v="Montreal"/>
    <x v="1"/>
    <n v="52"/>
    <x v="30"/>
    <x v="51"/>
  </r>
  <r>
    <s v="Financial Advisor"/>
    <s v="Sherbrooke"/>
    <x v="1"/>
    <n v="34"/>
    <x v="0"/>
    <x v="0"/>
  </r>
  <r>
    <s v="Financial Advisor"/>
    <s v="Laval"/>
    <x v="0"/>
    <n v="30"/>
    <x v="0"/>
    <x v="0"/>
  </r>
  <r>
    <s v="Cashier"/>
    <s v="Quebec City"/>
    <x v="1"/>
    <n v="27"/>
    <x v="8"/>
    <x v="44"/>
  </r>
  <r>
    <s v="Secretary"/>
    <s v="Quebec City"/>
    <x v="1"/>
    <n v="32"/>
    <x v="4"/>
    <x v="55"/>
  </r>
  <r>
    <s v="Secretary"/>
    <s v="Laval"/>
    <x v="1"/>
    <n v="62"/>
    <x v="2"/>
    <x v="61"/>
  </r>
  <r>
    <s v="Secretary"/>
    <s v="Quebec City"/>
    <x v="1"/>
    <n v="65"/>
    <x v="8"/>
    <x v="64"/>
  </r>
  <r>
    <s v="Cashier"/>
    <s v="Laval"/>
    <x v="0"/>
    <n v="37"/>
    <x v="31"/>
    <x v="53"/>
  </r>
  <r>
    <s v="Secretary"/>
    <s v="Quebec City"/>
    <x v="1"/>
    <n v="37"/>
    <x v="4"/>
    <x v="55"/>
  </r>
  <r>
    <s v="Financial Advisor"/>
    <s v="Trois-Rivères"/>
    <x v="0"/>
    <n v="61"/>
    <x v="0"/>
    <x v="0"/>
  </r>
  <r>
    <s v="Secretary"/>
    <s v="Montreal"/>
    <x v="1"/>
    <n v="22"/>
    <x v="5"/>
    <x v="7"/>
  </r>
  <r>
    <s v="Cashier"/>
    <s v="Laval"/>
    <x v="1"/>
    <n v="32"/>
    <x v="8"/>
    <x v="44"/>
  </r>
  <r>
    <s v="Cashier"/>
    <s v="Quebec City"/>
    <x v="0"/>
    <n v="33"/>
    <x v="2"/>
    <x v="63"/>
  </r>
  <r>
    <s v="Financial Advisor"/>
    <s v="Sherbrooke"/>
    <x v="0"/>
    <n v="40"/>
    <x v="16"/>
    <x v="22"/>
  </r>
  <r>
    <s v="Secretary"/>
    <s v="Quebec City"/>
    <x v="0"/>
    <n v="33"/>
    <x v="7"/>
    <x v="13"/>
  </r>
  <r>
    <s v="Manager"/>
    <s v="Sherbrooke"/>
    <x v="0"/>
    <n v="37"/>
    <x v="24"/>
    <x v="104"/>
  </r>
  <r>
    <s v="Cashier"/>
    <s v="Laval"/>
    <x v="1"/>
    <n v="35"/>
    <x v="4"/>
    <x v="15"/>
  </r>
  <r>
    <s v="Financial Advisor"/>
    <s v="Longueuil"/>
    <x v="1"/>
    <n v="58"/>
    <x v="11"/>
    <x v="60"/>
  </r>
  <r>
    <s v="Cashier"/>
    <s v="Montreal"/>
    <x v="1"/>
    <n v="55"/>
    <x v="13"/>
    <x v="86"/>
  </r>
  <r>
    <s v="Financial Advisor"/>
    <s v="Quebec City"/>
    <x v="0"/>
    <n v="51"/>
    <x v="18"/>
    <x v="85"/>
  </r>
  <r>
    <s v="Financial Advisor"/>
    <s v="Laval"/>
    <x v="0"/>
    <n v="39"/>
    <x v="26"/>
    <x v="42"/>
  </r>
  <r>
    <s v="Secretary"/>
    <s v="Sherbrooke"/>
    <x v="0"/>
    <n v="24"/>
    <x v="14"/>
    <x v="54"/>
  </r>
  <r>
    <s v="Manager"/>
    <s v="Sherbrooke"/>
    <x v="0"/>
    <n v="59"/>
    <x v="11"/>
    <x v="105"/>
  </r>
  <r>
    <s v="Financial Advisor"/>
    <s v="Sherbrooke"/>
    <x v="1"/>
    <n v="57"/>
    <x v="12"/>
    <x v="67"/>
  </r>
  <r>
    <s v="Financial Advisor"/>
    <s v="Longueuil"/>
    <x v="0"/>
    <n v="49"/>
    <x v="13"/>
    <x v="106"/>
  </r>
  <r>
    <s v="Secretary"/>
    <s v="Laval"/>
    <x v="0"/>
    <n v="53"/>
    <x v="10"/>
    <x v="107"/>
  </r>
  <r>
    <s v="Financial Advisor"/>
    <s v="Quebec City"/>
    <x v="0"/>
    <n v="36"/>
    <x v="9"/>
    <x v="66"/>
  </r>
  <r>
    <s v="Manager"/>
    <s v="Quebec City"/>
    <x v="1"/>
    <n v="37"/>
    <x v="31"/>
    <x v="84"/>
  </r>
  <r>
    <s v="Manager"/>
    <s v="Quebec City"/>
    <x v="0"/>
    <n v="57"/>
    <x v="13"/>
    <x v="46"/>
  </r>
  <r>
    <s v="Secretary"/>
    <s v="Quebec City"/>
    <x v="1"/>
    <n v="65"/>
    <x v="27"/>
    <x v="18"/>
  </r>
  <r>
    <s v="Financial Advisor"/>
    <s v="Laval"/>
    <x v="0"/>
    <n v="53"/>
    <x v="21"/>
    <x v="101"/>
  </r>
  <r>
    <s v="Secretary"/>
    <s v="Montreal"/>
    <x v="1"/>
    <n v="57"/>
    <x v="22"/>
    <x v="108"/>
  </r>
  <r>
    <s v="Cashier"/>
    <s v="Laval"/>
    <x v="1"/>
    <n v="25"/>
    <x v="6"/>
    <x v="19"/>
  </r>
  <r>
    <s v="Financial Advisor"/>
    <s v="Quebec City"/>
    <x v="0"/>
    <n v="34"/>
    <x v="7"/>
    <x v="38"/>
  </r>
  <r>
    <s v="Cashier"/>
    <s v="Trois-Rivères"/>
    <x v="0"/>
    <n v="24"/>
    <x v="3"/>
    <x v="83"/>
  </r>
  <r>
    <s v="Cashier"/>
    <s v="Trois-Rivères"/>
    <x v="1"/>
    <n v="53"/>
    <x v="19"/>
    <x v="29"/>
  </r>
  <r>
    <s v="Financial Advisor"/>
    <s v="Montreal"/>
    <x v="1"/>
    <n v="60"/>
    <x v="35"/>
    <x v="109"/>
  </r>
  <r>
    <s v="Manager"/>
    <s v="Montreal"/>
    <x v="0"/>
    <n v="58"/>
    <x v="37"/>
    <x v="110"/>
  </r>
  <r>
    <s v="Financial Advisor"/>
    <s v="Sherbrooke"/>
    <x v="0"/>
    <n v="55"/>
    <x v="15"/>
    <x v="21"/>
  </r>
  <r>
    <s v="Cashier"/>
    <s v="Montreal"/>
    <x v="1"/>
    <n v="34"/>
    <x v="7"/>
    <x v="10"/>
  </r>
  <r>
    <s v="Financial Advisor"/>
    <s v="Quebec City"/>
    <x v="1"/>
    <n v="42"/>
    <x v="5"/>
    <x v="87"/>
  </r>
  <r>
    <s v="Secretary"/>
    <s v="Sherbrooke"/>
    <x v="1"/>
    <n v="55"/>
    <x v="24"/>
    <x v="74"/>
  </r>
  <r>
    <s v="Secretary"/>
    <s v="Montreal"/>
    <x v="1"/>
    <n v="24"/>
    <x v="8"/>
    <x v="64"/>
  </r>
  <r>
    <s v="Secretary"/>
    <s v="Laval"/>
    <x v="1"/>
    <n v="57"/>
    <x v="2"/>
    <x v="61"/>
  </r>
  <r>
    <s v="Manager"/>
    <s v="Trois-Rivères"/>
    <x v="0"/>
    <n v="48"/>
    <x v="7"/>
    <x v="70"/>
  </r>
  <r>
    <s v="Financial Advisor"/>
    <s v="Longueuil"/>
    <x v="0"/>
    <n v="37"/>
    <x v="15"/>
    <x v="21"/>
  </r>
  <r>
    <s v="Cashier"/>
    <s v="Sherbrooke"/>
    <x v="1"/>
    <n v="21"/>
    <x v="14"/>
    <x v="30"/>
  </r>
  <r>
    <s v="Cashier"/>
    <s v="Trois-Rivères"/>
    <x v="0"/>
    <n v="49"/>
    <x v="3"/>
    <x v="83"/>
  </r>
  <r>
    <s v="Financial Advisor"/>
    <s v="Quebec City"/>
    <x v="0"/>
    <n v="64"/>
    <x v="25"/>
    <x v="36"/>
  </r>
  <r>
    <s v="Secretary"/>
    <s v="Longueuil"/>
    <x v="1"/>
    <n v="61"/>
    <x v="8"/>
    <x v="64"/>
  </r>
  <r>
    <s v="Financial Advisor"/>
    <s v="Sherbrooke"/>
    <x v="0"/>
    <n v="54"/>
    <x v="18"/>
    <x v="85"/>
  </r>
  <r>
    <s v="Cashier"/>
    <s v="Trois-Rivères"/>
    <x v="1"/>
    <n v="26"/>
    <x v="3"/>
    <x v="83"/>
  </r>
  <r>
    <s v="Secretary"/>
    <s v="Laval"/>
    <x v="0"/>
    <n v="57"/>
    <x v="24"/>
    <x v="74"/>
  </r>
  <r>
    <s v="Financial Advisor"/>
    <s v="Montreal"/>
    <x v="0"/>
    <n v="43"/>
    <x v="8"/>
    <x v="11"/>
  </r>
  <r>
    <s v="Cashier"/>
    <s v="Laval"/>
    <x v="1"/>
    <n v="30"/>
    <x v="14"/>
    <x v="30"/>
  </r>
  <r>
    <s v="Cashier"/>
    <s v="Trois-Rivères"/>
    <x v="0"/>
    <n v="28"/>
    <x v="9"/>
    <x v="12"/>
  </r>
  <r>
    <s v="Financial Advisor"/>
    <s v="Montreal"/>
    <x v="0"/>
    <n v="62"/>
    <x v="12"/>
    <x v="67"/>
  </r>
  <r>
    <s v="Financial Advisor"/>
    <s v="Quebec City"/>
    <x v="0"/>
    <n v="47"/>
    <x v="26"/>
    <x v="42"/>
  </r>
  <r>
    <s v="Cashier"/>
    <s v="Longueuil"/>
    <x v="0"/>
    <n v="23"/>
    <x v="8"/>
    <x v="44"/>
  </r>
  <r>
    <s v="Cashier"/>
    <s v="Sherbrooke"/>
    <x v="1"/>
    <n v="57"/>
    <x v="6"/>
    <x v="19"/>
  </r>
  <r>
    <s v="Cashier"/>
    <s v="Quebec City"/>
    <x v="1"/>
    <n v="52"/>
    <x v="22"/>
    <x v="93"/>
  </r>
  <r>
    <s v="Secretary"/>
    <s v="Sherbrooke"/>
    <x v="1"/>
    <n v="21"/>
    <x v="0"/>
    <x v="6"/>
  </r>
  <r>
    <s v="Financial Advisor"/>
    <s v="Quebec City"/>
    <x v="1"/>
    <n v="26"/>
    <x v="0"/>
    <x v="0"/>
  </r>
  <r>
    <s v="Secretary"/>
    <s v="Quebec City"/>
    <x v="1"/>
    <n v="35"/>
    <x v="1"/>
    <x v="8"/>
  </r>
  <r>
    <s v="Secretary"/>
    <s v="Montreal"/>
    <x v="1"/>
    <n v="43"/>
    <x v="1"/>
    <x v="8"/>
  </r>
  <r>
    <s v="Cashier"/>
    <s v="Quebec City"/>
    <x v="1"/>
    <n v="56"/>
    <x v="12"/>
    <x v="99"/>
  </r>
  <r>
    <s v="Secretary"/>
    <s v="Montreal"/>
    <x v="1"/>
    <n v="46"/>
    <x v="16"/>
    <x v="40"/>
  </r>
  <r>
    <s v="Financial Advisor"/>
    <s v="Laval"/>
    <x v="0"/>
    <n v="45"/>
    <x v="13"/>
    <x v="106"/>
  </r>
  <r>
    <s v="Manager"/>
    <s v="Trois-Rivères"/>
    <x v="0"/>
    <n v="49"/>
    <x v="24"/>
    <x v="104"/>
  </r>
  <r>
    <s v="Manager"/>
    <s v="Sherbrooke"/>
    <x v="0"/>
    <n v="48"/>
    <x v="1"/>
    <x v="26"/>
  </r>
  <r>
    <s v="Financial Advisor"/>
    <s v="Quebec City"/>
    <x v="1"/>
    <n v="60"/>
    <x v="0"/>
    <x v="0"/>
  </r>
  <r>
    <s v="Secretary"/>
    <s v="Trois-Rivères"/>
    <x v="0"/>
    <n v="59"/>
    <x v="7"/>
    <x v="13"/>
  </r>
  <r>
    <s v="Secretary"/>
    <s v="Longueuil"/>
    <x v="1"/>
    <n v="26"/>
    <x v="6"/>
    <x v="45"/>
  </r>
  <r>
    <s v="Cashier"/>
    <s v="Sherbrooke"/>
    <x v="0"/>
    <n v="47"/>
    <x v="23"/>
    <x v="71"/>
  </r>
  <r>
    <s v="Cashier"/>
    <s v="Sherbrooke"/>
    <x v="0"/>
    <n v="50"/>
    <x v="26"/>
    <x v="37"/>
  </r>
  <r>
    <s v="Financial Advisor"/>
    <s v="Sherbrooke"/>
    <x v="1"/>
    <n v="26"/>
    <x v="5"/>
    <x v="87"/>
  </r>
  <r>
    <s v="Financial Advisor"/>
    <s v="Quebec City"/>
    <x v="1"/>
    <n v="64"/>
    <x v="24"/>
    <x v="91"/>
  </r>
  <r>
    <s v="Cashier"/>
    <s v="Trois-Rivères"/>
    <x v="1"/>
    <n v="43"/>
    <x v="8"/>
    <x v="44"/>
  </r>
  <r>
    <s v="Secretary"/>
    <s v="Trois-Rivères"/>
    <x v="1"/>
    <n v="62"/>
    <x v="14"/>
    <x v="54"/>
  </r>
  <r>
    <s v="Cashier"/>
    <s v="Longueuil"/>
    <x v="1"/>
    <n v="36"/>
    <x v="9"/>
    <x v="12"/>
  </r>
  <r>
    <s v="Cashier"/>
    <s v="Quebec City"/>
    <x v="1"/>
    <n v="25"/>
    <x v="8"/>
    <x v="44"/>
  </r>
  <r>
    <s v="Financial Advisor"/>
    <s v="Sherbrooke"/>
    <x v="0"/>
    <n v="64"/>
    <x v="27"/>
    <x v="102"/>
  </r>
  <r>
    <s v="Cashier"/>
    <s v="Quebec City"/>
    <x v="1"/>
    <n v="58"/>
    <x v="3"/>
    <x v="83"/>
  </r>
  <r>
    <s v="Cashier"/>
    <s v="Sherbrooke"/>
    <x v="1"/>
    <n v="40"/>
    <x v="0"/>
    <x v="48"/>
  </r>
  <r>
    <s v="Cashier"/>
    <s v="Sherbrooke"/>
    <x v="0"/>
    <n v="29"/>
    <x v="2"/>
    <x v="63"/>
  </r>
  <r>
    <s v="Manager"/>
    <s v="Laval"/>
    <x v="0"/>
    <n v="58"/>
    <x v="28"/>
    <x v="111"/>
  </r>
  <r>
    <s v="Secretary"/>
    <s v="Trois-Rivères"/>
    <x v="1"/>
    <n v="23"/>
    <x v="6"/>
    <x v="45"/>
  </r>
  <r>
    <s v="Secretary"/>
    <s v="Sherbrooke"/>
    <x v="1"/>
    <n v="49"/>
    <x v="3"/>
    <x v="43"/>
  </r>
  <r>
    <s v="Financial Advisor"/>
    <s v="Montreal"/>
    <x v="0"/>
    <n v="57"/>
    <x v="11"/>
    <x v="60"/>
  </r>
  <r>
    <s v="Cashier"/>
    <s v="Longueuil"/>
    <x v="1"/>
    <n v="41"/>
    <x v="26"/>
    <x v="37"/>
  </r>
  <r>
    <s v="Cashier"/>
    <s v="Quebec City"/>
    <x v="0"/>
    <n v="23"/>
    <x v="6"/>
    <x v="19"/>
  </r>
  <r>
    <s v="Financial Advisor"/>
    <s v="Laval"/>
    <x v="1"/>
    <n v="49"/>
    <x v="15"/>
    <x v="21"/>
  </r>
  <r>
    <s v="Cashier"/>
    <s v="Quebec City"/>
    <x v="1"/>
    <n v="32"/>
    <x v="6"/>
    <x v="19"/>
  </r>
  <r>
    <s v="Manager"/>
    <s v="Quebec City"/>
    <x v="0"/>
    <n v="46"/>
    <x v="12"/>
    <x v="17"/>
  </r>
  <r>
    <s v="Cashier"/>
    <s v="Quebec City"/>
    <x v="1"/>
    <n v="52"/>
    <x v="22"/>
    <x v="93"/>
  </r>
  <r>
    <s v="Cashier"/>
    <s v="Montreal"/>
    <x v="1"/>
    <n v="19"/>
    <x v="14"/>
    <x v="30"/>
  </r>
  <r>
    <s v="Financial Advisor"/>
    <s v="Quebec City"/>
    <x v="1"/>
    <n v="56"/>
    <x v="4"/>
    <x v="5"/>
  </r>
  <r>
    <s v="Financial Advisor"/>
    <s v="Quebec City"/>
    <x v="1"/>
    <n v="46"/>
    <x v="1"/>
    <x v="1"/>
  </r>
  <r>
    <s v="Financial Advisor"/>
    <s v="Quebec City"/>
    <x v="1"/>
    <n v="50"/>
    <x v="19"/>
    <x v="52"/>
  </r>
  <r>
    <s v="Secretary"/>
    <s v="Longueuil"/>
    <x v="1"/>
    <n v="57"/>
    <x v="31"/>
    <x v="75"/>
  </r>
  <r>
    <s v="Financial Advisor"/>
    <s v="Sherbrooke"/>
    <x v="0"/>
    <n v="42"/>
    <x v="5"/>
    <x v="87"/>
  </r>
  <r>
    <s v="Financial Advisor"/>
    <s v="Sherbrooke"/>
    <x v="0"/>
    <n v="32"/>
    <x v="9"/>
    <x v="66"/>
  </r>
  <r>
    <s v="Manager"/>
    <s v="Quebec City"/>
    <x v="0"/>
    <n v="50"/>
    <x v="35"/>
    <x v="112"/>
  </r>
  <r>
    <s v="Manager"/>
    <s v="Sherbrooke"/>
    <x v="0"/>
    <n v="55"/>
    <x v="19"/>
    <x v="41"/>
  </r>
  <r>
    <s v="Cashier"/>
    <s v="Trois-Rivères"/>
    <x v="1"/>
    <n v="53"/>
    <x v="13"/>
    <x v="86"/>
  </r>
  <r>
    <s v="Cashier"/>
    <s v="Sherbrooke"/>
    <x v="1"/>
    <n v="31"/>
    <x v="5"/>
    <x v="23"/>
  </r>
  <r>
    <s v="Cashier"/>
    <s v="Quebec City"/>
    <x v="1"/>
    <n v="33"/>
    <x v="11"/>
    <x v="16"/>
  </r>
  <r>
    <s v="Manager"/>
    <s v="Sherbrooke"/>
    <x v="0"/>
    <n v="41"/>
    <x v="7"/>
    <x v="70"/>
  </r>
  <r>
    <s v="Cashier"/>
    <s v="Longueuil"/>
    <x v="1"/>
    <n v="19"/>
    <x v="14"/>
    <x v="30"/>
  </r>
  <r>
    <s v="Cashier"/>
    <s v="Longueuil"/>
    <x v="0"/>
    <n v="41"/>
    <x v="10"/>
    <x v="14"/>
  </r>
  <r>
    <s v="Secretary"/>
    <s v="Quebec City"/>
    <x v="1"/>
    <n v="66"/>
    <x v="35"/>
    <x v="18"/>
  </r>
  <r>
    <s v="Financial Advisor"/>
    <s v="Quebec City"/>
    <x v="1"/>
    <n v="36"/>
    <x v="7"/>
    <x v="38"/>
  </r>
  <r>
    <s v="Cashier"/>
    <s v="Sherbrooke"/>
    <x v="1"/>
    <n v="19"/>
    <x v="14"/>
    <x v="30"/>
  </r>
  <r>
    <s v="Cashier"/>
    <s v="Quebec City"/>
    <x v="1"/>
    <n v="47"/>
    <x v="26"/>
    <x v="37"/>
  </r>
  <r>
    <s v="Secretary"/>
    <s v="Montreal"/>
    <x v="1"/>
    <n v="36"/>
    <x v="2"/>
    <x v="61"/>
  </r>
  <r>
    <s v="Cashier"/>
    <s v="Longueuil"/>
    <x v="1"/>
    <n v="51"/>
    <x v="31"/>
    <x v="53"/>
  </r>
  <r>
    <s v="Financial Advisor"/>
    <s v="Trois-Rivères"/>
    <x v="1"/>
    <n v="61"/>
    <x v="31"/>
    <x v="76"/>
  </r>
  <r>
    <s v="Cashier"/>
    <s v="Laval"/>
    <x v="0"/>
    <n v="50"/>
    <x v="3"/>
    <x v="83"/>
  </r>
  <r>
    <s v="Cashier"/>
    <s v="Sherbrooke"/>
    <x v="0"/>
    <n v="21"/>
    <x v="0"/>
    <x v="48"/>
  </r>
  <r>
    <s v="Financial Advisor"/>
    <s v="Laval"/>
    <x v="0"/>
    <n v="62"/>
    <x v="39"/>
    <x v="113"/>
  </r>
  <r>
    <s v="Financial Advisor"/>
    <s v="Quebec City"/>
    <x v="1"/>
    <n v="41"/>
    <x v="9"/>
    <x v="66"/>
  </r>
  <r>
    <s v="Cashier"/>
    <s v="Trois-Rivères"/>
    <x v="1"/>
    <n v="44"/>
    <x v="10"/>
    <x v="14"/>
  </r>
  <r>
    <s v="Financial Advisor"/>
    <s v="Sherbrooke"/>
    <x v="0"/>
    <n v="59"/>
    <x v="39"/>
    <x v="113"/>
  </r>
  <r>
    <s v="Secretary"/>
    <s v="Sherbrooke"/>
    <x v="1"/>
    <n v="65"/>
    <x v="21"/>
    <x v="18"/>
  </r>
  <r>
    <s v="Cashier"/>
    <s v="Sherbrooke"/>
    <x v="1"/>
    <n v="33"/>
    <x v="1"/>
    <x v="3"/>
  </r>
  <r>
    <s v="Cashier"/>
    <s v="Sherbrooke"/>
    <x v="1"/>
    <n v="49"/>
    <x v="31"/>
    <x v="53"/>
  </r>
  <r>
    <s v="Cashier"/>
    <s v="Trois-Rivères"/>
    <x v="1"/>
    <n v="46"/>
    <x v="18"/>
    <x v="114"/>
  </r>
  <r>
    <s v="Cashier"/>
    <s v="Quebec City"/>
    <x v="1"/>
    <n v="19"/>
    <x v="14"/>
    <x v="30"/>
  </r>
  <r>
    <s v="Manager"/>
    <s v="Quebec City"/>
    <x v="0"/>
    <n v="57"/>
    <x v="25"/>
    <x v="94"/>
  </r>
  <r>
    <s v="Cashier"/>
    <s v="Sherbrooke"/>
    <x v="1"/>
    <n v="58"/>
    <x v="8"/>
    <x v="44"/>
  </r>
  <r>
    <s v="Cashier"/>
    <s v="Quebec City"/>
    <x v="1"/>
    <n v="26"/>
    <x v="0"/>
    <x v="48"/>
  </r>
  <r>
    <s v="Cashier"/>
    <s v="Quebec City"/>
    <x v="1"/>
    <n v="46"/>
    <x v="4"/>
    <x v="15"/>
  </r>
  <r>
    <s v="Financial Advisor"/>
    <s v="Laval"/>
    <x v="0"/>
    <n v="38"/>
    <x v="4"/>
    <x v="5"/>
  </r>
  <r>
    <s v="Financial Advisor"/>
    <s v="Laval"/>
    <x v="1"/>
    <n v="34"/>
    <x v="7"/>
    <x v="38"/>
  </r>
  <r>
    <s v="Financial Advisor"/>
    <s v="Trois-Rivères"/>
    <x v="0"/>
    <n v="52"/>
    <x v="21"/>
    <x v="101"/>
  </r>
  <r>
    <s v="Secretary"/>
    <s v="Trois-Rivères"/>
    <x v="1"/>
    <n v="53"/>
    <x v="31"/>
    <x v="75"/>
  </r>
  <r>
    <s v="Secretary"/>
    <s v="Quebec City"/>
    <x v="1"/>
    <n v="65"/>
    <x v="16"/>
    <x v="40"/>
  </r>
  <r>
    <s v="Secretary"/>
    <s v="Laval"/>
    <x v="0"/>
    <n v="21"/>
    <x v="0"/>
    <x v="6"/>
  </r>
  <r>
    <s v="Secretary"/>
    <s v="Sherbrooke"/>
    <x v="1"/>
    <n v="49"/>
    <x v="6"/>
    <x v="45"/>
  </r>
  <r>
    <s v="Financial Advisor"/>
    <s v="Laval"/>
    <x v="0"/>
    <n v="58"/>
    <x v="17"/>
    <x v="25"/>
  </r>
  <r>
    <s v="Cashier"/>
    <s v="Longueuil"/>
    <x v="1"/>
    <n v="29"/>
    <x v="0"/>
    <x v="48"/>
  </r>
  <r>
    <s v="Secretary"/>
    <s v="Montreal"/>
    <x v="1"/>
    <n v="42"/>
    <x v="7"/>
    <x v="13"/>
  </r>
  <r>
    <s v="Cashier"/>
    <s v="Trois-Rivères"/>
    <x v="1"/>
    <n v="37"/>
    <x v="11"/>
    <x v="16"/>
  </r>
  <r>
    <s v="Financial Advisor"/>
    <s v="Quebec City"/>
    <x v="0"/>
    <n v="46"/>
    <x v="23"/>
    <x v="34"/>
  </r>
  <r>
    <s v="Cashier"/>
    <s v="Quebec City"/>
    <x v="1"/>
    <n v="28"/>
    <x v="6"/>
    <x v="19"/>
  </r>
  <r>
    <s v="Cashier"/>
    <s v="Sherbrooke"/>
    <x v="1"/>
    <n v="34"/>
    <x v="3"/>
    <x v="83"/>
  </r>
  <r>
    <s v="Cashier"/>
    <s v="Quebec City"/>
    <x v="1"/>
    <n v="39"/>
    <x v="31"/>
    <x v="53"/>
  </r>
  <r>
    <s v="Cashier"/>
    <s v="Laval"/>
    <x v="1"/>
    <n v="20"/>
    <x v="0"/>
    <x v="48"/>
  </r>
  <r>
    <s v="Cashier"/>
    <s v="Sherbrooke"/>
    <x v="1"/>
    <n v="23"/>
    <x v="0"/>
    <x v="48"/>
  </r>
  <r>
    <s v="Secretary"/>
    <s v="Quebec City"/>
    <x v="1"/>
    <n v="58"/>
    <x v="4"/>
    <x v="55"/>
  </r>
  <r>
    <s v="Secretary"/>
    <s v="Laval"/>
    <x v="1"/>
    <n v="64"/>
    <x v="19"/>
    <x v="47"/>
  </r>
  <r>
    <s v="Cashier"/>
    <s v="Longueuil"/>
    <x v="1"/>
    <n v="38"/>
    <x v="7"/>
    <x v="10"/>
  </r>
  <r>
    <s v="Financial Advisor"/>
    <s v="Sherbrooke"/>
    <x v="0"/>
    <n v="52"/>
    <x v="16"/>
    <x v="22"/>
  </r>
  <r>
    <s v="Financial Advisor"/>
    <s v="Laval"/>
    <x v="0"/>
    <n v="50"/>
    <x v="18"/>
    <x v="85"/>
  </r>
  <r>
    <s v="Cashier"/>
    <s v="Trois-Rivères"/>
    <x v="1"/>
    <n v="33"/>
    <x v="1"/>
    <x v="3"/>
  </r>
  <r>
    <s v="Manager"/>
    <s v="Sherbrooke"/>
    <x v="1"/>
    <n v="57"/>
    <x v="12"/>
    <x v="17"/>
  </r>
  <r>
    <s v="Financial Advisor"/>
    <s v="Quebec City"/>
    <x v="1"/>
    <n v="26"/>
    <x v="3"/>
    <x v="4"/>
  </r>
  <r>
    <s v="Financial Advisor"/>
    <s v="Sherbrooke"/>
    <x v="1"/>
    <n v="43"/>
    <x v="7"/>
    <x v="38"/>
  </r>
  <r>
    <s v="Cashier"/>
    <s v="Quebec City"/>
    <x v="1"/>
    <n v="30"/>
    <x v="0"/>
    <x v="48"/>
  </r>
  <r>
    <s v="Cashier"/>
    <s v="Quebec City"/>
    <x v="1"/>
    <n v="58"/>
    <x v="8"/>
    <x v="44"/>
  </r>
  <r>
    <s v="Cashier"/>
    <s v="Laval"/>
    <x v="0"/>
    <n v="35"/>
    <x v="9"/>
    <x v="12"/>
  </r>
  <r>
    <s v="Financial Advisor"/>
    <s v="Quebec City"/>
    <x v="0"/>
    <n v="31"/>
    <x v="0"/>
    <x v="0"/>
  </r>
  <r>
    <s v="Secretary"/>
    <s v="Quebec City"/>
    <x v="1"/>
    <n v="46"/>
    <x v="23"/>
    <x v="77"/>
  </r>
  <r>
    <s v="Cashier"/>
    <s v="Montreal"/>
    <x v="1"/>
    <n v="53"/>
    <x v="3"/>
    <x v="83"/>
  </r>
  <r>
    <s v="Cashier"/>
    <s v="Longueuil"/>
    <x v="1"/>
    <n v="50"/>
    <x v="23"/>
    <x v="71"/>
  </r>
  <r>
    <s v="Financial Advisor"/>
    <s v="Montreal"/>
    <x v="1"/>
    <n v="51"/>
    <x v="1"/>
    <x v="1"/>
  </r>
  <r>
    <s v="Financial Advisor"/>
    <s v="Quebec City"/>
    <x v="1"/>
    <n v="56"/>
    <x v="21"/>
    <x v="101"/>
  </r>
  <r>
    <s v="Secretary"/>
    <s v="Quebec City"/>
    <x v="1"/>
    <n v="31"/>
    <x v="8"/>
    <x v="64"/>
  </r>
  <r>
    <s v="Cashier"/>
    <s v="Laval"/>
    <x v="0"/>
    <n v="47"/>
    <x v="9"/>
    <x v="12"/>
  </r>
  <r>
    <s v="Financial Advisor"/>
    <s v="Trois-Rivères"/>
    <x v="0"/>
    <n v="38"/>
    <x v="5"/>
    <x v="87"/>
  </r>
  <r>
    <s v="Financial Advisor"/>
    <s v="Quebec City"/>
    <x v="0"/>
    <n v="55"/>
    <x v="5"/>
    <x v="87"/>
  </r>
  <r>
    <s v="Financial Advisor"/>
    <s v="Laval"/>
    <x v="0"/>
    <n v="46"/>
    <x v="2"/>
    <x v="2"/>
  </r>
  <r>
    <s v="Cashier"/>
    <s v="Trois-Rivères"/>
    <x v="1"/>
    <n v="24"/>
    <x v="0"/>
    <x v="48"/>
  </r>
  <r>
    <s v="Cashier"/>
    <s v="Trois-Rivères"/>
    <x v="1"/>
    <n v="54"/>
    <x v="18"/>
    <x v="114"/>
  </r>
  <r>
    <s v="Manager"/>
    <s v="Longueuil"/>
    <x v="1"/>
    <n v="48"/>
    <x v="14"/>
    <x v="32"/>
  </r>
  <r>
    <s v="Secretary"/>
    <s v="Sherbrooke"/>
    <x v="1"/>
    <n v="56"/>
    <x v="27"/>
    <x v="18"/>
  </r>
  <r>
    <s v="Secretary"/>
    <s v="Quebec City"/>
    <x v="1"/>
    <n v="28"/>
    <x v="5"/>
    <x v="7"/>
  </r>
  <r>
    <s v="Financial Advisor"/>
    <s v="Laval"/>
    <x v="0"/>
    <n v="30"/>
    <x v="9"/>
    <x v="66"/>
  </r>
  <r>
    <s v="Financial Advisor"/>
    <s v="Sherbrooke"/>
    <x v="1"/>
    <n v="57"/>
    <x v="4"/>
    <x v="5"/>
  </r>
  <r>
    <s v="Financial Advisor"/>
    <s v="Sherbrooke"/>
    <x v="0"/>
    <n v="53"/>
    <x v="11"/>
    <x v="60"/>
  </r>
  <r>
    <s v="Manager"/>
    <s v="Quebec City"/>
    <x v="0"/>
    <n v="55"/>
    <x v="9"/>
    <x v="49"/>
  </r>
  <r>
    <s v="Cashier"/>
    <s v="Longueuil"/>
    <x v="1"/>
    <n v="40"/>
    <x v="1"/>
    <x v="3"/>
  </r>
  <r>
    <s v="Manager"/>
    <s v="Sherbrooke"/>
    <x v="1"/>
    <n v="50"/>
    <x v="6"/>
    <x v="115"/>
  </r>
  <r>
    <s v="Secretary"/>
    <s v="Sherbrooke"/>
    <x v="0"/>
    <n v="53"/>
    <x v="15"/>
    <x v="116"/>
  </r>
  <r>
    <s v="Financial Advisor"/>
    <s v="Laval"/>
    <x v="1"/>
    <n v="57"/>
    <x v="24"/>
    <x v="91"/>
  </r>
  <r>
    <s v="Cashier"/>
    <s v="Sherbrooke"/>
    <x v="0"/>
    <n v="25"/>
    <x v="5"/>
    <x v="23"/>
  </r>
  <r>
    <s v="Manager"/>
    <s v="Longueuil"/>
    <x v="1"/>
    <n v="54"/>
    <x v="0"/>
    <x v="82"/>
  </r>
  <r>
    <s v="Financial Advisor"/>
    <s v="Trois-Rivères"/>
    <x v="1"/>
    <n v="41"/>
    <x v="26"/>
    <x v="42"/>
  </r>
  <r>
    <s v="Cashier"/>
    <s v="Quebec City"/>
    <x v="1"/>
    <n v="57"/>
    <x v="4"/>
    <x v="15"/>
  </r>
  <r>
    <s v="Cashier"/>
    <s v="Laval"/>
    <x v="1"/>
    <n v="25"/>
    <x v="8"/>
    <x v="44"/>
  </r>
  <r>
    <s v="Cashier"/>
    <s v="Longueuil"/>
    <x v="1"/>
    <n v="54"/>
    <x v="18"/>
    <x v="114"/>
  </r>
  <r>
    <s v="Financial Advisor"/>
    <s v="Longueuil"/>
    <x v="0"/>
    <n v="63"/>
    <x v="8"/>
    <x v="11"/>
  </r>
  <r>
    <s v="Cashier"/>
    <s v="Sherbrooke"/>
    <x v="1"/>
    <n v="57"/>
    <x v="16"/>
    <x v="97"/>
  </r>
  <r>
    <s v="Manager"/>
    <s v="Longueuil"/>
    <x v="1"/>
    <n v="40"/>
    <x v="26"/>
    <x v="78"/>
  </r>
  <r>
    <s v="Secretary"/>
    <s v="Trois-Rivères"/>
    <x v="1"/>
    <n v="35"/>
    <x v="5"/>
    <x v="7"/>
  </r>
  <r>
    <s v="Manager"/>
    <s v="Trois-Rivères"/>
    <x v="0"/>
    <n v="50"/>
    <x v="6"/>
    <x v="115"/>
  </r>
  <r>
    <s v="Financial Advisor"/>
    <s v="Quebec City"/>
    <x v="1"/>
    <n v="39"/>
    <x v="6"/>
    <x v="9"/>
  </r>
  <r>
    <s v="Financial Advisor"/>
    <s v="Montreal"/>
    <x v="1"/>
    <n v="52"/>
    <x v="14"/>
    <x v="20"/>
  </r>
  <r>
    <s v="Financial Advisor"/>
    <s v="Quebec City"/>
    <x v="0"/>
    <n v="29"/>
    <x v="11"/>
    <x v="60"/>
  </r>
  <r>
    <s v="Financial Advisor"/>
    <s v="Longueuil"/>
    <x v="1"/>
    <n v="45"/>
    <x v="8"/>
    <x v="11"/>
  </r>
  <r>
    <s v="Cashier"/>
    <s v="Trois-Rivères"/>
    <x v="0"/>
    <n v="43"/>
    <x v="12"/>
    <x v="99"/>
  </r>
  <r>
    <s v="Financial Advisor"/>
    <s v="Quebec City"/>
    <x v="1"/>
    <n v="28"/>
    <x v="1"/>
    <x v="1"/>
  </r>
  <r>
    <s v="Cashier"/>
    <s v="Laval"/>
    <x v="1"/>
    <n v="33"/>
    <x v="5"/>
    <x v="23"/>
  </r>
  <r>
    <s v="Financial Advisor"/>
    <s v="Trois-Rivères"/>
    <x v="0"/>
    <n v="25"/>
    <x v="0"/>
    <x v="0"/>
  </r>
  <r>
    <s v="Manager"/>
    <s v="Trois-Rivères"/>
    <x v="1"/>
    <n v="60"/>
    <x v="9"/>
    <x v="49"/>
  </r>
  <r>
    <s v="Cashier"/>
    <s v="Quebec City"/>
    <x v="1"/>
    <n v="35"/>
    <x v="8"/>
    <x v="44"/>
  </r>
  <r>
    <s v="Financial Advisor"/>
    <s v="Longueuil"/>
    <x v="1"/>
    <n v="39"/>
    <x v="12"/>
    <x v="67"/>
  </r>
  <r>
    <s v="Secretary"/>
    <s v="Montreal"/>
    <x v="1"/>
    <n v="64"/>
    <x v="15"/>
    <x v="116"/>
  </r>
  <r>
    <s v="Financial Advisor"/>
    <s v="Laval"/>
    <x v="0"/>
    <n v="31"/>
    <x v="6"/>
    <x v="9"/>
  </r>
  <r>
    <s v="Cashier"/>
    <s v="Laval"/>
    <x v="1"/>
    <n v="30"/>
    <x v="4"/>
    <x v="15"/>
  </r>
  <r>
    <s v="Cashier"/>
    <s v="Trois-Rivères"/>
    <x v="1"/>
    <n v="38"/>
    <x v="14"/>
    <x v="30"/>
  </r>
  <r>
    <s v="Secretary"/>
    <s v="Sherbrooke"/>
    <x v="1"/>
    <n v="38"/>
    <x v="26"/>
    <x v="80"/>
  </r>
  <r>
    <s v="Financial Advisor"/>
    <s v="Laval"/>
    <x v="1"/>
    <n v="50"/>
    <x v="1"/>
    <x v="1"/>
  </r>
  <r>
    <s v="Secretary"/>
    <s v="Trois-Rivères"/>
    <x v="1"/>
    <n v="28"/>
    <x v="6"/>
    <x v="45"/>
  </r>
  <r>
    <s v="Financial Advisor"/>
    <s v="Quebec City"/>
    <x v="1"/>
    <n v="52"/>
    <x v="37"/>
    <x v="98"/>
  </r>
  <r>
    <s v="Financial Advisor"/>
    <s v="Longueuil"/>
    <x v="0"/>
    <n v="60"/>
    <x v="8"/>
    <x v="11"/>
  </r>
  <r>
    <s v="Financial Advisor"/>
    <s v="Laval"/>
    <x v="1"/>
    <n v="53"/>
    <x v="0"/>
    <x v="0"/>
  </r>
  <r>
    <s v="Manager"/>
    <s v="Trois-Rivères"/>
    <x v="1"/>
    <n v="42"/>
    <x v="9"/>
    <x v="49"/>
  </r>
  <r>
    <s v="Manager"/>
    <s v="Sherbrooke"/>
    <x v="0"/>
    <n v="52"/>
    <x v="23"/>
    <x v="117"/>
  </r>
  <r>
    <s v="Secretary"/>
    <s v="Longueuil"/>
    <x v="1"/>
    <n v="61"/>
    <x v="37"/>
    <x v="18"/>
  </r>
  <r>
    <s v="Secretary"/>
    <s v="Sherbrooke"/>
    <x v="0"/>
    <n v="66"/>
    <x v="24"/>
    <x v="74"/>
  </r>
  <r>
    <s v="Cashier"/>
    <s v="Sherbrooke"/>
    <x v="1"/>
    <n v="45"/>
    <x v="4"/>
    <x v="15"/>
  </r>
  <r>
    <s v="Manager"/>
    <s v="Montreal"/>
    <x v="0"/>
    <n v="53"/>
    <x v="24"/>
    <x v="104"/>
  </r>
  <r>
    <s v="Financial Advisor"/>
    <s v="Laval"/>
    <x v="0"/>
    <n v="39"/>
    <x v="12"/>
    <x v="67"/>
  </r>
  <r>
    <s v="Cashier"/>
    <s v="Sherbrooke"/>
    <x v="0"/>
    <n v="42"/>
    <x v="11"/>
    <x v="16"/>
  </r>
  <r>
    <s v="Manager"/>
    <s v="Quebec City"/>
    <x v="1"/>
    <n v="45"/>
    <x v="10"/>
    <x v="88"/>
  </r>
  <r>
    <s v="Financial Advisor"/>
    <s v="Sherbrooke"/>
    <x v="1"/>
    <n v="46"/>
    <x v="24"/>
    <x v="91"/>
  </r>
  <r>
    <s v="Secretary"/>
    <s v="Montreal"/>
    <x v="1"/>
    <n v="69"/>
    <x v="1"/>
    <x v="8"/>
  </r>
  <r>
    <s v="Secretary"/>
    <s v="Laval"/>
    <x v="1"/>
    <n v="51"/>
    <x v="0"/>
    <x v="6"/>
  </r>
</pivotCacheRecords>
</file>

<file path=xl/pivotCache/pivotCacheRecords2.xml><?xml version="1.0" encoding="utf-8"?>
<pivotCacheRecords xmlns="http://schemas.openxmlformats.org/spreadsheetml/2006/main" xmlns:r="http://schemas.openxmlformats.org/officeDocument/2006/relationships" count="625">
  <r>
    <x v="0"/>
    <n v="40599.999999999993"/>
  </r>
  <r>
    <x v="1"/>
    <n v="43737.730557705589"/>
  </r>
  <r>
    <x v="2"/>
    <n v="46421.633001005954"/>
  </r>
  <r>
    <x v="0"/>
    <n v="40599.999999999993"/>
  </r>
  <r>
    <x v="1"/>
    <n v="21230.40301202"/>
  </r>
  <r>
    <x v="3"/>
    <n v="43091.360155374969"/>
  </r>
  <r>
    <x v="4"/>
    <n v="44393.796516071168"/>
  </r>
  <r>
    <x v="0"/>
    <n v="27270"/>
  </r>
  <r>
    <x v="5"/>
    <n v="27542.7"/>
  </r>
  <r>
    <x v="1"/>
    <n v="28661.044066227001"/>
  </r>
  <r>
    <x v="6"/>
    <n v="41827.13499999998"/>
  </r>
  <r>
    <x v="0"/>
    <n v="27270"/>
  </r>
  <r>
    <x v="7"/>
    <n v="22536.500602639397"/>
  </r>
  <r>
    <x v="8"/>
    <n v="42454.542024999973"/>
  </r>
  <r>
    <x v="0"/>
    <n v="27270"/>
  </r>
  <r>
    <x v="2"/>
    <n v="46421.633001005954"/>
  </r>
  <r>
    <x v="9"/>
    <n v="21873.70545368722"/>
  </r>
  <r>
    <x v="9"/>
    <n v="21873.70545368722"/>
  </r>
  <r>
    <x v="0"/>
    <n v="40599.999999999993"/>
  </r>
  <r>
    <x v="7"/>
    <n v="30424.275813563188"/>
  </r>
  <r>
    <x v="1"/>
    <n v="43737.730557705589"/>
  </r>
  <r>
    <x v="1"/>
    <n v="21230.40301202"/>
  </r>
  <r>
    <x v="10"/>
    <n v="24162.179008870637"/>
  </r>
  <r>
    <x v="4"/>
    <n v="21442.707042140202"/>
  </r>
  <r>
    <x v="11"/>
    <n v="21657.134112561605"/>
  </r>
  <r>
    <x v="12"/>
    <n v="87036.201587625663"/>
  </r>
  <r>
    <x v="3"/>
    <n v="43091.360155374969"/>
  </r>
  <r>
    <x v="13"/>
    <n v="34000"/>
  </r>
  <r>
    <x v="6"/>
    <n v="20606.02"/>
  </r>
  <r>
    <x v="14"/>
    <n v="40000"/>
  </r>
  <r>
    <x v="2"/>
    <n v="46421.633001005954"/>
  </r>
  <r>
    <x v="8"/>
    <n v="42454.542024999973"/>
  </r>
  <r>
    <x v="15"/>
    <n v="50009.282666174702"/>
  </r>
  <r>
    <x v="16"/>
    <n v="50759.421906167321"/>
  </r>
  <r>
    <x v="16"/>
    <n v="50759.421906167321"/>
  </r>
  <r>
    <x v="5"/>
    <n v="20402"/>
  </r>
  <r>
    <x v="2"/>
    <n v="46421.633001005954"/>
  </r>
  <r>
    <x v="3"/>
    <n v="43091.360155374969"/>
  </r>
  <r>
    <x v="15"/>
    <n v="94210.783682689071"/>
  </r>
  <r>
    <x v="17"/>
    <n v="66359.854909275105"/>
  </r>
  <r>
    <x v="1"/>
    <n v="78831.369348480002"/>
  </r>
  <r>
    <x v="1"/>
    <n v="21230.40301202"/>
  </r>
  <r>
    <x v="18"/>
    <n v="106096.64407285453"/>
  </r>
  <r>
    <x v="12"/>
    <n v="30123.045359963551"/>
  </r>
  <r>
    <x v="19"/>
    <n v="23686.088627458717"/>
  </r>
  <r>
    <x v="20"/>
    <n v="20000"/>
  </r>
  <r>
    <x v="1"/>
    <n v="21230.40301202"/>
  </r>
  <r>
    <x v="1"/>
    <n v="21230.40301202"/>
  </r>
  <r>
    <x v="7"/>
    <n v="30424.275813563188"/>
  </r>
  <r>
    <x v="21"/>
    <n v="121871.69443217495"/>
  </r>
  <r>
    <x v="14"/>
    <n v="70000"/>
  </r>
  <r>
    <x v="22"/>
    <n v="56335.086184394953"/>
  </r>
  <r>
    <x v="5"/>
    <n v="20402"/>
  </r>
  <r>
    <x v="23"/>
    <n v="53874.200262002138"/>
  </r>
  <r>
    <x v="0"/>
    <n v="40599.999999999993"/>
  </r>
  <r>
    <x v="24"/>
    <n v="23922.949513733303"/>
  </r>
  <r>
    <x v="25"/>
    <n v="68365.581523907938"/>
  </r>
  <r>
    <x v="26"/>
    <n v="22989.484264752449"/>
  </r>
  <r>
    <x v="5"/>
    <n v="27542.7"/>
  </r>
  <r>
    <x v="7"/>
    <n v="47824.726858461348"/>
  </r>
  <r>
    <x v="27"/>
    <n v="119482.0533648774"/>
  </r>
  <r>
    <x v="15"/>
    <n v="50009.282666174702"/>
  </r>
  <r>
    <x v="8"/>
    <n v="42454.542024999973"/>
  </r>
  <r>
    <x v="28"/>
    <n v="34000"/>
  </r>
  <r>
    <x v="4"/>
    <n v="21442.707042140202"/>
  </r>
  <r>
    <x v="16"/>
    <n v="31659.623412939865"/>
  </r>
  <r>
    <x v="19"/>
    <n v="98016.899343469719"/>
  </r>
  <r>
    <x v="26"/>
    <n v="49270.229227758333"/>
  </r>
  <r>
    <x v="0"/>
    <n v="40599.999999999993"/>
  </r>
  <r>
    <x v="3"/>
    <n v="28377.271352700001"/>
  </r>
  <r>
    <x v="0"/>
    <n v="40599.999999999993"/>
  </r>
  <r>
    <x v="8"/>
    <n v="20812.0802"/>
  </r>
  <r>
    <x v="6"/>
    <n v="27818.127"/>
  </r>
  <r>
    <x v="26"/>
    <n v="22989.484264752449"/>
  </r>
  <r>
    <x v="13"/>
    <n v="112590.60746326581"/>
  </r>
  <r>
    <x v="19"/>
    <n v="31976.219647069265"/>
  </r>
  <r>
    <x v="0"/>
    <n v="20200"/>
  </r>
  <r>
    <x v="7"/>
    <n v="30424.275813563188"/>
  </r>
  <r>
    <x v="6"/>
    <n v="20606.02"/>
  </r>
  <r>
    <x v="9"/>
    <n v="83656.479803561771"/>
  </r>
  <r>
    <x v="14"/>
    <n v="20000"/>
  </r>
  <r>
    <x v="29"/>
    <n v="62523.208819634063"/>
  </r>
  <r>
    <x v="19"/>
    <n v="23686.088627458717"/>
  </r>
  <r>
    <x v="5"/>
    <n v="20402"/>
  </r>
  <r>
    <x v="4"/>
    <n v="44393.796516071168"/>
  </r>
  <r>
    <x v="6"/>
    <n v="27818.127"/>
  </r>
  <r>
    <x v="30"/>
    <n v="55502.547964921141"/>
  </r>
  <r>
    <x v="19"/>
    <n v="51520.813234759829"/>
  </r>
  <r>
    <x v="31"/>
    <n v="22761.86560866579"/>
  </r>
  <r>
    <x v="14"/>
    <n v="27000"/>
  </r>
  <r>
    <x v="14"/>
    <n v="20000"/>
  </r>
  <r>
    <x v="4"/>
    <n v="28947.65450688927"/>
  </r>
  <r>
    <x v="8"/>
    <n v="42454.542024999973"/>
  </r>
  <r>
    <x v="1"/>
    <n v="43737.730557705589"/>
  </r>
  <r>
    <x v="7"/>
    <n v="22536.500602639397"/>
  </r>
  <r>
    <x v="5"/>
    <n v="20402"/>
  </r>
  <r>
    <x v="7"/>
    <n v="47824.726858461348"/>
  </r>
  <r>
    <x v="2"/>
    <n v="85329.609399633002"/>
  </r>
  <r>
    <x v="24"/>
    <n v="23922.949513733303"/>
  </r>
  <r>
    <x v="8"/>
    <n v="42454.542024999973"/>
  </r>
  <r>
    <x v="21"/>
    <n v="26425.819337965026"/>
  </r>
  <r>
    <x v="0"/>
    <n v="20200"/>
  </r>
  <r>
    <x v="30"/>
    <n v="108218.57695431162"/>
  </r>
  <r>
    <x v="19"/>
    <n v="51520.813234759829"/>
  </r>
  <r>
    <x v="19"/>
    <n v="98016.899343469719"/>
  </r>
  <r>
    <x v="23"/>
    <n v="53874.200262002138"/>
  </r>
  <r>
    <x v="7"/>
    <n v="22536.500602639397"/>
  </r>
  <r>
    <x v="1"/>
    <n v="43737.730557705589"/>
  </r>
  <r>
    <x v="30"/>
    <n v="108218.57695431162"/>
  </r>
  <r>
    <x v="1"/>
    <n v="43737.730557705589"/>
  </r>
  <r>
    <x v="32"/>
    <n v="74753.884602838531"/>
  </r>
  <r>
    <x v="4"/>
    <n v="44393.796516071168"/>
  </r>
  <r>
    <x v="11"/>
    <n v="21657.134112561605"/>
  </r>
  <r>
    <x v="0"/>
    <n v="27270"/>
  </r>
  <r>
    <x v="0"/>
    <n v="40599.999999999993"/>
  </r>
  <r>
    <x v="11"/>
    <n v="21657.134112561605"/>
  </r>
  <r>
    <x v="0"/>
    <n v="20200"/>
  </r>
  <r>
    <x v="11"/>
    <n v="45059.703463812235"/>
  </r>
  <r>
    <x v="2"/>
    <n v="29824.797386102524"/>
  </r>
  <r>
    <x v="28"/>
    <n v="65379.167398300597"/>
  </r>
  <r>
    <x v="0"/>
    <n v="20200"/>
  </r>
  <r>
    <x v="2"/>
    <n v="22092.442508224092"/>
  </r>
  <r>
    <x v="6"/>
    <n v="20606.02"/>
  </r>
  <r>
    <x v="0"/>
    <n v="20200"/>
  </r>
  <r>
    <x v="8"/>
    <n v="42454.542024999973"/>
  </r>
  <r>
    <x v="4"/>
    <n v="44393.796516071168"/>
  </r>
  <r>
    <x v="8"/>
    <n v="28096.308270000001"/>
  </r>
  <r>
    <x v="10"/>
    <n v="53078.029814780435"/>
  </r>
  <r>
    <x v="9"/>
    <n v="45735.599015769418"/>
  </r>
  <r>
    <x v="5"/>
    <n v="27542.7"/>
  </r>
  <r>
    <x v="8"/>
    <n v="20812.0802"/>
  </r>
  <r>
    <x v="3"/>
    <n v="43091.360155374969"/>
  </r>
  <r>
    <x v="1"/>
    <n v="43737.730557705589"/>
  </r>
  <r>
    <x v="12"/>
    <n v="47117.957496021038"/>
  </r>
  <r>
    <x v="19"/>
    <n v="23686.088627458717"/>
  </r>
  <r>
    <x v="15"/>
    <n v="23219.379107399975"/>
  </r>
  <r>
    <x v="7"/>
    <n v="47824.726858461348"/>
  </r>
  <r>
    <x v="1"/>
    <n v="28661.044066227001"/>
  </r>
  <r>
    <x v="2"/>
    <n v="46421.633001005954"/>
  </r>
  <r>
    <x v="8"/>
    <n v="75770.251199999999"/>
  </r>
  <r>
    <x v="2"/>
    <n v="22092.442508224092"/>
  </r>
  <r>
    <x v="7"/>
    <n v="88776.925619378177"/>
  </r>
  <r>
    <x v="0"/>
    <n v="40599.999999999993"/>
  </r>
  <r>
    <x v="9"/>
    <n v="83656.479803561771"/>
  </r>
  <r>
    <x v="5"/>
    <n v="20402"/>
  </r>
  <r>
    <x v="23"/>
    <n v="24403.800798959343"/>
  </r>
  <r>
    <x v="31"/>
    <n v="22761.86560866579"/>
  </r>
  <r>
    <x v="8"/>
    <n v="42454.542024999973"/>
  </r>
  <r>
    <x v="14"/>
    <n v="20000"/>
  </r>
  <r>
    <x v="9"/>
    <n v="21873.70545368722"/>
  </r>
  <r>
    <x v="2"/>
    <n v="29824.797386102524"/>
  </r>
  <r>
    <x v="14"/>
    <n v="20000"/>
  </r>
  <r>
    <x v="33"/>
    <n v="25648.639900344682"/>
  </r>
  <r>
    <x v="16"/>
    <n v="96094.999356342858"/>
  </r>
  <r>
    <x v="24"/>
    <n v="32295.981843539957"/>
  </r>
  <r>
    <x v="0"/>
    <n v="27270"/>
  </r>
  <r>
    <x v="15"/>
    <n v="94210.783682689071"/>
  </r>
  <r>
    <x v="0"/>
    <n v="20200"/>
  </r>
  <r>
    <x v="31"/>
    <n v="30728.51857169882"/>
  </r>
  <r>
    <x v="31"/>
    <n v="48542.097761338264"/>
  </r>
  <r>
    <x v="8"/>
    <n v="20812.0802"/>
  </r>
  <r>
    <x v="1"/>
    <n v="28661.044066227001"/>
  </r>
  <r>
    <x v="23"/>
    <n v="32945.131078595114"/>
  </r>
  <r>
    <x v="26"/>
    <n v="92363.513414401052"/>
  </r>
  <r>
    <x v="8"/>
    <n v="42454.542024999973"/>
  </r>
  <r>
    <x v="11"/>
    <n v="21657.134112561605"/>
  </r>
  <r>
    <x v="16"/>
    <n v="96094.999356342858"/>
  </r>
  <r>
    <x v="20"/>
    <n v="20000"/>
  </r>
  <r>
    <x v="2"/>
    <n v="46421.633001005954"/>
  </r>
  <r>
    <x v="19"/>
    <n v="23686.088627458717"/>
  </r>
  <r>
    <x v="7"/>
    <n v="88776.925619378177"/>
  </r>
  <r>
    <x v="1"/>
    <n v="43737.730557705589"/>
  </r>
  <r>
    <x v="14"/>
    <n v="20000"/>
  </r>
  <r>
    <x v="18"/>
    <n v="33274.582389381067"/>
  </r>
  <r>
    <x v="2"/>
    <n v="29824.797386102524"/>
  </r>
  <r>
    <x v="4"/>
    <n v="44393.796516071168"/>
  </r>
  <r>
    <x v="20"/>
    <n v="20000"/>
  </r>
  <r>
    <x v="20"/>
    <n v="20000"/>
  </r>
  <r>
    <x v="6"/>
    <n v="20606.02"/>
  </r>
  <r>
    <x v="0"/>
    <n v="20200"/>
  </r>
  <r>
    <x v="12"/>
    <n v="47117.957496021038"/>
  </r>
  <r>
    <x v="26"/>
    <n v="31035.803757415808"/>
  </r>
  <r>
    <x v="34"/>
    <n v="64412.972806207494"/>
  </r>
  <r>
    <x v="0"/>
    <n v="71400"/>
  </r>
  <r>
    <x v="3"/>
    <n v="21020.201002000002"/>
  </r>
  <r>
    <x v="12"/>
    <n v="47117.957496021038"/>
  </r>
  <r>
    <x v="3"/>
    <n v="43091.360155374969"/>
  </r>
  <r>
    <x v="23"/>
    <n v="53874.200262002138"/>
  </r>
  <r>
    <x v="33"/>
    <n v="25648.639900344682"/>
  </r>
  <r>
    <x v="31"/>
    <n v="90552.464131765737"/>
  </r>
  <r>
    <x v="18"/>
    <n v="54682.313265932164"/>
  </r>
  <r>
    <x v="9"/>
    <n v="45735.599015769418"/>
  </r>
  <r>
    <x v="26"/>
    <n v="22989.484264752449"/>
  </r>
  <r>
    <x v="14"/>
    <n v="40000"/>
  </r>
  <r>
    <x v="5"/>
    <n v="20402"/>
  </r>
  <r>
    <x v="22"/>
    <n v="56335.086184394953"/>
  </r>
  <r>
    <x v="0"/>
    <n v="27270"/>
  </r>
  <r>
    <x v="31"/>
    <n v="48542.097761338264"/>
  </r>
  <r>
    <x v="0"/>
    <n v="20200"/>
  </r>
  <r>
    <x v="15"/>
    <n v="94210.783682689071"/>
  </r>
  <r>
    <x v="31"/>
    <n v="48542.097761338264"/>
  </r>
  <r>
    <x v="31"/>
    <n v="48542.097761338264"/>
  </r>
  <r>
    <x v="12"/>
    <n v="47117.957496021038"/>
  </r>
  <r>
    <x v="3"/>
    <n v="43091.360155374969"/>
  </r>
  <r>
    <x v="8"/>
    <n v="42454.542024999973"/>
  </r>
  <r>
    <x v="11"/>
    <n v="45059.703463812235"/>
  </r>
  <r>
    <x v="13"/>
    <n v="25394.692970638298"/>
  </r>
  <r>
    <x v="8"/>
    <n v="42454.542024999973"/>
  </r>
  <r>
    <x v="14"/>
    <n v="40000"/>
  </r>
  <r>
    <x v="8"/>
    <n v="42454.542024999973"/>
  </r>
  <r>
    <x v="5"/>
    <n v="41208.999999999985"/>
  </r>
  <r>
    <x v="5"/>
    <n v="41208.999999999985"/>
  </r>
  <r>
    <x v="11"/>
    <n v="45059.703463812235"/>
  </r>
  <r>
    <x v="9"/>
    <n v="45735.599015769418"/>
  </r>
  <r>
    <x v="35"/>
    <n v="34000"/>
  </r>
  <r>
    <x v="1"/>
    <n v="43737.730557705589"/>
  </r>
  <r>
    <x v="3"/>
    <n v="21020.201002000002"/>
  </r>
  <r>
    <x v="3"/>
    <n v="28377.271352700001"/>
  </r>
  <r>
    <x v="15"/>
    <n v="23219.379107399975"/>
  </r>
  <r>
    <x v="4"/>
    <n v="44393.796516071168"/>
  </r>
  <r>
    <x v="8"/>
    <n v="75770.251199999999"/>
  </r>
  <r>
    <x v="0"/>
    <n v="20200"/>
  </r>
  <r>
    <x v="8"/>
    <n v="42454.542024999973"/>
  </r>
  <r>
    <x v="6"/>
    <n v="20606.02"/>
  </r>
  <r>
    <x v="1"/>
    <n v="78831.369348480002"/>
  </r>
  <r>
    <x v="8"/>
    <n v="75770.251199999999"/>
  </r>
  <r>
    <x v="6"/>
    <n v="41827.13499999998"/>
  </r>
  <r>
    <x v="30"/>
    <n v="55502.547964921141"/>
  </r>
  <r>
    <x v="10"/>
    <n v="101976.78207694591"/>
  </r>
  <r>
    <x v="19"/>
    <n v="23686.088627458717"/>
  </r>
  <r>
    <x v="10"/>
    <n v="53078.029814780435"/>
  </r>
  <r>
    <x v="15"/>
    <n v="23219.379107399975"/>
  </r>
  <r>
    <x v="18"/>
    <n v="54682.313265932164"/>
  </r>
  <r>
    <x v="4"/>
    <n v="80407.996735449604"/>
  </r>
  <r>
    <x v="18"/>
    <n v="33274.582389381067"/>
  </r>
  <r>
    <x v="26"/>
    <n v="22989.484264752449"/>
  </r>
  <r>
    <x v="33"/>
    <n v="25648.639900344682"/>
  </r>
  <r>
    <x v="3"/>
    <n v="43091.360155374969"/>
  </r>
  <r>
    <x v="0"/>
    <n v="27270"/>
  </r>
  <r>
    <x v="19"/>
    <n v="51520.813234759829"/>
  </r>
  <r>
    <x v="3"/>
    <n v="21020.201002000002"/>
  </r>
  <r>
    <x v="10"/>
    <n v="24162.179008870637"/>
  </r>
  <r>
    <x v="0"/>
    <n v="27270"/>
  </r>
  <r>
    <x v="29"/>
    <n v="62523.208819634063"/>
  </r>
  <r>
    <x v="8"/>
    <n v="42454.542024999973"/>
  </r>
  <r>
    <x v="19"/>
    <n v="31976.219647069265"/>
  </r>
  <r>
    <x v="1"/>
    <n v="28661.044066227001"/>
  </r>
  <r>
    <x v="13"/>
    <n v="25394.692970638298"/>
  </r>
  <r>
    <x v="29"/>
    <n v="126795.31088723482"/>
  </r>
  <r>
    <x v="4"/>
    <n v="21442.707042140202"/>
  </r>
  <r>
    <x v="26"/>
    <n v="49270.229227758333"/>
  </r>
  <r>
    <x v="2"/>
    <n v="29824.797386102524"/>
  </r>
  <r>
    <x v="1"/>
    <n v="43737.730557705589"/>
  </r>
  <r>
    <x v="1"/>
    <n v="43737.730557705589"/>
  </r>
  <r>
    <x v="24"/>
    <n v="52293.625433281224"/>
  </r>
  <r>
    <x v="31"/>
    <n v="22761.86560866579"/>
  </r>
  <r>
    <x v="0"/>
    <n v="20200"/>
  </r>
  <r>
    <x v="5"/>
    <n v="20402"/>
  </r>
  <r>
    <x v="1"/>
    <n v="43737.730557705589"/>
  </r>
  <r>
    <x v="8"/>
    <n v="20812.0802"/>
  </r>
  <r>
    <x v="3"/>
    <n v="43091.360155374969"/>
  </r>
  <r>
    <x v="31"/>
    <n v="90552.464131765737"/>
  </r>
  <r>
    <x v="5"/>
    <n v="27542.7"/>
  </r>
  <r>
    <x v="4"/>
    <n v="21442.707042140202"/>
  </r>
  <r>
    <x v="19"/>
    <n v="31976.219647069265"/>
  </r>
  <r>
    <x v="6"/>
    <n v="27818.127"/>
  </r>
  <r>
    <x v="16"/>
    <n v="50759.421906167321"/>
  </r>
  <r>
    <x v="6"/>
    <n v="20606.02"/>
  </r>
  <r>
    <x v="5"/>
    <n v="41208.999999999985"/>
  </r>
  <r>
    <x v="3"/>
    <n v="77285.656224000006"/>
  </r>
  <r>
    <x v="3"/>
    <n v="21020.201002000002"/>
  </r>
  <r>
    <x v="14"/>
    <n v="20000"/>
  </r>
  <r>
    <x v="31"/>
    <n v="30728.51857169882"/>
  </r>
  <r>
    <x v="0"/>
    <n v="71400"/>
  </r>
  <r>
    <x v="22"/>
    <n v="25143.26036696861"/>
  </r>
  <r>
    <x v="14"/>
    <n v="20000"/>
  </r>
  <r>
    <x v="25"/>
    <n v="142792.11406009938"/>
  </r>
  <r>
    <x v="4"/>
    <n v="44393.796516071168"/>
  </r>
  <r>
    <x v="10"/>
    <n v="101976.78207694591"/>
  </r>
  <r>
    <x v="2"/>
    <n v="46421.633001005954"/>
  </r>
  <r>
    <x v="2"/>
    <n v="29824.797386102524"/>
  </r>
  <r>
    <x v="33"/>
    <n v="25648.639900344682"/>
  </r>
  <r>
    <x v="3"/>
    <n v="21020.201002000002"/>
  </r>
  <r>
    <x v="4"/>
    <n v="21442.707042140202"/>
  </r>
  <r>
    <x v="26"/>
    <n v="31035.803757415808"/>
  </r>
  <r>
    <x v="5"/>
    <n v="41208.999999999985"/>
  </r>
  <r>
    <x v="3"/>
    <n v="43091.360155374969"/>
  </r>
  <r>
    <x v="8"/>
    <n v="28096.308270000001"/>
  </r>
  <r>
    <x v="10"/>
    <n v="53078.029814780435"/>
  </r>
  <r>
    <x v="13"/>
    <n v="112590.60746326581"/>
  </r>
  <r>
    <x v="1"/>
    <n v="43737.730557705589"/>
  </r>
  <r>
    <x v="6"/>
    <n v="27818.127"/>
  </r>
  <r>
    <x v="31"/>
    <n v="48542.097761338264"/>
  </r>
  <r>
    <x v="1"/>
    <n v="43737.730557705589"/>
  </r>
  <r>
    <x v="10"/>
    <n v="101976.78207694591"/>
  </r>
  <r>
    <x v="3"/>
    <n v="43091.360155374969"/>
  </r>
  <r>
    <x v="19"/>
    <n v="98016.899343469719"/>
  </r>
  <r>
    <x v="14"/>
    <n v="20000"/>
  </r>
  <r>
    <x v="8"/>
    <n v="42454.542024999973"/>
  </r>
  <r>
    <x v="1"/>
    <n v="21230.40301202"/>
  </r>
  <r>
    <x v="7"/>
    <n v="47824.726858461348"/>
  </r>
  <r>
    <x v="7"/>
    <n v="22536.500602639397"/>
  </r>
  <r>
    <x v="14"/>
    <n v="20000"/>
  </r>
  <r>
    <x v="8"/>
    <n v="20812.0802"/>
  </r>
  <r>
    <x v="5"/>
    <n v="20402"/>
  </r>
  <r>
    <x v="6"/>
    <n v="41827.13499999998"/>
  </r>
  <r>
    <x v="7"/>
    <n v="47824.726858461348"/>
  </r>
  <r>
    <x v="8"/>
    <n v="42454.542024999973"/>
  </r>
  <r>
    <x v="6"/>
    <n v="20606.02"/>
  </r>
  <r>
    <x v="8"/>
    <n v="42454.542024999973"/>
  </r>
  <r>
    <x v="22"/>
    <n v="110382.94849339785"/>
  </r>
  <r>
    <x v="3"/>
    <n v="28377.271352700001"/>
  </r>
  <r>
    <x v="4"/>
    <n v="21442.707042140202"/>
  </r>
  <r>
    <x v="0"/>
    <n v="20200"/>
  </r>
  <r>
    <x v="3"/>
    <n v="28377.271352700001"/>
  </r>
  <r>
    <x v="24"/>
    <n v="23922.949513733303"/>
  </r>
  <r>
    <x v="14"/>
    <n v="40000"/>
  </r>
  <r>
    <x v="29"/>
    <n v="126795.31088723482"/>
  </r>
  <r>
    <x v="15"/>
    <n v="50009.282666174702"/>
  </r>
  <r>
    <x v="27"/>
    <n v="119482.0533648774"/>
  </r>
  <r>
    <x v="9"/>
    <n v="29529.502362477746"/>
  </r>
  <r>
    <x v="3"/>
    <n v="43091.360155374969"/>
  </r>
  <r>
    <x v="11"/>
    <n v="45059.703463812235"/>
  </r>
  <r>
    <x v="16"/>
    <n v="23451.572898473976"/>
  </r>
  <r>
    <x v="9"/>
    <n v="21873.70545368722"/>
  </r>
  <r>
    <x v="11"/>
    <n v="45059.703463812235"/>
  </r>
  <r>
    <x v="19"/>
    <n v="31976.219647069265"/>
  </r>
  <r>
    <x v="7"/>
    <n v="47824.726858461348"/>
  </r>
  <r>
    <x v="34"/>
    <n v="64412.972806207494"/>
  </r>
  <r>
    <x v="3"/>
    <n v="21020.201002000002"/>
  </r>
  <r>
    <x v="29"/>
    <n v="62523.208819634063"/>
  </r>
  <r>
    <x v="6"/>
    <n v="41827.13499999998"/>
  </r>
  <r>
    <x v="33"/>
    <n v="34000"/>
  </r>
  <r>
    <x v="4"/>
    <n v="44393.796516071168"/>
  </r>
  <r>
    <x v="36"/>
    <n v="34000"/>
  </r>
  <r>
    <x v="3"/>
    <n v="21020.201002000002"/>
  </r>
  <r>
    <x v="8"/>
    <n v="28096.308270000001"/>
  </r>
  <r>
    <x v="11"/>
    <n v="21657.134112561605"/>
  </r>
  <r>
    <x v="8"/>
    <n v="42454.542024999973"/>
  </r>
  <r>
    <x v="4"/>
    <n v="44393.796516071168"/>
  </r>
  <r>
    <x v="26"/>
    <n v="49270.229227758333"/>
  </r>
  <r>
    <x v="5"/>
    <n v="20402"/>
  </r>
  <r>
    <x v="23"/>
    <n v="53874.200262002138"/>
  </r>
  <r>
    <x v="7"/>
    <n v="47824.726858461348"/>
  </r>
  <r>
    <x v="14"/>
    <n v="20000"/>
  </r>
  <r>
    <x v="37"/>
    <n v="58908.381376783051"/>
  </r>
  <r>
    <x v="12"/>
    <n v="22313.366933306334"/>
  </r>
  <r>
    <x v="18"/>
    <n v="54682.313265932164"/>
  </r>
  <r>
    <x v="9"/>
    <n v="45735.599015769418"/>
  </r>
  <r>
    <x v="1"/>
    <n v="21230.40301202"/>
  </r>
  <r>
    <x v="9"/>
    <n v="21873.70545368722"/>
  </r>
  <r>
    <x v="31"/>
    <n v="22761.86560866579"/>
  </r>
  <r>
    <x v="12"/>
    <n v="47117.957496021038"/>
  </r>
  <r>
    <x v="8"/>
    <n v="42454.542024999973"/>
  </r>
  <r>
    <x v="0"/>
    <n v="27270"/>
  </r>
  <r>
    <x v="14"/>
    <n v="20000"/>
  </r>
  <r>
    <x v="30"/>
    <n v="33607.328213274879"/>
  </r>
  <r>
    <x v="12"/>
    <n v="22313.366933306334"/>
  </r>
  <r>
    <x v="4"/>
    <n v="21442.707042140202"/>
  </r>
  <r>
    <x v="9"/>
    <n v="83656.479803561771"/>
  </r>
  <r>
    <x v="31"/>
    <n v="48542.097761338264"/>
  </r>
  <r>
    <x v="37"/>
    <n v="58908.381376783051"/>
  </r>
  <r>
    <x v="7"/>
    <n v="47824.726858461348"/>
  </r>
  <r>
    <x v="18"/>
    <n v="54682.313265932164"/>
  </r>
  <r>
    <x v="11"/>
    <n v="21657.134112561605"/>
  </r>
  <r>
    <x v="0"/>
    <n v="20200"/>
  </r>
  <r>
    <x v="0"/>
    <n v="20200"/>
  </r>
  <r>
    <x v="7"/>
    <n v="88776.925619378177"/>
  </r>
  <r>
    <x v="1"/>
    <n v="43737.730557705589"/>
  </r>
  <r>
    <x v="33"/>
    <n v="34000"/>
  </r>
  <r>
    <x v="26"/>
    <n v="22989.484264752449"/>
  </r>
  <r>
    <x v="21"/>
    <n v="60688.887203896309"/>
  </r>
  <r>
    <x v="1"/>
    <n v="43737.730557705589"/>
  </r>
  <r>
    <x v="27"/>
    <n v="59792.007097434791"/>
  </r>
  <r>
    <x v="5"/>
    <n v="41208.999999999985"/>
  </r>
  <r>
    <x v="30"/>
    <n v="108218.57695431162"/>
  </r>
  <r>
    <x v="24"/>
    <n v="52293.625433281224"/>
  </r>
  <r>
    <x v="12"/>
    <n v="47117.957496021038"/>
  </r>
  <r>
    <x v="4"/>
    <n v="21442.707042140202"/>
  </r>
  <r>
    <x v="1"/>
    <n v="78831.369348480002"/>
  </r>
  <r>
    <x v="33"/>
    <n v="34000"/>
  </r>
  <r>
    <x v="19"/>
    <n v="51520.813234759829"/>
  </r>
  <r>
    <x v="38"/>
    <n v="63461.056951928571"/>
  </r>
  <r>
    <x v="10"/>
    <n v="53078.029814780435"/>
  </r>
  <r>
    <x v="31"/>
    <n v="48542.097761338264"/>
  </r>
  <r>
    <x v="24"/>
    <n v="52293.625433281224"/>
  </r>
  <r>
    <x v="26"/>
    <n v="31035.803757415808"/>
  </r>
  <r>
    <x v="5"/>
    <n v="20402"/>
  </r>
  <r>
    <x v="1"/>
    <n v="43737.730557705589"/>
  </r>
  <r>
    <x v="9"/>
    <n v="21873.70545368722"/>
  </r>
  <r>
    <x v="22"/>
    <n v="56335.086184394953"/>
  </r>
  <r>
    <x v="1"/>
    <n v="28661.044066227001"/>
  </r>
  <r>
    <x v="11"/>
    <n v="21657.134112561605"/>
  </r>
  <r>
    <x v="6"/>
    <n v="20606.02"/>
  </r>
  <r>
    <x v="10"/>
    <n v="24162.179008870637"/>
  </r>
  <r>
    <x v="4"/>
    <n v="44393.796516071168"/>
  </r>
  <r>
    <x v="30"/>
    <n v="55502.547964921141"/>
  </r>
  <r>
    <x v="0"/>
    <n v="40599.999999999993"/>
  </r>
  <r>
    <x v="0"/>
    <n v="40599.999999999993"/>
  </r>
  <r>
    <x v="8"/>
    <n v="20812.0802"/>
  </r>
  <r>
    <x v="4"/>
    <n v="28947.65450688927"/>
  </r>
  <r>
    <x v="2"/>
    <n v="29824.797386102524"/>
  </r>
  <r>
    <x v="8"/>
    <n v="28096.308270000001"/>
  </r>
  <r>
    <x v="31"/>
    <n v="22761.86560866579"/>
  </r>
  <r>
    <x v="4"/>
    <n v="28947.65450688927"/>
  </r>
  <r>
    <x v="0"/>
    <n v="40599.999999999993"/>
  </r>
  <r>
    <x v="5"/>
    <n v="27542.7"/>
  </r>
  <r>
    <x v="8"/>
    <n v="20812.0802"/>
  </r>
  <r>
    <x v="2"/>
    <n v="22092.442508224092"/>
  </r>
  <r>
    <x v="16"/>
    <n v="50759.421906167321"/>
  </r>
  <r>
    <x v="7"/>
    <n v="30424.275813563188"/>
  </r>
  <r>
    <x v="24"/>
    <n v="99977.237330339121"/>
  </r>
  <r>
    <x v="4"/>
    <n v="21442.707042140202"/>
  </r>
  <r>
    <x v="11"/>
    <n v="45059.703463812235"/>
  </r>
  <r>
    <x v="13"/>
    <n v="25394.692970638298"/>
  </r>
  <r>
    <x v="18"/>
    <n v="54682.313265932164"/>
  </r>
  <r>
    <x v="26"/>
    <n v="49270.229227758333"/>
  </r>
  <r>
    <x v="14"/>
    <n v="27000"/>
  </r>
  <r>
    <x v="11"/>
    <n v="82016.156670158598"/>
  </r>
  <r>
    <x v="12"/>
    <n v="47117.957496021038"/>
  </r>
  <r>
    <x v="13"/>
    <n v="57180.112477160874"/>
  </r>
  <r>
    <x v="10"/>
    <n v="32618.941661975357"/>
  </r>
  <r>
    <x v="9"/>
    <n v="45735.599015769418"/>
  </r>
  <r>
    <x v="31"/>
    <n v="90552.464131765737"/>
  </r>
  <r>
    <x v="13"/>
    <n v="112590.60746326581"/>
  </r>
  <r>
    <x v="27"/>
    <n v="34000"/>
  </r>
  <r>
    <x v="21"/>
    <n v="60688.887203896309"/>
  </r>
  <r>
    <x v="22"/>
    <n v="33943.401495407626"/>
  </r>
  <r>
    <x v="6"/>
    <n v="20606.02"/>
  </r>
  <r>
    <x v="7"/>
    <n v="47824.726858461348"/>
  </r>
  <r>
    <x v="3"/>
    <n v="21020.201002000002"/>
  </r>
  <r>
    <x v="19"/>
    <n v="23686.088627458717"/>
  </r>
  <r>
    <x v="35"/>
    <n v="61599.220511954751"/>
  </r>
  <r>
    <x v="37"/>
    <n v="117139.26800478176"/>
  </r>
  <r>
    <x v="15"/>
    <n v="50009.282666174702"/>
  </r>
  <r>
    <x v="7"/>
    <n v="22536.500602639397"/>
  </r>
  <r>
    <x v="5"/>
    <n v="41208.999999999985"/>
  </r>
  <r>
    <x v="24"/>
    <n v="32295.981843539957"/>
  </r>
  <r>
    <x v="8"/>
    <n v="28096.308270000001"/>
  </r>
  <r>
    <x v="2"/>
    <n v="29824.797386102524"/>
  </r>
  <r>
    <x v="7"/>
    <n v="88776.925619378177"/>
  </r>
  <r>
    <x v="15"/>
    <n v="50009.282666174702"/>
  </r>
  <r>
    <x v="14"/>
    <n v="20000"/>
  </r>
  <r>
    <x v="3"/>
    <n v="21020.201002000002"/>
  </r>
  <r>
    <x v="25"/>
    <n v="68365.581523907938"/>
  </r>
  <r>
    <x v="8"/>
    <n v="28096.308270000001"/>
  </r>
  <r>
    <x v="18"/>
    <n v="54682.313265932164"/>
  </r>
  <r>
    <x v="3"/>
    <n v="21020.201002000002"/>
  </r>
  <r>
    <x v="24"/>
    <n v="32295.981843539957"/>
  </r>
  <r>
    <x v="8"/>
    <n v="42454.542024999973"/>
  </r>
  <r>
    <x v="14"/>
    <n v="20000"/>
  </r>
  <r>
    <x v="9"/>
    <n v="21873.70545368722"/>
  </r>
  <r>
    <x v="12"/>
    <n v="47117.957496021038"/>
  </r>
  <r>
    <x v="26"/>
    <n v="49270.229227758333"/>
  </r>
  <r>
    <x v="8"/>
    <n v="20812.0802"/>
  </r>
  <r>
    <x v="6"/>
    <n v="20606.02"/>
  </r>
  <r>
    <x v="22"/>
    <n v="25143.26036696861"/>
  </r>
  <r>
    <x v="0"/>
    <n v="27270"/>
  </r>
  <r>
    <x v="0"/>
    <n v="40599.999999999993"/>
  </r>
  <r>
    <x v="1"/>
    <n v="28661.044066227001"/>
  </r>
  <r>
    <x v="1"/>
    <n v="28661.044066227001"/>
  </r>
  <r>
    <x v="12"/>
    <n v="22313.366933306334"/>
  </r>
  <r>
    <x v="16"/>
    <n v="31659.623412939865"/>
  </r>
  <r>
    <x v="13"/>
    <n v="57180.112477160874"/>
  </r>
  <r>
    <x v="24"/>
    <n v="99977.237330339121"/>
  </r>
  <r>
    <x v="1"/>
    <n v="78831.369348480002"/>
  </r>
  <r>
    <x v="0"/>
    <n v="40599.999999999993"/>
  </r>
  <r>
    <x v="7"/>
    <n v="30424.275813563188"/>
  </r>
  <r>
    <x v="6"/>
    <n v="27818.127"/>
  </r>
  <r>
    <x v="23"/>
    <n v="24403.800798959343"/>
  </r>
  <r>
    <x v="26"/>
    <n v="22989.484264752449"/>
  </r>
  <r>
    <x v="5"/>
    <n v="41208.999999999985"/>
  </r>
  <r>
    <x v="24"/>
    <n v="52293.625433281224"/>
  </r>
  <r>
    <x v="8"/>
    <n v="20812.0802"/>
  </r>
  <r>
    <x v="14"/>
    <n v="27000"/>
  </r>
  <r>
    <x v="9"/>
    <n v="21873.70545368722"/>
  </r>
  <r>
    <x v="8"/>
    <n v="20812.0802"/>
  </r>
  <r>
    <x v="27"/>
    <n v="59792.007097434791"/>
  </r>
  <r>
    <x v="3"/>
    <n v="21020.201002000002"/>
  </r>
  <r>
    <x v="0"/>
    <n v="20200"/>
  </r>
  <r>
    <x v="2"/>
    <n v="22092.442508224092"/>
  </r>
  <r>
    <x v="28"/>
    <n v="134556.1982760207"/>
  </r>
  <r>
    <x v="6"/>
    <n v="27818.127"/>
  </r>
  <r>
    <x v="3"/>
    <n v="28377.271352700001"/>
  </r>
  <r>
    <x v="11"/>
    <n v="45059.703463812235"/>
  </r>
  <r>
    <x v="26"/>
    <n v="22989.484264752449"/>
  </r>
  <r>
    <x v="6"/>
    <n v="20606.02"/>
  </r>
  <r>
    <x v="15"/>
    <n v="50009.282666174702"/>
  </r>
  <r>
    <x v="6"/>
    <n v="20606.02"/>
  </r>
  <r>
    <x v="12"/>
    <n v="87036.201587625663"/>
  </r>
  <r>
    <x v="22"/>
    <n v="25143.26036696861"/>
  </r>
  <r>
    <x v="14"/>
    <n v="20000"/>
  </r>
  <r>
    <x v="4"/>
    <n v="44393.796516071168"/>
  </r>
  <r>
    <x v="1"/>
    <n v="43737.730557705589"/>
  </r>
  <r>
    <x v="19"/>
    <n v="51520.813234759829"/>
  </r>
  <r>
    <x v="31"/>
    <n v="30728.51857169882"/>
  </r>
  <r>
    <x v="5"/>
    <n v="41208.999999999985"/>
  </r>
  <r>
    <x v="9"/>
    <n v="45735.599015769418"/>
  </r>
  <r>
    <x v="35"/>
    <n v="124309.12832081845"/>
  </r>
  <r>
    <x v="19"/>
    <n v="98016.899343469719"/>
  </r>
  <r>
    <x v="13"/>
    <n v="25394.692970638298"/>
  </r>
  <r>
    <x v="5"/>
    <n v="20402"/>
  </r>
  <r>
    <x v="11"/>
    <n v="21657.134112561605"/>
  </r>
  <r>
    <x v="7"/>
    <n v="88776.925619378177"/>
  </r>
  <r>
    <x v="14"/>
    <n v="20000"/>
  </r>
  <r>
    <x v="10"/>
    <n v="24162.179008870637"/>
  </r>
  <r>
    <x v="35"/>
    <n v="34000"/>
  </r>
  <r>
    <x v="7"/>
    <n v="47824.726858461348"/>
  </r>
  <r>
    <x v="14"/>
    <n v="20000"/>
  </r>
  <r>
    <x v="26"/>
    <n v="22989.484264752449"/>
  </r>
  <r>
    <x v="2"/>
    <n v="29824.797386102524"/>
  </r>
  <r>
    <x v="31"/>
    <n v="22761.86560866579"/>
  </r>
  <r>
    <x v="31"/>
    <n v="48542.097761338264"/>
  </r>
  <r>
    <x v="3"/>
    <n v="21020.201002000002"/>
  </r>
  <r>
    <x v="0"/>
    <n v="20200"/>
  </r>
  <r>
    <x v="39"/>
    <n v="72560.736346757796"/>
  </r>
  <r>
    <x v="9"/>
    <n v="45735.599015769418"/>
  </r>
  <r>
    <x v="10"/>
    <n v="24162.179008870637"/>
  </r>
  <r>
    <x v="39"/>
    <n v="72560.736346757796"/>
  </r>
  <r>
    <x v="21"/>
    <n v="34000"/>
  </r>
  <r>
    <x v="1"/>
    <n v="21230.40301202"/>
  </r>
  <r>
    <x v="31"/>
    <n v="22761.86560866579"/>
  </r>
  <r>
    <x v="18"/>
    <n v="24647.838806948937"/>
  </r>
  <r>
    <x v="14"/>
    <n v="20000"/>
  </r>
  <r>
    <x v="25"/>
    <n v="142792.11406009938"/>
  </r>
  <r>
    <x v="8"/>
    <n v="20812.0802"/>
  </r>
  <r>
    <x v="0"/>
    <n v="20200"/>
  </r>
  <r>
    <x v="4"/>
    <n v="21442.707042140202"/>
  </r>
  <r>
    <x v="4"/>
    <n v="44393.796516071168"/>
  </r>
  <r>
    <x v="7"/>
    <n v="47824.726858461348"/>
  </r>
  <r>
    <x v="21"/>
    <n v="60688.887203896309"/>
  </r>
  <r>
    <x v="31"/>
    <n v="30728.51857169882"/>
  </r>
  <r>
    <x v="16"/>
    <n v="31659.623412939865"/>
  </r>
  <r>
    <x v="0"/>
    <n v="27270"/>
  </r>
  <r>
    <x v="6"/>
    <n v="27818.127"/>
  </r>
  <r>
    <x v="17"/>
    <n v="66359.854909275105"/>
  </r>
  <r>
    <x v="0"/>
    <n v="20200"/>
  </r>
  <r>
    <x v="7"/>
    <n v="30424.275813563188"/>
  </r>
  <r>
    <x v="11"/>
    <n v="21657.134112561605"/>
  </r>
  <r>
    <x v="23"/>
    <n v="53874.200262002138"/>
  </r>
  <r>
    <x v="6"/>
    <n v="20606.02"/>
  </r>
  <r>
    <x v="3"/>
    <n v="21020.201002000002"/>
  </r>
  <r>
    <x v="31"/>
    <n v="22761.86560866579"/>
  </r>
  <r>
    <x v="0"/>
    <n v="20200"/>
  </r>
  <r>
    <x v="0"/>
    <n v="20200"/>
  </r>
  <r>
    <x v="4"/>
    <n v="28947.65450688927"/>
  </r>
  <r>
    <x v="19"/>
    <n v="31976.219647069265"/>
  </r>
  <r>
    <x v="7"/>
    <n v="22536.500602639397"/>
  </r>
  <r>
    <x v="16"/>
    <n v="50759.421906167321"/>
  </r>
  <r>
    <x v="18"/>
    <n v="54682.313265932164"/>
  </r>
  <r>
    <x v="1"/>
    <n v="21230.40301202"/>
  </r>
  <r>
    <x v="12"/>
    <n v="87036.201587625663"/>
  </r>
  <r>
    <x v="3"/>
    <n v="43091.360155374969"/>
  </r>
  <r>
    <x v="7"/>
    <n v="47824.726858461348"/>
  </r>
  <r>
    <x v="0"/>
    <n v="20200"/>
  </r>
  <r>
    <x v="8"/>
    <n v="20812.0802"/>
  </r>
  <r>
    <x v="9"/>
    <n v="21873.70545368722"/>
  </r>
  <r>
    <x v="0"/>
    <n v="40599.999999999993"/>
  </r>
  <r>
    <x v="23"/>
    <n v="32945.131078595114"/>
  </r>
  <r>
    <x v="3"/>
    <n v="21020.201002000002"/>
  </r>
  <r>
    <x v="23"/>
    <n v="24403.800798959343"/>
  </r>
  <r>
    <x v="1"/>
    <n v="43737.730557705589"/>
  </r>
  <r>
    <x v="21"/>
    <n v="60688.887203896309"/>
  </r>
  <r>
    <x v="8"/>
    <n v="28096.308270000001"/>
  </r>
  <r>
    <x v="9"/>
    <n v="21873.70545368722"/>
  </r>
  <r>
    <x v="5"/>
    <n v="41208.999999999985"/>
  </r>
  <r>
    <x v="5"/>
    <n v="41208.999999999985"/>
  </r>
  <r>
    <x v="2"/>
    <n v="46421.633001005954"/>
  </r>
  <r>
    <x v="0"/>
    <n v="20200"/>
  </r>
  <r>
    <x v="18"/>
    <n v="24647.838806948937"/>
  </r>
  <r>
    <x v="14"/>
    <n v="70000"/>
  </r>
  <r>
    <x v="27"/>
    <n v="34000"/>
  </r>
  <r>
    <x v="5"/>
    <n v="27542.7"/>
  </r>
  <r>
    <x v="9"/>
    <n v="45735.599015769418"/>
  </r>
  <r>
    <x v="4"/>
    <n v="44393.796516071168"/>
  </r>
  <r>
    <x v="11"/>
    <n v="45059.703463812235"/>
  </r>
  <r>
    <x v="9"/>
    <n v="83656.479803561771"/>
  </r>
  <r>
    <x v="1"/>
    <n v="21230.40301202"/>
  </r>
  <r>
    <x v="6"/>
    <n v="74284.56"/>
  </r>
  <r>
    <x v="15"/>
    <n v="31346.161794989966"/>
  </r>
  <r>
    <x v="24"/>
    <n v="52293.625433281224"/>
  </r>
  <r>
    <x v="5"/>
    <n v="20402"/>
  </r>
  <r>
    <x v="0"/>
    <n v="71400"/>
  </r>
  <r>
    <x v="26"/>
    <n v="49270.229227758333"/>
  </r>
  <r>
    <x v="4"/>
    <n v="21442.707042140202"/>
  </r>
  <r>
    <x v="8"/>
    <n v="20812.0802"/>
  </r>
  <r>
    <x v="18"/>
    <n v="24647.838806948937"/>
  </r>
  <r>
    <x v="8"/>
    <n v="42454.542024999973"/>
  </r>
  <r>
    <x v="16"/>
    <n v="23451.572898473976"/>
  </r>
  <r>
    <x v="26"/>
    <n v="92363.513414401052"/>
  </r>
  <r>
    <x v="5"/>
    <n v="27542.7"/>
  </r>
  <r>
    <x v="6"/>
    <n v="74284.56"/>
  </r>
  <r>
    <x v="6"/>
    <n v="41827.13499999998"/>
  </r>
  <r>
    <x v="14"/>
    <n v="40000"/>
  </r>
  <r>
    <x v="11"/>
    <n v="45059.703463812235"/>
  </r>
  <r>
    <x v="8"/>
    <n v="42454.542024999973"/>
  </r>
  <r>
    <x v="12"/>
    <n v="22313.366933306334"/>
  </r>
  <r>
    <x v="1"/>
    <n v="43737.730557705589"/>
  </r>
  <r>
    <x v="5"/>
    <n v="20402"/>
  </r>
  <r>
    <x v="0"/>
    <n v="40599.999999999993"/>
  </r>
  <r>
    <x v="9"/>
    <n v="83656.479803561771"/>
  </r>
  <r>
    <x v="8"/>
    <n v="20812.0802"/>
  </r>
  <r>
    <x v="12"/>
    <n v="47117.957496021038"/>
  </r>
  <r>
    <x v="15"/>
    <n v="31346.161794989966"/>
  </r>
  <r>
    <x v="6"/>
    <n v="41827.13499999998"/>
  </r>
  <r>
    <x v="4"/>
    <n v="21442.707042140202"/>
  </r>
  <r>
    <x v="14"/>
    <n v="20000"/>
  </r>
  <r>
    <x v="26"/>
    <n v="31035.803757415808"/>
  </r>
  <r>
    <x v="1"/>
    <n v="43737.730557705589"/>
  </r>
  <r>
    <x v="6"/>
    <n v="27818.127"/>
  </r>
  <r>
    <x v="37"/>
    <n v="58908.381376783051"/>
  </r>
  <r>
    <x v="8"/>
    <n v="42454.542024999973"/>
  </r>
  <r>
    <x v="0"/>
    <n v="40599.999999999993"/>
  </r>
  <r>
    <x v="9"/>
    <n v="83656.479803561771"/>
  </r>
  <r>
    <x v="23"/>
    <n v="104016.31771848483"/>
  </r>
  <r>
    <x v="37"/>
    <n v="34000"/>
  </r>
  <r>
    <x v="24"/>
    <n v="32295.981843539957"/>
  </r>
  <r>
    <x v="4"/>
    <n v="21442.707042140202"/>
  </r>
  <r>
    <x v="24"/>
    <n v="99977.237330339121"/>
  </r>
  <r>
    <x v="12"/>
    <n v="47117.957496021038"/>
  </r>
  <r>
    <x v="11"/>
    <n v="21657.134112561605"/>
  </r>
  <r>
    <x v="10"/>
    <n v="101976.78207694591"/>
  </r>
  <r>
    <x v="24"/>
    <n v="52293.625433281224"/>
  </r>
  <r>
    <x v="1"/>
    <n v="28661.044066227001"/>
  </r>
  <r>
    <x v="0"/>
    <n v="272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1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76:G117" firstHeaderRow="1" firstDataRow="1" firstDataCol="1"/>
  <pivotFields count="2">
    <pivotField axis="axisRow" showAll="0">
      <items count="41">
        <item x="20"/>
        <item x="14"/>
        <item x="0"/>
        <item x="5"/>
        <item x="6"/>
        <item x="8"/>
        <item x="3"/>
        <item x="1"/>
        <item x="4"/>
        <item x="11"/>
        <item x="9"/>
        <item x="2"/>
        <item x="12"/>
        <item x="7"/>
        <item x="31"/>
        <item x="26"/>
        <item x="15"/>
        <item x="16"/>
        <item x="19"/>
        <item x="24"/>
        <item x="10"/>
        <item x="23"/>
        <item x="18"/>
        <item x="30"/>
        <item x="22"/>
        <item x="13"/>
        <item x="33"/>
        <item x="37"/>
        <item x="27"/>
        <item x="21"/>
        <item x="35"/>
        <item x="29"/>
        <item x="38"/>
        <item x="34"/>
        <item x="28"/>
        <item x="17"/>
        <item x="25"/>
        <item x="36"/>
        <item x="39"/>
        <item x="32"/>
        <item t="default"/>
      </items>
    </pivotField>
    <pivotField dataField="1" numFmtId="166" showAll="0"/>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Average of Salary ($)"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29:AX33" firstHeaderRow="1" firstDataRow="2" firstDataCol="1"/>
  <pivotFields count="6">
    <pivotField showAll="0"/>
    <pivotField showAll="0"/>
    <pivotField axis="axisRow" showAll="0">
      <items count="3">
        <item x="1"/>
        <item x="0"/>
        <item t="default"/>
      </items>
    </pivotField>
    <pivotField showAll="0"/>
    <pivotField axis="axisCol" dataField="1" showAll="0">
      <items count="41">
        <item x="20"/>
        <item x="14"/>
        <item x="0"/>
        <item x="5"/>
        <item x="6"/>
        <item x="8"/>
        <item x="3"/>
        <item x="1"/>
        <item x="4"/>
        <item x="11"/>
        <item x="9"/>
        <item x="2"/>
        <item x="12"/>
        <item x="7"/>
        <item x="31"/>
        <item x="26"/>
        <item x="15"/>
        <item x="16"/>
        <item x="19"/>
        <item x="24"/>
        <item x="10"/>
        <item x="23"/>
        <item x="18"/>
        <item x="30"/>
        <item x="22"/>
        <item x="13"/>
        <item x="33"/>
        <item x="37"/>
        <item x="27"/>
        <item x="21"/>
        <item x="35"/>
        <item x="29"/>
        <item x="38"/>
        <item x="34"/>
        <item x="28"/>
        <item x="17"/>
        <item x="25"/>
        <item x="36"/>
        <item x="39"/>
        <item x="32"/>
        <item t="default"/>
      </items>
    </pivotField>
    <pivotField numFmtId="166" showAll="0"/>
  </pivotFields>
  <rowFields count="1">
    <field x="2"/>
  </rowFields>
  <rowItems count="3">
    <i>
      <x/>
    </i>
    <i>
      <x v="1"/>
    </i>
    <i t="grand">
      <x/>
    </i>
  </rowItems>
  <colFields count="1">
    <field x="4"/>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Count of Seniority (in years)"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8:E70" firstHeaderRow="1" firstDataRow="2" firstDataCol="1"/>
  <pivotFields count="6">
    <pivotField showAll="0"/>
    <pivotField showAll="0"/>
    <pivotField axis="axisCol" showAll="0">
      <items count="3">
        <item x="1"/>
        <item x="0"/>
        <item t="default"/>
      </items>
    </pivotField>
    <pivotField showAll="0"/>
    <pivotField axis="axisRow" showAll="0">
      <items count="41">
        <item x="20"/>
        <item x="14"/>
        <item x="0"/>
        <item x="5"/>
        <item x="6"/>
        <item x="8"/>
        <item x="3"/>
        <item x="1"/>
        <item x="4"/>
        <item x="11"/>
        <item x="9"/>
        <item x="2"/>
        <item x="12"/>
        <item x="7"/>
        <item x="31"/>
        <item x="26"/>
        <item x="15"/>
        <item x="16"/>
        <item x="19"/>
        <item x="24"/>
        <item x="10"/>
        <item x="23"/>
        <item x="18"/>
        <item x="30"/>
        <item x="22"/>
        <item x="13"/>
        <item x="33"/>
        <item x="37"/>
        <item x="27"/>
        <item x="21"/>
        <item x="35"/>
        <item x="29"/>
        <item x="38"/>
        <item x="34"/>
        <item x="28"/>
        <item x="17"/>
        <item x="25"/>
        <item x="36"/>
        <item x="39"/>
        <item x="32"/>
        <item t="default"/>
      </items>
    </pivotField>
    <pivotField dataField="1" numFmtId="166" showAll="0">
      <items count="119">
        <item x="30"/>
        <item x="48"/>
        <item x="23"/>
        <item x="19"/>
        <item x="44"/>
        <item x="83"/>
        <item x="3"/>
        <item x="15"/>
        <item x="16"/>
        <item x="12"/>
        <item x="63"/>
        <item x="99"/>
        <item x="10"/>
        <item x="53"/>
        <item x="37"/>
        <item x="68"/>
        <item x="97"/>
        <item x="29"/>
        <item x="35"/>
        <item x="14"/>
        <item x="71"/>
        <item x="114"/>
        <item x="93"/>
        <item x="86"/>
        <item x="72"/>
        <item x="57"/>
        <item x="54"/>
        <item x="6"/>
        <item x="7"/>
        <item x="45"/>
        <item x="64"/>
        <item x="43"/>
        <item x="8"/>
        <item x="55"/>
        <item x="96"/>
        <item x="61"/>
        <item x="28"/>
        <item x="13"/>
        <item x="75"/>
        <item x="80"/>
        <item x="116"/>
        <item x="40"/>
        <item x="47"/>
        <item x="74"/>
        <item x="107"/>
        <item x="77"/>
        <item x="79"/>
        <item x="100"/>
        <item x="108"/>
        <item x="18"/>
        <item x="20"/>
        <item x="0"/>
        <item x="87"/>
        <item x="9"/>
        <item x="11"/>
        <item x="4"/>
        <item x="1"/>
        <item x="5"/>
        <item x="60"/>
        <item x="66"/>
        <item x="2"/>
        <item x="67"/>
        <item x="38"/>
        <item x="76"/>
        <item x="42"/>
        <item x="21"/>
        <item x="22"/>
        <item x="52"/>
        <item x="91"/>
        <item x="65"/>
        <item x="34"/>
        <item x="85"/>
        <item x="51"/>
        <item x="33"/>
        <item x="106"/>
        <item x="98"/>
        <item x="102"/>
        <item x="101"/>
        <item x="109"/>
        <item x="50"/>
        <item x="103"/>
        <item x="81"/>
        <item x="62"/>
        <item x="25"/>
        <item x="36"/>
        <item x="32"/>
        <item x="82"/>
        <item x="113"/>
        <item x="115"/>
        <item x="59"/>
        <item x="69"/>
        <item x="92"/>
        <item x="26"/>
        <item x="89"/>
        <item x="105"/>
        <item x="49"/>
        <item x="56"/>
        <item x="17"/>
        <item x="70"/>
        <item x="84"/>
        <item x="78"/>
        <item x="24"/>
        <item x="73"/>
        <item x="41"/>
        <item x="104"/>
        <item x="88"/>
        <item x="117"/>
        <item x="27"/>
        <item x="58"/>
        <item x="95"/>
        <item x="46"/>
        <item x="110"/>
        <item x="39"/>
        <item x="31"/>
        <item x="112"/>
        <item x="90"/>
        <item x="111"/>
        <item x="94"/>
        <item t="default"/>
      </items>
    </pivotField>
  </pivotFields>
  <rowFields count="1">
    <field x="4"/>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Fields count="1">
    <field x="2"/>
  </colFields>
  <colItems count="3">
    <i>
      <x/>
    </i>
    <i>
      <x v="1"/>
    </i>
    <i t="grand">
      <x/>
    </i>
  </colItems>
  <dataFields count="1">
    <dataField name="Sum of Salary ($)" fld="5" baseField="4"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showGridLines="0" workbookViewId="0"/>
  </sheetViews>
  <sheetFormatPr defaultColWidth="0" defaultRowHeight="13.8" zeroHeight="1" x14ac:dyDescent="0.25"/>
  <cols>
    <col min="1" max="1" width="3.375" customWidth="1"/>
    <col min="2" max="2" width="2.375" style="13" customWidth="1"/>
    <col min="3" max="3" width="85" style="13" customWidth="1"/>
    <col min="4" max="4" width="4.125" customWidth="1"/>
    <col min="5" max="16384" width="9" hidden="1"/>
  </cols>
  <sheetData>
    <row r="1" spans="1:3" x14ac:dyDescent="0.25">
      <c r="A1" t="s">
        <v>37</v>
      </c>
    </row>
    <row r="2" spans="1:3" ht="33" x14ac:dyDescent="0.6">
      <c r="B2" s="17" t="s">
        <v>21</v>
      </c>
    </row>
    <row r="3" spans="1:3" x14ac:dyDescent="0.25"/>
    <row r="4" spans="1:3" ht="55.2" x14ac:dyDescent="0.25">
      <c r="B4" s="14" t="s">
        <v>19</v>
      </c>
      <c r="C4" s="15" t="s">
        <v>88</v>
      </c>
    </row>
    <row r="5" spans="1:3" x14ac:dyDescent="0.25">
      <c r="B5" s="16"/>
      <c r="C5" s="15"/>
    </row>
    <row r="6" spans="1:3" x14ac:dyDescent="0.25">
      <c r="B6" s="14" t="s">
        <v>19</v>
      </c>
      <c r="C6" s="15" t="s">
        <v>70</v>
      </c>
    </row>
    <row r="7" spans="1:3" x14ac:dyDescent="0.25">
      <c r="B7" s="16"/>
      <c r="C7" s="15"/>
    </row>
    <row r="8" spans="1:3" ht="27.6" x14ac:dyDescent="0.25">
      <c r="B8" s="14" t="s">
        <v>19</v>
      </c>
      <c r="C8" s="15" t="s">
        <v>71</v>
      </c>
    </row>
    <row r="9" spans="1:3" x14ac:dyDescent="0.25">
      <c r="B9" s="16"/>
      <c r="C9" s="15"/>
    </row>
    <row r="10" spans="1:3" ht="27.6" x14ac:dyDescent="0.25">
      <c r="B10" s="14" t="s">
        <v>19</v>
      </c>
      <c r="C10" s="15" t="s">
        <v>72</v>
      </c>
    </row>
    <row r="11" spans="1:3" x14ac:dyDescent="0.25">
      <c r="B11" s="16"/>
      <c r="C11" s="15"/>
    </row>
    <row r="12" spans="1:3" ht="27.6" x14ac:dyDescent="0.25">
      <c r="B12" s="14" t="s">
        <v>19</v>
      </c>
      <c r="C12" s="15" t="s">
        <v>55</v>
      </c>
    </row>
    <row r="13" spans="1:3" x14ac:dyDescent="0.25">
      <c r="B13" s="16"/>
      <c r="C13" s="15"/>
    </row>
    <row r="14" spans="1:3" ht="27.6" x14ac:dyDescent="0.25">
      <c r="B14" s="14" t="s">
        <v>19</v>
      </c>
      <c r="C14" s="15" t="s">
        <v>73</v>
      </c>
    </row>
    <row r="15" spans="1:3" x14ac:dyDescent="0.25">
      <c r="B15" s="16"/>
      <c r="C15" s="15"/>
    </row>
    <row r="16" spans="1:3" hidden="1" x14ac:dyDescent="0.25">
      <c r="B16" s="14"/>
      <c r="C16" s="15"/>
    </row>
    <row r="17" spans="2:3" hidden="1" x14ac:dyDescent="0.25">
      <c r="B17" s="16"/>
      <c r="C17" s="15"/>
    </row>
    <row r="18" spans="2:3" hidden="1" x14ac:dyDescent="0.25">
      <c r="B18" s="14"/>
      <c r="C18" s="15"/>
    </row>
    <row r="19" spans="2:3" hidden="1" x14ac:dyDescent="0.25">
      <c r="B19" s="16"/>
      <c r="C19" s="15"/>
    </row>
    <row r="20" spans="2:3" hidden="1" x14ac:dyDescent="0.25">
      <c r="B20" s="14"/>
      <c r="C20" s="15"/>
    </row>
    <row r="21" spans="2:3" hidden="1" x14ac:dyDescent="0.25">
      <c r="B21" s="16"/>
      <c r="C21" s="15"/>
    </row>
    <row r="22" spans="2:3" hidden="1" x14ac:dyDescent="0.25">
      <c r="B22" s="14"/>
      <c r="C22" s="15"/>
    </row>
    <row r="23" spans="2:3" hidden="1" x14ac:dyDescent="0.25">
      <c r="B23" s="16"/>
      <c r="C23" s="15"/>
    </row>
    <row r="24" spans="2:3" hidden="1" x14ac:dyDescent="0.25">
      <c r="B24" s="14"/>
      <c r="C24" s="15"/>
    </row>
    <row r="25" spans="2:3" hidden="1" x14ac:dyDescent="0.25">
      <c r="B25" s="16"/>
      <c r="C25" s="15"/>
    </row>
    <row r="26" spans="2:3" hidden="1" x14ac:dyDescent="0.25">
      <c r="B26" s="14"/>
      <c r="C26" s="15"/>
    </row>
    <row r="27" spans="2:3" hidden="1" x14ac:dyDescent="0.25">
      <c r="B27" s="16"/>
      <c r="C27" s="15"/>
    </row>
    <row r="28" spans="2:3" hidden="1" x14ac:dyDescent="0.25">
      <c r="B28" s="14"/>
      <c r="C28" s="15"/>
    </row>
    <row r="29" spans="2:3" hidden="1" x14ac:dyDescent="0.25">
      <c r="B29" s="16"/>
      <c r="C29" s="15"/>
    </row>
    <row r="30" spans="2:3" hidden="1" x14ac:dyDescent="0.25">
      <c r="B30" s="14"/>
      <c r="C30" s="15"/>
    </row>
    <row r="31" spans="2:3" hidden="1" x14ac:dyDescent="0.25">
      <c r="B31" s="16"/>
      <c r="C31" s="15"/>
    </row>
    <row r="32" spans="2:3" hidden="1" x14ac:dyDescent="0.25">
      <c r="B32" s="14"/>
      <c r="C32" s="15"/>
    </row>
    <row r="33" spans="2:3" hidden="1" x14ac:dyDescent="0.25">
      <c r="B33" s="16"/>
      <c r="C33" s="15"/>
    </row>
    <row r="34" spans="2:3" hidden="1" x14ac:dyDescent="0.25">
      <c r="B34" s="14"/>
      <c r="C34" s="15"/>
    </row>
    <row r="35" spans="2:3" hidden="1" x14ac:dyDescent="0.25">
      <c r="C35" s="15"/>
    </row>
    <row r="36" spans="2:3" hidden="1" x14ac:dyDescent="0.25">
      <c r="C36" s="15"/>
    </row>
    <row r="37" spans="2:3" hidden="1" x14ac:dyDescent="0.25">
      <c r="C37" s="15"/>
    </row>
    <row r="38" spans="2:3" hidden="1" x14ac:dyDescent="0.25">
      <c r="C38"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showGridLines="0" tabSelected="1" workbookViewId="0">
      <selection activeCell="E5" sqref="E5"/>
    </sheetView>
  </sheetViews>
  <sheetFormatPr defaultColWidth="0" defaultRowHeight="11.4" zeroHeight="1" x14ac:dyDescent="0.2"/>
  <cols>
    <col min="1" max="1" width="3.25" customWidth="1"/>
    <col min="2" max="2" width="3.375" customWidth="1"/>
    <col min="3" max="3" width="6.25" customWidth="1"/>
    <col min="4" max="4" width="42.125" customWidth="1"/>
    <col min="5" max="5" width="51.875" customWidth="1"/>
    <col min="6" max="6" width="3.125" customWidth="1"/>
    <col min="7" max="16384" width="9" hidden="1"/>
  </cols>
  <sheetData>
    <row r="1" spans="1:6" x14ac:dyDescent="0.2">
      <c r="A1" s="43"/>
      <c r="B1" s="43"/>
      <c r="C1" s="43"/>
      <c r="D1" s="43"/>
      <c r="E1" s="43"/>
      <c r="F1" s="43"/>
    </row>
    <row r="2" spans="1:6" ht="15.6" x14ac:dyDescent="0.3">
      <c r="A2" s="43"/>
      <c r="B2" s="35" t="s">
        <v>74</v>
      </c>
      <c r="C2" s="43"/>
      <c r="D2" s="43"/>
      <c r="E2" s="43"/>
      <c r="F2" s="43"/>
    </row>
    <row r="3" spans="1:6" ht="12" thickBot="1" x14ac:dyDescent="0.25">
      <c r="A3" s="43"/>
      <c r="B3" s="43"/>
      <c r="C3" s="43"/>
      <c r="D3" s="43"/>
      <c r="E3" s="43"/>
      <c r="F3" s="43"/>
    </row>
    <row r="4" spans="1:6" ht="12" x14ac:dyDescent="0.25">
      <c r="A4" s="43"/>
      <c r="B4" s="43"/>
      <c r="C4" s="54"/>
      <c r="D4" s="55" t="s">
        <v>54</v>
      </c>
      <c r="E4" s="56" t="s">
        <v>53</v>
      </c>
      <c r="F4" s="43"/>
    </row>
    <row r="5" spans="1:6" ht="12" x14ac:dyDescent="0.25">
      <c r="A5" s="43"/>
      <c r="B5" s="43"/>
      <c r="C5" s="57" t="s">
        <v>75</v>
      </c>
      <c r="D5" s="58"/>
      <c r="E5" s="59" t="s">
        <v>150</v>
      </c>
      <c r="F5" s="43"/>
    </row>
    <row r="6" spans="1:6" ht="12" x14ac:dyDescent="0.25">
      <c r="A6" s="43"/>
      <c r="B6" s="43"/>
      <c r="C6" s="57" t="s">
        <v>76</v>
      </c>
      <c r="D6" s="58"/>
      <c r="F6" s="43"/>
    </row>
    <row r="7" spans="1:6" ht="12.6" thickBot="1" x14ac:dyDescent="0.3">
      <c r="A7" s="43"/>
      <c r="B7" s="43"/>
      <c r="C7" s="60" t="s">
        <v>77</v>
      </c>
      <c r="D7" s="61"/>
      <c r="E7" s="62"/>
      <c r="F7" s="43"/>
    </row>
    <row r="8" spans="1:6" x14ac:dyDescent="0.2">
      <c r="A8" s="43"/>
      <c r="B8" s="43"/>
      <c r="C8" s="43"/>
      <c r="D8" s="43"/>
      <c r="E8" s="43"/>
      <c r="F8" s="43"/>
    </row>
    <row r="9" spans="1:6" ht="15.6" x14ac:dyDescent="0.3">
      <c r="A9" s="43"/>
      <c r="B9" s="63" t="str">
        <f>"Final Score: "&amp;C51*2&amp;" %"</f>
        <v>Final Score: 0 %</v>
      </c>
      <c r="C9" s="43"/>
      <c r="D9" s="43"/>
      <c r="E9" s="43"/>
      <c r="F9" s="43"/>
    </row>
    <row r="10" spans="1:6" x14ac:dyDescent="0.2">
      <c r="A10" s="43"/>
      <c r="B10" s="43"/>
      <c r="C10" s="43"/>
      <c r="D10" s="43"/>
      <c r="E10" s="43"/>
      <c r="F10" s="43"/>
    </row>
    <row r="11" spans="1:6" ht="15.6" x14ac:dyDescent="0.3">
      <c r="A11" s="43"/>
      <c r="B11" s="35" t="s">
        <v>78</v>
      </c>
      <c r="C11" s="43"/>
      <c r="D11" s="43"/>
      <c r="E11" s="43"/>
      <c r="F11" s="43"/>
    </row>
    <row r="12" spans="1:6" ht="15.6" x14ac:dyDescent="0.3">
      <c r="A12" s="43"/>
      <c r="B12" s="43"/>
      <c r="C12" s="43"/>
      <c r="D12" s="43"/>
      <c r="E12" s="64" t="s">
        <v>79</v>
      </c>
      <c r="F12" s="43"/>
    </row>
    <row r="13" spans="1:6" ht="12" x14ac:dyDescent="0.25">
      <c r="A13" s="43"/>
      <c r="B13" s="43"/>
      <c r="C13" s="65" t="s">
        <v>97</v>
      </c>
      <c r="D13" s="43"/>
      <c r="E13" s="43"/>
      <c r="F13" s="43"/>
    </row>
    <row r="14" spans="1:6" x14ac:dyDescent="0.2">
      <c r="A14" s="43"/>
      <c r="B14" s="43"/>
      <c r="C14" s="66">
        <v>7</v>
      </c>
      <c r="D14" s="43" t="s">
        <v>89</v>
      </c>
      <c r="F14" s="43"/>
    </row>
    <row r="15" spans="1:6" x14ac:dyDescent="0.2">
      <c r="A15" s="43"/>
      <c r="B15" s="43"/>
      <c r="C15" s="43"/>
      <c r="D15" s="43"/>
      <c r="E15" s="43"/>
      <c r="F15" s="43"/>
    </row>
    <row r="16" spans="1:6" ht="12" x14ac:dyDescent="0.25">
      <c r="A16" s="43"/>
      <c r="B16" s="43"/>
      <c r="C16" s="65" t="s">
        <v>91</v>
      </c>
      <c r="D16" s="43"/>
      <c r="E16" s="43"/>
      <c r="F16" s="43"/>
    </row>
    <row r="17" spans="1:6" x14ac:dyDescent="0.2">
      <c r="A17" s="43"/>
      <c r="B17" s="43"/>
      <c r="C17" s="66">
        <v>2</v>
      </c>
      <c r="D17" s="43" t="s">
        <v>90</v>
      </c>
      <c r="F17" s="43"/>
    </row>
    <row r="18" spans="1:6" x14ac:dyDescent="0.2">
      <c r="A18" s="43"/>
      <c r="B18" s="43"/>
      <c r="C18" s="43"/>
      <c r="D18" s="43"/>
      <c r="E18" s="43"/>
      <c r="F18" s="43"/>
    </row>
    <row r="19" spans="1:6" ht="12" x14ac:dyDescent="0.25">
      <c r="A19" s="43"/>
      <c r="B19" s="43"/>
      <c r="C19" s="65" t="s">
        <v>94</v>
      </c>
      <c r="D19" s="43"/>
      <c r="E19" s="43"/>
      <c r="F19" s="43"/>
    </row>
    <row r="20" spans="1:6" x14ac:dyDescent="0.2">
      <c r="A20" s="43"/>
      <c r="B20" s="43"/>
      <c r="C20" s="66">
        <v>3</v>
      </c>
      <c r="D20" s="43" t="s">
        <v>98</v>
      </c>
      <c r="F20" s="43"/>
    </row>
    <row r="21" spans="1:6" x14ac:dyDescent="0.2">
      <c r="A21" s="43"/>
      <c r="B21" s="43"/>
      <c r="C21" s="66">
        <v>3</v>
      </c>
      <c r="D21" s="43" t="s">
        <v>99</v>
      </c>
      <c r="F21" s="43"/>
    </row>
    <row r="22" spans="1:6" x14ac:dyDescent="0.2">
      <c r="A22" s="43"/>
      <c r="B22" s="43"/>
      <c r="C22" s="43"/>
      <c r="D22" s="43"/>
      <c r="E22" s="43"/>
      <c r="F22" s="43"/>
    </row>
    <row r="23" spans="1:6" ht="12" x14ac:dyDescent="0.25">
      <c r="A23" s="43"/>
      <c r="B23" s="43"/>
      <c r="C23" s="65" t="s">
        <v>95</v>
      </c>
      <c r="D23" s="43"/>
      <c r="E23" s="43"/>
      <c r="F23" s="43"/>
    </row>
    <row r="24" spans="1:6" x14ac:dyDescent="0.2">
      <c r="A24" s="43"/>
      <c r="B24" s="43"/>
      <c r="C24" s="66">
        <v>3</v>
      </c>
      <c r="D24" s="43" t="s">
        <v>101</v>
      </c>
      <c r="F24" s="43"/>
    </row>
    <row r="25" spans="1:6" x14ac:dyDescent="0.2">
      <c r="A25" s="43"/>
      <c r="B25" s="43"/>
      <c r="C25" s="66">
        <v>3</v>
      </c>
      <c r="D25" s="43" t="s">
        <v>102</v>
      </c>
      <c r="F25" s="43"/>
    </row>
    <row r="26" spans="1:6" x14ac:dyDescent="0.2">
      <c r="A26" s="43"/>
      <c r="B26" s="43"/>
      <c r="C26" s="43"/>
      <c r="D26" s="43"/>
      <c r="E26" s="43"/>
      <c r="F26" s="43"/>
    </row>
    <row r="27" spans="1:6" ht="12" x14ac:dyDescent="0.25">
      <c r="A27" s="43"/>
      <c r="B27" s="43"/>
      <c r="C27" s="65" t="s">
        <v>96</v>
      </c>
      <c r="D27" s="43"/>
      <c r="E27" s="43"/>
      <c r="F27" s="43"/>
    </row>
    <row r="28" spans="1:6" x14ac:dyDescent="0.2">
      <c r="A28" s="43"/>
      <c r="B28" s="43"/>
      <c r="C28" s="66">
        <v>3</v>
      </c>
      <c r="D28" s="43" t="s">
        <v>103</v>
      </c>
      <c r="F28" s="43"/>
    </row>
    <row r="29" spans="1:6" x14ac:dyDescent="0.2">
      <c r="A29" s="43"/>
      <c r="B29" s="43"/>
      <c r="C29" s="66">
        <v>3</v>
      </c>
      <c r="D29" s="43" t="s">
        <v>102</v>
      </c>
      <c r="F29" s="43"/>
    </row>
    <row r="30" spans="1:6" x14ac:dyDescent="0.2">
      <c r="A30" s="43"/>
      <c r="B30" s="43"/>
      <c r="C30" s="43"/>
      <c r="D30" s="43"/>
      <c r="E30" s="43"/>
      <c r="F30" s="43"/>
    </row>
    <row r="31" spans="1:6" ht="12" x14ac:dyDescent="0.25">
      <c r="A31" s="43"/>
      <c r="B31" s="43"/>
      <c r="C31" s="65" t="s">
        <v>92</v>
      </c>
      <c r="D31" s="43"/>
      <c r="E31" s="43"/>
      <c r="F31" s="43"/>
    </row>
    <row r="32" spans="1:6" x14ac:dyDescent="0.2">
      <c r="A32" s="43"/>
      <c r="B32" s="43"/>
      <c r="C32" s="66">
        <v>3</v>
      </c>
      <c r="D32" s="43" t="s">
        <v>104</v>
      </c>
      <c r="F32" s="43"/>
    </row>
    <row r="33" spans="1:6" x14ac:dyDescent="0.2">
      <c r="A33" s="43"/>
      <c r="B33" s="43"/>
      <c r="C33" s="43"/>
      <c r="D33" s="43"/>
      <c r="E33" s="43"/>
      <c r="F33" s="43"/>
    </row>
    <row r="34" spans="1:6" ht="12" x14ac:dyDescent="0.25">
      <c r="A34" s="43"/>
      <c r="B34" s="43"/>
      <c r="C34" s="65" t="s">
        <v>93</v>
      </c>
      <c r="D34" s="43"/>
      <c r="E34" s="43"/>
      <c r="F34" s="43"/>
    </row>
    <row r="35" spans="1:6" x14ac:dyDescent="0.2">
      <c r="A35" s="43"/>
      <c r="B35" s="43"/>
      <c r="C35" s="66">
        <v>10</v>
      </c>
      <c r="D35" s="43" t="s">
        <v>106</v>
      </c>
      <c r="F35" s="43"/>
    </row>
    <row r="36" spans="1:6" x14ac:dyDescent="0.2">
      <c r="A36" s="43"/>
      <c r="B36" s="43"/>
      <c r="C36" s="66">
        <v>7</v>
      </c>
      <c r="D36" s="43" t="s">
        <v>107</v>
      </c>
      <c r="F36" s="43"/>
    </row>
    <row r="37" spans="1:6" x14ac:dyDescent="0.2">
      <c r="A37" s="43"/>
      <c r="B37" s="43"/>
      <c r="C37" s="66">
        <v>3</v>
      </c>
      <c r="D37" s="43" t="s">
        <v>105</v>
      </c>
      <c r="F37" s="43"/>
    </row>
    <row r="38" spans="1:6" x14ac:dyDescent="0.2">
      <c r="A38" s="43"/>
      <c r="B38" s="43"/>
      <c r="C38" s="43"/>
      <c r="D38" s="43"/>
      <c r="E38" s="43"/>
      <c r="F38" s="43"/>
    </row>
    <row r="39" spans="1:6" x14ac:dyDescent="0.2">
      <c r="A39" s="43"/>
      <c r="B39" s="43"/>
      <c r="C39" s="43"/>
      <c r="D39" s="43"/>
      <c r="E39" s="43"/>
      <c r="F39" s="43"/>
    </row>
    <row r="40" spans="1:6" ht="15.6" x14ac:dyDescent="0.3">
      <c r="A40" s="65"/>
      <c r="B40" s="65"/>
      <c r="C40" s="35" t="s">
        <v>80</v>
      </c>
      <c r="D40" s="65"/>
      <c r="E40" s="65"/>
      <c r="F40" s="65"/>
    </row>
    <row r="41" spans="1:6" ht="12" x14ac:dyDescent="0.25">
      <c r="A41" s="43"/>
      <c r="B41" s="43"/>
      <c r="C41" s="65">
        <f>SUM(B14:B38)</f>
        <v>0</v>
      </c>
      <c r="D41" s="67" t="s">
        <v>81</v>
      </c>
      <c r="E41" s="43"/>
      <c r="F41" s="43"/>
    </row>
    <row r="42" spans="1:6" x14ac:dyDescent="0.2">
      <c r="A42" s="43"/>
      <c r="B42" s="43"/>
      <c r="C42" s="43"/>
      <c r="D42" s="43"/>
      <c r="E42" s="43"/>
      <c r="F42" s="43"/>
    </row>
    <row r="43" spans="1:6" ht="12" x14ac:dyDescent="0.25">
      <c r="A43" s="65"/>
      <c r="B43" s="65"/>
      <c r="C43" s="65" t="s">
        <v>82</v>
      </c>
      <c r="D43" s="65"/>
      <c r="E43" s="65"/>
      <c r="F43" s="65"/>
    </row>
    <row r="44" spans="1:6" x14ac:dyDescent="0.2">
      <c r="A44" s="43"/>
      <c r="B44" s="43"/>
      <c r="C44" s="66">
        <v>-2</v>
      </c>
      <c r="D44" s="43" t="s">
        <v>83</v>
      </c>
      <c r="F44" s="43"/>
    </row>
    <row r="45" spans="1:6" x14ac:dyDescent="0.2">
      <c r="A45" s="43"/>
      <c r="B45" s="43"/>
      <c r="C45" s="66">
        <v>-5</v>
      </c>
      <c r="D45" s="43" t="s">
        <v>84</v>
      </c>
      <c r="F45" s="43"/>
    </row>
    <row r="46" spans="1:6" x14ac:dyDescent="0.2">
      <c r="A46" s="43"/>
      <c r="B46" s="43"/>
      <c r="C46" s="66">
        <v>-5</v>
      </c>
      <c r="D46" s="43" t="s">
        <v>85</v>
      </c>
      <c r="F46" s="43"/>
    </row>
    <row r="47" spans="1:6" x14ac:dyDescent="0.2">
      <c r="A47" s="43"/>
      <c r="B47" s="43"/>
      <c r="C47" s="66">
        <v>-2</v>
      </c>
      <c r="D47" s="43" t="s">
        <v>86</v>
      </c>
      <c r="F47" s="43"/>
    </row>
    <row r="48" spans="1:6" x14ac:dyDescent="0.2">
      <c r="A48" s="43"/>
      <c r="B48" s="43"/>
      <c r="C48" s="66">
        <v>-10</v>
      </c>
      <c r="D48" s="43" t="s">
        <v>87</v>
      </c>
      <c r="F48" s="43"/>
    </row>
    <row r="49" spans="1:6" x14ac:dyDescent="0.2">
      <c r="A49" s="43"/>
      <c r="B49" s="43"/>
      <c r="C49" s="68"/>
      <c r="D49" s="43"/>
      <c r="E49" s="43"/>
      <c r="F49" s="43"/>
    </row>
    <row r="50" spans="1:6" ht="17.399999999999999" x14ac:dyDescent="0.3">
      <c r="A50" s="65"/>
      <c r="B50" s="65"/>
      <c r="C50" s="69" t="s">
        <v>39</v>
      </c>
      <c r="D50" s="65"/>
      <c r="E50" s="65"/>
      <c r="F50" s="65"/>
    </row>
    <row r="51" spans="1:6" ht="12" x14ac:dyDescent="0.25">
      <c r="A51" s="43"/>
      <c r="B51" s="43"/>
      <c r="C51" s="65">
        <f>C41+SUM(B44:B48)</f>
        <v>0</v>
      </c>
      <c r="D51" s="67" t="s">
        <v>81</v>
      </c>
      <c r="E51" s="43"/>
      <c r="F51" s="43"/>
    </row>
    <row r="52" spans="1:6" x14ac:dyDescent="0.2">
      <c r="A52" s="43"/>
      <c r="B52" s="43"/>
      <c r="C52" s="43"/>
      <c r="D52" s="43"/>
      <c r="E52" s="43"/>
      <c r="F52"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27"/>
  <sheetViews>
    <sheetView topLeftCell="A22" zoomScale="85" zoomScaleNormal="85" workbookViewId="0">
      <selection activeCell="F118" sqref="F118"/>
    </sheetView>
  </sheetViews>
  <sheetFormatPr defaultColWidth="0" defaultRowHeight="13.8" zeroHeight="1" x14ac:dyDescent="0.25"/>
  <cols>
    <col min="1" max="1" width="4.125" style="38" customWidth="1"/>
    <col min="2" max="2" width="3.625" style="31" customWidth="1"/>
    <col min="3" max="3" width="3.875" style="31" customWidth="1"/>
    <col min="4" max="4" width="13.875" style="31" customWidth="1"/>
    <col min="5" max="5" width="10" style="31" customWidth="1"/>
    <col min="6" max="6" width="14.75" style="31" customWidth="1"/>
    <col min="7" max="7" width="16" style="31" customWidth="1"/>
    <col min="8" max="8" width="20.875" style="31" customWidth="1"/>
    <col min="9" max="9" width="15.25" style="31" customWidth="1"/>
    <col min="10" max="13" width="9" style="31" customWidth="1"/>
    <col min="14" max="14" width="23.25" style="31" customWidth="1"/>
    <col min="15" max="16384" width="9" style="13" hidden="1"/>
  </cols>
  <sheetData>
    <row r="1" spans="1:14" x14ac:dyDescent="0.25"/>
    <row r="2" spans="1:14" ht="22.8" x14ac:dyDescent="0.4">
      <c r="B2" s="36" t="s">
        <v>20</v>
      </c>
    </row>
    <row r="3" spans="1:14" x14ac:dyDescent="0.25"/>
    <row r="4" spans="1:14" x14ac:dyDescent="0.25">
      <c r="B4" s="37" t="s">
        <v>38</v>
      </c>
      <c r="C4" s="32"/>
      <c r="D4" s="32"/>
      <c r="E4" s="32"/>
      <c r="F4" s="32"/>
      <c r="G4" s="32"/>
      <c r="H4" s="32"/>
      <c r="I4" s="32"/>
      <c r="J4" s="32"/>
      <c r="K4" s="32"/>
      <c r="L4" s="32"/>
      <c r="M4" s="32"/>
    </row>
    <row r="5" spans="1:14" s="18" customFormat="1" ht="19.2" customHeight="1" x14ac:dyDescent="0.2">
      <c r="A5" s="39"/>
      <c r="B5" s="41"/>
      <c r="C5" s="107" t="s">
        <v>69</v>
      </c>
      <c r="D5" s="107"/>
      <c r="E5" s="107"/>
      <c r="F5" s="107"/>
      <c r="G5" s="107"/>
      <c r="H5" s="107"/>
      <c r="I5" s="107"/>
      <c r="J5" s="107"/>
      <c r="K5" s="107"/>
      <c r="L5" s="107"/>
      <c r="M5" s="107"/>
      <c r="N5" s="33"/>
    </row>
    <row r="6" spans="1:14" customFormat="1" x14ac:dyDescent="0.25">
      <c r="A6" s="38"/>
      <c r="B6" s="42"/>
      <c r="C6" s="31"/>
      <c r="D6" s="31"/>
      <c r="E6" s="31"/>
      <c r="F6" s="31"/>
      <c r="G6" s="31"/>
      <c r="H6" s="31"/>
      <c r="I6" s="31"/>
      <c r="J6" s="31"/>
      <c r="K6" s="31"/>
      <c r="L6" s="31"/>
      <c r="M6" s="31"/>
      <c r="N6" s="43"/>
    </row>
    <row r="7" spans="1:14" customFormat="1" ht="36.6" customHeight="1" x14ac:dyDescent="0.2">
      <c r="A7" s="44"/>
      <c r="B7" s="41" t="s">
        <v>22</v>
      </c>
      <c r="C7" s="101" t="s">
        <v>62</v>
      </c>
      <c r="D7" s="101"/>
      <c r="E7" s="101"/>
      <c r="F7" s="101"/>
      <c r="G7" s="101"/>
      <c r="H7" s="101"/>
      <c r="I7" s="101"/>
      <c r="J7" s="101"/>
      <c r="K7" s="101"/>
      <c r="L7" s="101"/>
      <c r="M7" s="101"/>
      <c r="N7" s="43"/>
    </row>
    <row r="8" spans="1:14" customFormat="1" ht="14.4" thickBot="1" x14ac:dyDescent="0.3">
      <c r="A8" s="45"/>
      <c r="B8" s="42"/>
      <c r="C8" s="47"/>
      <c r="D8" s="47"/>
      <c r="E8" s="47"/>
      <c r="F8" s="47"/>
      <c r="G8" s="47"/>
      <c r="H8" s="47"/>
      <c r="I8" s="47"/>
      <c r="J8" s="47"/>
      <c r="K8" s="47"/>
      <c r="L8" s="47"/>
      <c r="M8" s="47"/>
      <c r="N8" s="43"/>
    </row>
    <row r="9" spans="1:14" customFormat="1" x14ac:dyDescent="0.25">
      <c r="A9" s="45"/>
      <c r="B9" s="42"/>
      <c r="C9" s="47"/>
      <c r="D9" s="47"/>
      <c r="E9" s="49" t="s">
        <v>58</v>
      </c>
      <c r="F9" s="108" t="s">
        <v>59</v>
      </c>
      <c r="G9" s="109"/>
      <c r="H9" s="47"/>
      <c r="I9" s="47"/>
      <c r="J9" s="47"/>
      <c r="K9" s="47"/>
      <c r="L9" s="47"/>
      <c r="M9" s="47"/>
      <c r="N9" s="43"/>
    </row>
    <row r="10" spans="1:14" customFormat="1" x14ac:dyDescent="0.25">
      <c r="A10" s="45"/>
      <c r="B10" s="42"/>
      <c r="C10" s="47"/>
      <c r="D10" s="47"/>
      <c r="E10" s="50">
        <v>2</v>
      </c>
      <c r="F10" s="95">
        <f>COUNTIF(Worksheet!$C$3:L$12,E10)/100</f>
        <v>0.01</v>
      </c>
      <c r="G10" s="96"/>
      <c r="H10" s="47"/>
      <c r="I10" s="47"/>
      <c r="J10" s="47"/>
      <c r="K10" s="47"/>
      <c r="L10" s="47"/>
      <c r="M10" s="47"/>
      <c r="N10" s="43"/>
    </row>
    <row r="11" spans="1:14" customFormat="1" x14ac:dyDescent="0.25">
      <c r="A11" s="45"/>
      <c r="B11" s="42"/>
      <c r="C11" s="47"/>
      <c r="D11" s="47"/>
      <c r="E11" s="50">
        <v>3</v>
      </c>
      <c r="F11" s="95">
        <f>COUNTIF(Worksheet!$C$3:L$12,E11)/100</f>
        <v>0.02</v>
      </c>
      <c r="G11" s="96"/>
      <c r="H11" s="47"/>
      <c r="I11" s="47"/>
      <c r="J11" s="47"/>
      <c r="K11" s="47"/>
      <c r="L11" s="47"/>
      <c r="M11" s="47"/>
      <c r="N11" s="43"/>
    </row>
    <row r="12" spans="1:14" customFormat="1" x14ac:dyDescent="0.25">
      <c r="A12" s="45"/>
      <c r="B12" s="42"/>
      <c r="C12" s="47"/>
      <c r="D12" s="47"/>
      <c r="E12" s="50">
        <v>4</v>
      </c>
      <c r="F12" s="95">
        <f>COUNTIF(Worksheet!$C$3:L$12,E12)/100</f>
        <v>0.03</v>
      </c>
      <c r="G12" s="96"/>
      <c r="H12" s="47"/>
      <c r="I12" s="47"/>
      <c r="J12" s="47"/>
      <c r="K12" s="47"/>
      <c r="L12" s="47"/>
      <c r="M12" s="47"/>
      <c r="N12" s="43"/>
    </row>
    <row r="13" spans="1:14" customFormat="1" x14ac:dyDescent="0.25">
      <c r="A13" s="45"/>
      <c r="B13" s="42"/>
      <c r="C13" s="47"/>
      <c r="D13" s="47"/>
      <c r="E13" s="50">
        <v>5</v>
      </c>
      <c r="F13" s="95">
        <f>COUNTIF(Worksheet!$C$3:L$12,E13)/100</f>
        <v>0.04</v>
      </c>
      <c r="G13" s="96"/>
      <c r="H13" s="47"/>
      <c r="I13" s="47"/>
      <c r="J13" s="47"/>
      <c r="K13" s="47"/>
      <c r="L13" s="47"/>
      <c r="M13" s="47"/>
      <c r="N13" s="43"/>
    </row>
    <row r="14" spans="1:14" customFormat="1" x14ac:dyDescent="0.25">
      <c r="A14" s="45"/>
      <c r="B14" s="42"/>
      <c r="C14" s="47"/>
      <c r="D14" s="47"/>
      <c r="E14" s="50">
        <v>6</v>
      </c>
      <c r="F14" s="95">
        <f>COUNTIF(Worksheet!$C$3:L$12,E14)/100</f>
        <v>0.05</v>
      </c>
      <c r="G14" s="96"/>
      <c r="H14" s="47"/>
      <c r="I14" s="47"/>
      <c r="J14" s="47"/>
      <c r="K14" s="47"/>
      <c r="L14" s="47"/>
      <c r="M14" s="47"/>
      <c r="N14" s="43"/>
    </row>
    <row r="15" spans="1:14" customFormat="1" x14ac:dyDescent="0.25">
      <c r="A15" s="45"/>
      <c r="B15" s="42"/>
      <c r="C15" s="47"/>
      <c r="D15" s="47"/>
      <c r="E15" s="50">
        <v>7</v>
      </c>
      <c r="F15" s="95">
        <f>COUNTIF(Worksheet!$C$3:L$12,E15)/100</f>
        <v>0.06</v>
      </c>
      <c r="G15" s="96"/>
      <c r="H15" s="47"/>
      <c r="I15" s="47"/>
      <c r="J15" s="47"/>
      <c r="K15" s="47"/>
      <c r="L15" s="47"/>
      <c r="M15" s="47"/>
      <c r="N15" s="43"/>
    </row>
    <row r="16" spans="1:14" customFormat="1" x14ac:dyDescent="0.25">
      <c r="A16" s="45"/>
      <c r="B16" s="42"/>
      <c r="C16" s="47"/>
      <c r="D16" s="47"/>
      <c r="E16" s="50">
        <v>8</v>
      </c>
      <c r="F16" s="95">
        <f>COUNTIF(Worksheet!$C$3:L$12,E16)/100</f>
        <v>7.0000000000000007E-2</v>
      </c>
      <c r="G16" s="96"/>
      <c r="H16" s="47"/>
      <c r="I16" s="47"/>
      <c r="J16" s="47"/>
      <c r="K16" s="47"/>
      <c r="L16" s="47"/>
      <c r="M16" s="47"/>
      <c r="N16" s="43"/>
    </row>
    <row r="17" spans="1:14" customFormat="1" x14ac:dyDescent="0.25">
      <c r="A17" s="45"/>
      <c r="B17" s="42"/>
      <c r="C17" s="47"/>
      <c r="D17" s="47"/>
      <c r="E17" s="50">
        <v>9</v>
      </c>
      <c r="F17" s="95">
        <f>COUNTIF(Worksheet!$C$3:L$12,E17)/100</f>
        <v>0.08</v>
      </c>
      <c r="G17" s="96"/>
      <c r="H17" s="47"/>
      <c r="I17" s="47"/>
      <c r="J17" s="47"/>
      <c r="K17" s="47"/>
      <c r="L17" s="47"/>
      <c r="M17" s="47"/>
      <c r="N17" s="43"/>
    </row>
    <row r="18" spans="1:14" customFormat="1" x14ac:dyDescent="0.25">
      <c r="A18" s="45"/>
      <c r="B18" s="42"/>
      <c r="C18" s="47"/>
      <c r="D18" s="47"/>
      <c r="E18" s="50">
        <v>10</v>
      </c>
      <c r="F18" s="95">
        <f>COUNTIF(Worksheet!$C$3:L$12,E18)/100</f>
        <v>0.09</v>
      </c>
      <c r="G18" s="96"/>
      <c r="H18" s="47"/>
      <c r="I18" s="47"/>
      <c r="J18" s="47"/>
      <c r="K18" s="47"/>
      <c r="L18" s="47"/>
      <c r="M18" s="47"/>
      <c r="N18" s="43"/>
    </row>
    <row r="19" spans="1:14" customFormat="1" x14ac:dyDescent="0.25">
      <c r="A19" s="45"/>
      <c r="B19" s="42"/>
      <c r="C19" s="47"/>
      <c r="D19" s="47"/>
      <c r="E19" s="50">
        <v>11</v>
      </c>
      <c r="F19" s="95">
        <f>COUNTIF(Worksheet!$C$3:L$12,E19)/100</f>
        <v>0.1</v>
      </c>
      <c r="G19" s="96"/>
      <c r="H19" s="47"/>
      <c r="I19" s="47"/>
      <c r="J19" s="47"/>
      <c r="K19" s="47"/>
      <c r="L19" s="47"/>
      <c r="M19" s="47"/>
      <c r="N19" s="43"/>
    </row>
    <row r="20" spans="1:14" customFormat="1" x14ac:dyDescent="0.25">
      <c r="A20" s="45"/>
      <c r="B20" s="42"/>
      <c r="C20" s="47"/>
      <c r="D20" s="47"/>
      <c r="E20" s="50">
        <v>12</v>
      </c>
      <c r="F20" s="95">
        <f>COUNTIF(Worksheet!$C$3:L$12,E20)/100</f>
        <v>0.09</v>
      </c>
      <c r="G20" s="96"/>
      <c r="H20" s="47"/>
      <c r="I20" s="47"/>
      <c r="J20" s="47"/>
      <c r="K20" s="47"/>
      <c r="L20" s="47"/>
      <c r="M20" s="47"/>
      <c r="N20" s="43"/>
    </row>
    <row r="21" spans="1:14" customFormat="1" x14ac:dyDescent="0.25">
      <c r="A21" s="45"/>
      <c r="B21" s="42"/>
      <c r="C21" s="47"/>
      <c r="D21" s="47"/>
      <c r="E21" s="50">
        <v>13</v>
      </c>
      <c r="F21" s="95">
        <f>COUNTIF(Worksheet!$C$3:L$12,E21)/100</f>
        <v>0.08</v>
      </c>
      <c r="G21" s="96"/>
      <c r="H21" s="47"/>
      <c r="I21" s="47"/>
      <c r="J21" s="47"/>
      <c r="K21" s="47"/>
      <c r="L21" s="47"/>
      <c r="M21" s="47"/>
      <c r="N21" s="43"/>
    </row>
    <row r="22" spans="1:14" customFormat="1" x14ac:dyDescent="0.25">
      <c r="A22" s="45"/>
      <c r="B22" s="42"/>
      <c r="C22" s="47"/>
      <c r="D22" s="47"/>
      <c r="E22" s="50">
        <v>14</v>
      </c>
      <c r="F22" s="95">
        <f>COUNTIF(Worksheet!$C$3:L$12,E22)/100</f>
        <v>7.0000000000000007E-2</v>
      </c>
      <c r="G22" s="96"/>
      <c r="H22" s="47"/>
      <c r="I22" s="47"/>
      <c r="J22" s="47"/>
      <c r="K22" s="47"/>
      <c r="L22" s="47"/>
      <c r="M22" s="47"/>
      <c r="N22" s="43"/>
    </row>
    <row r="23" spans="1:14" customFormat="1" x14ac:dyDescent="0.25">
      <c r="A23" s="45"/>
      <c r="B23" s="42"/>
      <c r="C23" s="47"/>
      <c r="D23" s="47"/>
      <c r="E23" s="50">
        <v>15</v>
      </c>
      <c r="F23" s="95">
        <f>COUNTIF(Worksheet!$C$3:L$12,E23)/100</f>
        <v>0.06</v>
      </c>
      <c r="G23" s="96"/>
      <c r="H23" s="47"/>
      <c r="I23" s="47"/>
      <c r="J23" s="47"/>
      <c r="K23" s="47"/>
      <c r="L23" s="47"/>
      <c r="M23" s="47"/>
      <c r="N23" s="43"/>
    </row>
    <row r="24" spans="1:14" customFormat="1" x14ac:dyDescent="0.25">
      <c r="A24" s="45"/>
      <c r="B24" s="42"/>
      <c r="C24" s="47"/>
      <c r="D24" s="47"/>
      <c r="E24" s="50">
        <v>16</v>
      </c>
      <c r="F24" s="95">
        <f>COUNTIF(Worksheet!$C$3:L$12,E24)/100</f>
        <v>0.05</v>
      </c>
      <c r="G24" s="96"/>
      <c r="H24" s="47"/>
      <c r="I24" s="47"/>
      <c r="J24" s="47"/>
      <c r="K24" s="47"/>
      <c r="L24" s="47"/>
      <c r="M24" s="47"/>
      <c r="N24" s="43"/>
    </row>
    <row r="25" spans="1:14" customFormat="1" x14ac:dyDescent="0.25">
      <c r="A25" s="45"/>
      <c r="B25" s="42"/>
      <c r="C25" s="47"/>
      <c r="D25" s="47"/>
      <c r="E25" s="50">
        <v>17</v>
      </c>
      <c r="F25" s="95">
        <f>COUNTIF(Worksheet!$C$3:L$12,E25)/100</f>
        <v>0.04</v>
      </c>
      <c r="G25" s="96"/>
      <c r="H25" s="47"/>
      <c r="I25" s="47"/>
      <c r="J25" s="47"/>
      <c r="K25" s="47"/>
      <c r="L25" s="47"/>
      <c r="M25" s="47"/>
      <c r="N25" s="43"/>
    </row>
    <row r="26" spans="1:14" customFormat="1" x14ac:dyDescent="0.25">
      <c r="A26" s="45"/>
      <c r="B26" s="42"/>
      <c r="C26" s="47"/>
      <c r="D26" s="47"/>
      <c r="E26" s="50">
        <v>18</v>
      </c>
      <c r="F26" s="95">
        <f>COUNTIF(Worksheet!$C$3:L$12,E26)/100</f>
        <v>0.03</v>
      </c>
      <c r="G26" s="96"/>
      <c r="H26" s="47"/>
      <c r="I26" s="47"/>
      <c r="J26" s="47"/>
      <c r="K26" s="47"/>
      <c r="L26" s="47"/>
      <c r="M26" s="47"/>
      <c r="N26" s="43"/>
    </row>
    <row r="27" spans="1:14" customFormat="1" x14ac:dyDescent="0.25">
      <c r="A27" s="45"/>
      <c r="B27" s="42"/>
      <c r="C27" s="47"/>
      <c r="D27" s="47"/>
      <c r="E27" s="50">
        <v>19</v>
      </c>
      <c r="F27" s="95">
        <f>COUNTIF(Worksheet!$C$3:L$12,E27)/100</f>
        <v>0.02</v>
      </c>
      <c r="G27" s="96"/>
      <c r="H27" s="47"/>
      <c r="I27" s="47"/>
      <c r="J27" s="47"/>
      <c r="K27" s="47"/>
      <c r="L27" s="47"/>
      <c r="M27" s="47"/>
      <c r="N27" s="43"/>
    </row>
    <row r="28" spans="1:14" customFormat="1" x14ac:dyDescent="0.25">
      <c r="A28" s="45"/>
      <c r="B28" s="42"/>
      <c r="C28" s="47"/>
      <c r="D28" s="47"/>
      <c r="E28" s="51">
        <v>20</v>
      </c>
      <c r="F28" s="95">
        <f>COUNTIF(Worksheet!$C$3:L$12,E28)/100</f>
        <v>0.01</v>
      </c>
      <c r="G28" s="96"/>
      <c r="H28" s="47"/>
      <c r="I28" s="47"/>
      <c r="J28" s="47"/>
      <c r="K28" s="47"/>
      <c r="L28" s="47"/>
      <c r="M28" s="47"/>
      <c r="N28" s="43"/>
    </row>
    <row r="29" spans="1:14" customFormat="1" ht="14.4" thickBot="1" x14ac:dyDescent="0.3">
      <c r="A29" s="45"/>
      <c r="B29" s="42"/>
      <c r="C29" s="47"/>
      <c r="D29" s="47"/>
      <c r="E29" s="52" t="s">
        <v>39</v>
      </c>
      <c r="F29" s="103">
        <f>SUM(F10:G28)</f>
        <v>1.0000000000000002</v>
      </c>
      <c r="G29" s="104"/>
      <c r="H29" s="47"/>
      <c r="I29" s="47"/>
      <c r="J29" s="47"/>
      <c r="K29" s="47"/>
      <c r="L29" s="47"/>
      <c r="M29" s="47"/>
      <c r="N29" s="43"/>
    </row>
    <row r="30" spans="1:14" customFormat="1" x14ac:dyDescent="0.25">
      <c r="A30" s="45"/>
      <c r="B30" s="42"/>
      <c r="C30" s="47"/>
      <c r="D30" s="47"/>
      <c r="E30" s="47"/>
      <c r="F30" s="47"/>
      <c r="G30" s="47"/>
      <c r="H30" s="47"/>
      <c r="I30" s="47"/>
      <c r="J30" s="47"/>
      <c r="K30" s="47"/>
      <c r="L30" s="47"/>
      <c r="M30" s="47"/>
      <c r="N30" s="43"/>
    </row>
    <row r="31" spans="1:14" customFormat="1" ht="27" customHeight="1" x14ac:dyDescent="0.2">
      <c r="A31" s="44"/>
      <c r="B31" s="41" t="s">
        <v>40</v>
      </c>
      <c r="C31" s="101" t="s">
        <v>60</v>
      </c>
      <c r="D31" s="101"/>
      <c r="E31" s="101"/>
      <c r="F31" s="101"/>
      <c r="G31" s="101"/>
      <c r="H31" s="101"/>
      <c r="I31" s="101"/>
      <c r="J31" s="101"/>
      <c r="K31" s="101"/>
      <c r="L31" s="101"/>
      <c r="M31" s="101"/>
      <c r="N31" s="43"/>
    </row>
    <row r="32" spans="1:14" customFormat="1" x14ac:dyDescent="0.25">
      <c r="A32" s="45"/>
      <c r="B32" s="46"/>
      <c r="C32" s="47"/>
      <c r="D32" s="47"/>
      <c r="E32" s="48"/>
      <c r="F32" s="53" t="s">
        <v>61</v>
      </c>
      <c r="G32" s="105">
        <f>SUM(F24:G28)</f>
        <v>0.15</v>
      </c>
      <c r="H32" s="106"/>
      <c r="I32" s="47"/>
      <c r="J32" s="47"/>
      <c r="K32" s="47"/>
      <c r="L32" s="47"/>
      <c r="M32" s="47"/>
      <c r="N32" s="43"/>
    </row>
    <row r="33" spans="1:14" customFormat="1" ht="13.2" x14ac:dyDescent="0.25">
      <c r="A33" s="45"/>
      <c r="B33" s="46"/>
      <c r="C33" s="47"/>
      <c r="D33" s="47"/>
      <c r="E33" s="47"/>
      <c r="F33" s="47"/>
      <c r="G33" s="47"/>
      <c r="H33" s="47"/>
      <c r="I33" s="47"/>
      <c r="J33" s="47"/>
      <c r="K33" s="47"/>
      <c r="L33" s="47"/>
      <c r="M33" s="47"/>
      <c r="N33" s="43"/>
    </row>
    <row r="34" spans="1:14" x14ac:dyDescent="0.25">
      <c r="B34" s="37" t="s">
        <v>52</v>
      </c>
      <c r="C34" s="32"/>
      <c r="D34" s="32"/>
      <c r="E34" s="32"/>
      <c r="F34" s="32"/>
      <c r="G34" s="32"/>
      <c r="H34" s="32"/>
      <c r="I34" s="32"/>
      <c r="J34" s="32"/>
      <c r="K34" s="32"/>
      <c r="L34" s="32"/>
      <c r="M34" s="32"/>
    </row>
    <row r="35" spans="1:14" s="18" customFormat="1" ht="35.4" customHeight="1" x14ac:dyDescent="0.2">
      <c r="A35" s="39"/>
      <c r="B35" s="33"/>
      <c r="C35" s="101" t="s">
        <v>63</v>
      </c>
      <c r="D35" s="101"/>
      <c r="E35" s="101"/>
      <c r="F35" s="101"/>
      <c r="G35" s="101"/>
      <c r="H35" s="101"/>
      <c r="I35" s="101"/>
      <c r="J35" s="101"/>
      <c r="K35" s="101"/>
      <c r="L35" s="101"/>
      <c r="M35" s="101"/>
      <c r="N35" s="33"/>
    </row>
    <row r="36" spans="1:14" x14ac:dyDescent="0.25"/>
    <row r="37" spans="1:14" x14ac:dyDescent="0.25">
      <c r="B37" s="42" t="s">
        <v>42</v>
      </c>
      <c r="C37" s="31" t="s">
        <v>46</v>
      </c>
    </row>
    <row r="38" spans="1:14" x14ac:dyDescent="0.25">
      <c r="B38" s="42"/>
    </row>
    <row r="39" spans="1:14" x14ac:dyDescent="0.25">
      <c r="B39" s="42"/>
      <c r="D39" s="99" t="s">
        <v>47</v>
      </c>
      <c r="E39" s="99"/>
      <c r="F39" s="99"/>
      <c r="G39" s="100">
        <f>AVERAGEIF('Suppliers Data'!$E$3:$E$91,"Plastic",'Suppliers Data'!$F$3:$F$91)</f>
        <v>80.669230769230793</v>
      </c>
      <c r="H39" s="100"/>
    </row>
    <row r="40" spans="1:14" x14ac:dyDescent="0.25">
      <c r="B40" s="42"/>
      <c r="D40" s="40"/>
      <c r="E40" s="40"/>
      <c r="F40" s="40"/>
    </row>
    <row r="41" spans="1:14" x14ac:dyDescent="0.25">
      <c r="B41" s="42"/>
      <c r="D41" s="99" t="s">
        <v>100</v>
      </c>
      <c r="E41" s="99"/>
      <c r="F41" s="99"/>
      <c r="G41" s="102">
        <f>AVERAGEIF('Suppliers Data'!$E$3:$E$91,"Plastic",'Suppliers Data'!$G$3:$G$91)</f>
        <v>200.44076923076923</v>
      </c>
      <c r="H41" s="102"/>
    </row>
    <row r="42" spans="1:14" x14ac:dyDescent="0.25">
      <c r="B42" s="42"/>
    </row>
    <row r="43" spans="1:14" x14ac:dyDescent="0.25">
      <c r="B43" s="42" t="s">
        <v>43</v>
      </c>
      <c r="C43" s="31" t="s">
        <v>66</v>
      </c>
    </row>
    <row r="44" spans="1:14" x14ac:dyDescent="0.25">
      <c r="B44" s="42"/>
    </row>
    <row r="45" spans="1:14" x14ac:dyDescent="0.25">
      <c r="B45" s="42"/>
      <c r="D45" s="99" t="s">
        <v>48</v>
      </c>
      <c r="E45" s="99"/>
      <c r="F45" s="99"/>
      <c r="G45" s="100" cm="1">
        <f t="array" ref="G45">(_xlfn.STDEV.S(IF('Suppliers Data'!$E$3:$E$91="Steel",'Suppliers Data'!$G$3:$G$91)))^2</f>
        <v>51080.086803703642</v>
      </c>
      <c r="H45" s="100"/>
    </row>
    <row r="46" spans="1:14" x14ac:dyDescent="0.25">
      <c r="B46" s="42"/>
      <c r="D46" s="40"/>
      <c r="E46" s="40"/>
      <c r="F46" s="40"/>
    </row>
    <row r="47" spans="1:14" x14ac:dyDescent="0.25">
      <c r="B47" s="42"/>
      <c r="D47" s="99" t="s">
        <v>49</v>
      </c>
      <c r="E47" s="99"/>
      <c r="F47" s="99"/>
      <c r="G47" s="100" cm="1">
        <f t="array" ref="G47">_xlfn.STDEV.S(IF('Suppliers Data'!$E$3:$E$91="Steel",'Suppliers Data'!$G$3:$G$91))</f>
        <v>226.00904142025743</v>
      </c>
      <c r="H47" s="100"/>
    </row>
    <row r="48" spans="1:14" x14ac:dyDescent="0.25">
      <c r="B48" s="42"/>
    </row>
    <row r="49" spans="1:14" x14ac:dyDescent="0.25">
      <c r="B49" s="42" t="s">
        <v>43</v>
      </c>
      <c r="C49" s="31" t="s">
        <v>67</v>
      </c>
    </row>
    <row r="50" spans="1:14" x14ac:dyDescent="0.25">
      <c r="B50" s="42"/>
    </row>
    <row r="51" spans="1:14" x14ac:dyDescent="0.25">
      <c r="B51" s="42"/>
      <c r="D51" s="99" t="s">
        <v>65</v>
      </c>
      <c r="E51" s="99"/>
      <c r="F51" s="99"/>
      <c r="G51" s="100">
        <f>AVERAGEIF('Suppliers Data'!$D$3:$D$91,"ABC Corp.",'Suppliers Data'!$F$3:$F$91)</f>
        <v>76.770588235294113</v>
      </c>
      <c r="H51" s="100"/>
    </row>
    <row r="52" spans="1:14" x14ac:dyDescent="0.25">
      <c r="B52" s="42"/>
      <c r="D52" s="40"/>
      <c r="E52" s="40"/>
      <c r="F52" s="40"/>
    </row>
    <row r="53" spans="1:14" x14ac:dyDescent="0.25">
      <c r="B53" s="42"/>
      <c r="D53" s="99" t="s">
        <v>49</v>
      </c>
      <c r="E53" s="99"/>
      <c r="F53" s="99"/>
      <c r="G53" s="100" cm="1">
        <f t="array" ref="G53">_xlfn.STDEV.S(IF('Suppliers Data'!$D$3:$D$91="ABC Corp.",'Suppliers Data'!$F$3:$F$91))</f>
        <v>14.702880870168061</v>
      </c>
      <c r="H53" s="100"/>
    </row>
    <row r="54" spans="1:14" x14ac:dyDescent="0.25"/>
    <row r="55" spans="1:14" x14ac:dyDescent="0.25">
      <c r="B55" s="42" t="s">
        <v>45</v>
      </c>
      <c r="C55" s="31" t="s">
        <v>64</v>
      </c>
    </row>
    <row r="56" spans="1:14" x14ac:dyDescent="0.25"/>
    <row r="57" spans="1:14" x14ac:dyDescent="0.25">
      <c r="D57" s="97" t="s">
        <v>51</v>
      </c>
      <c r="E57" s="97"/>
      <c r="F57" s="97"/>
      <c r="G57" s="98">
        <v>0.68262372505084112</v>
      </c>
      <c r="H57" s="98"/>
    </row>
    <row r="58" spans="1:14" x14ac:dyDescent="0.25"/>
    <row r="59" spans="1:14" ht="34.950000000000003" customHeight="1" x14ac:dyDescent="0.25">
      <c r="B59" s="37" t="s">
        <v>68</v>
      </c>
      <c r="C59" s="32"/>
      <c r="D59" s="32"/>
      <c r="E59" s="32"/>
      <c r="F59" s="32"/>
      <c r="G59" s="32"/>
      <c r="H59" s="32"/>
      <c r="I59" s="32"/>
      <c r="J59" s="32"/>
      <c r="K59" s="32"/>
      <c r="L59" s="32"/>
      <c r="M59" s="32"/>
    </row>
    <row r="60" spans="1:14" s="18" customFormat="1" x14ac:dyDescent="0.2">
      <c r="A60" s="39"/>
      <c r="B60" s="33"/>
      <c r="C60" s="101" t="s">
        <v>57</v>
      </c>
      <c r="D60" s="101"/>
      <c r="E60" s="101"/>
      <c r="F60" s="101"/>
      <c r="G60" s="101"/>
      <c r="H60" s="101"/>
      <c r="I60" s="101"/>
      <c r="J60" s="101"/>
      <c r="K60" s="101"/>
      <c r="L60" s="101"/>
      <c r="M60" s="101"/>
      <c r="N60" s="33"/>
    </row>
    <row r="61" spans="1:14" x14ac:dyDescent="0.25"/>
    <row r="62" spans="1:14" ht="81.599999999999994" customHeight="1" x14ac:dyDescent="0.25">
      <c r="A62" s="39"/>
      <c r="B62" s="41" t="s">
        <v>50</v>
      </c>
      <c r="C62" s="101" t="s">
        <v>56</v>
      </c>
      <c r="D62" s="101"/>
      <c r="E62" s="101"/>
      <c r="F62" s="101"/>
      <c r="G62" s="101"/>
      <c r="H62" s="101"/>
      <c r="I62" s="101"/>
      <c r="J62" s="101"/>
      <c r="K62" s="101"/>
      <c r="L62" s="101"/>
      <c r="M62" s="101"/>
    </row>
    <row r="63" spans="1:14" x14ac:dyDescent="0.25">
      <c r="C63" s="34"/>
      <c r="D63" s="34"/>
      <c r="E63" s="34"/>
      <c r="F63" s="34"/>
      <c r="G63" s="34"/>
      <c r="H63" s="34"/>
      <c r="I63" s="34"/>
      <c r="J63" s="34"/>
      <c r="K63" s="34"/>
      <c r="L63" s="34"/>
      <c r="M63" s="34"/>
    </row>
    <row r="64" spans="1:14" x14ac:dyDescent="0.25">
      <c r="C64" s="34"/>
      <c r="D64" s="34" t="s">
        <v>126</v>
      </c>
      <c r="E64" s="34"/>
      <c r="F64" s="34"/>
      <c r="G64" s="34"/>
      <c r="H64" s="34"/>
      <c r="I64" s="34"/>
      <c r="J64" s="34"/>
      <c r="K64" s="34"/>
      <c r="L64" s="34"/>
      <c r="M64" s="34"/>
    </row>
    <row r="65" spans="3:13" x14ac:dyDescent="0.25">
      <c r="C65" s="34"/>
      <c r="D65" s="34" t="s">
        <v>127</v>
      </c>
      <c r="E65" s="34"/>
      <c r="F65" s="34"/>
      <c r="G65" s="34"/>
      <c r="H65" s="34"/>
      <c r="I65" s="34"/>
      <c r="J65" s="34"/>
      <c r="K65" s="34"/>
      <c r="L65" s="34"/>
      <c r="M65" s="34"/>
    </row>
    <row r="66" spans="3:13" x14ac:dyDescent="0.25">
      <c r="C66" s="34"/>
      <c r="D66" s="72"/>
      <c r="E66" s="34" t="s">
        <v>128</v>
      </c>
      <c r="F66" s="34"/>
      <c r="G66" s="34"/>
      <c r="H66" s="34"/>
      <c r="I66" s="34"/>
      <c r="J66" s="34"/>
      <c r="K66" s="34"/>
      <c r="L66" s="34"/>
      <c r="M66" s="34"/>
    </row>
    <row r="67" spans="3:13" ht="14.4" thickBot="1" x14ac:dyDescent="0.3">
      <c r="C67" s="34"/>
      <c r="D67" s="34"/>
      <c r="E67" s="34"/>
      <c r="F67" s="34"/>
      <c r="G67" s="34"/>
      <c r="H67" s="34"/>
      <c r="I67" s="34"/>
      <c r="J67" s="34"/>
      <c r="K67" s="34"/>
      <c r="L67" s="34"/>
      <c r="M67" s="34"/>
    </row>
    <row r="68" spans="3:13" ht="14.4" thickBot="1" x14ac:dyDescent="0.3">
      <c r="C68" s="34"/>
      <c r="D68" s="73"/>
      <c r="E68" s="73"/>
      <c r="F68" s="110" t="s">
        <v>5</v>
      </c>
      <c r="G68" s="111"/>
      <c r="H68" s="111"/>
      <c r="I68" s="111"/>
      <c r="J68" s="112"/>
      <c r="K68" s="34"/>
      <c r="L68" s="34"/>
      <c r="M68" s="34"/>
    </row>
    <row r="69" spans="3:13" ht="14.4" thickBot="1" x14ac:dyDescent="0.3">
      <c r="C69" s="34"/>
      <c r="D69" s="73"/>
      <c r="E69" s="73"/>
      <c r="F69" s="76" t="s">
        <v>1</v>
      </c>
      <c r="G69" s="77" t="s">
        <v>2</v>
      </c>
      <c r="H69" s="77" t="s">
        <v>0</v>
      </c>
      <c r="I69" s="78" t="s">
        <v>3</v>
      </c>
      <c r="J69" s="74" t="s">
        <v>39</v>
      </c>
      <c r="K69" s="34"/>
      <c r="L69" s="34"/>
      <c r="M69" s="34"/>
    </row>
    <row r="70" spans="3:13" x14ac:dyDescent="0.25">
      <c r="C70" s="34"/>
      <c r="D70" s="113" t="s">
        <v>8</v>
      </c>
      <c r="E70" s="116" t="s">
        <v>16</v>
      </c>
      <c r="F70" s="120">
        <f>COUNTIFS('Employee Data'!$E3:$E627,"M",'Employee Data'!$C3:$C627,"Cashier")</f>
        <v>41</v>
      </c>
      <c r="G70" s="120">
        <f>COUNTIFS('Employee Data'!$E3:$E627,"M",'Employee Data'!$C3:$C627,"Financial Advisor")</f>
        <v>122</v>
      </c>
      <c r="H70" s="120">
        <f>COUNTIFS('Employee Data'!$E3:$E627,"M",'Employee Data'!$C3:$C627,"Secretary")</f>
        <v>17</v>
      </c>
      <c r="I70" s="120">
        <f>COUNTIFS('Employee Data'!$E3:$E627,"M",'Employee Data'!$C3:$C627,"Manager")</f>
        <v>50</v>
      </c>
      <c r="J70" s="122">
        <f>SUM(F70:I71)</f>
        <v>230</v>
      </c>
      <c r="K70" s="34"/>
      <c r="L70" s="34"/>
      <c r="M70" s="34"/>
    </row>
    <row r="71" spans="3:13" x14ac:dyDescent="0.25">
      <c r="C71" s="34"/>
      <c r="D71" s="114"/>
      <c r="E71" s="117"/>
      <c r="F71" s="121"/>
      <c r="G71" s="121"/>
      <c r="H71" s="121"/>
      <c r="I71" s="121"/>
      <c r="J71" s="123"/>
      <c r="K71" s="34"/>
      <c r="L71" s="34"/>
      <c r="M71" s="34"/>
    </row>
    <row r="72" spans="3:13" x14ac:dyDescent="0.25">
      <c r="C72" s="34"/>
      <c r="D72" s="114"/>
      <c r="E72" s="118" t="s">
        <v>15</v>
      </c>
      <c r="F72" s="124">
        <f>COUNTIFS('Employee Data'!$E3:$E627,"F",'Employee Data'!$C3:$C627,"Cashier")</f>
        <v>166</v>
      </c>
      <c r="G72" s="124">
        <f>COUNTIFS('Employee Data'!$E3:$E627,"F",'Employee Data'!$C3:$C627,"Financial Advisor")</f>
        <v>113</v>
      </c>
      <c r="H72" s="124">
        <f>COUNTIFS('Employee Data'!$E3:$E627,"F",'Employee Data'!$C3:$C627,"Secretary")</f>
        <v>94</v>
      </c>
      <c r="I72" s="124">
        <f>COUNTIFS('Employee Data'!$E3:$E627,"F",'Employee Data'!$C3:$C627,"Manager")</f>
        <v>22</v>
      </c>
      <c r="J72" s="126">
        <f>SUM(F72:I72)</f>
        <v>395</v>
      </c>
      <c r="K72" s="34"/>
      <c r="L72" s="34"/>
      <c r="M72" s="34"/>
    </row>
    <row r="73" spans="3:13" x14ac:dyDescent="0.25">
      <c r="C73" s="34"/>
      <c r="D73" s="114"/>
      <c r="E73" s="119"/>
      <c r="F73" s="125"/>
      <c r="G73" s="125"/>
      <c r="H73" s="125"/>
      <c r="I73" s="125"/>
      <c r="J73" s="123"/>
      <c r="K73" s="34"/>
      <c r="L73" s="34"/>
      <c r="M73" s="34"/>
    </row>
    <row r="74" spans="3:13" ht="14.4" thickBot="1" x14ac:dyDescent="0.3">
      <c r="C74" s="34"/>
      <c r="D74" s="115"/>
      <c r="E74" s="75" t="s">
        <v>39</v>
      </c>
      <c r="F74" s="79">
        <f>SUM(F70:F73)</f>
        <v>207</v>
      </c>
      <c r="G74" s="79">
        <f>SUM(G70:G73)</f>
        <v>235</v>
      </c>
      <c r="H74" s="79">
        <f>SUM(H70:H73)</f>
        <v>111</v>
      </c>
      <c r="I74" s="80">
        <f>SUM(I70:I73)</f>
        <v>72</v>
      </c>
      <c r="J74" s="81">
        <f>SUM(F74:I74)</f>
        <v>625</v>
      </c>
      <c r="K74" s="34"/>
      <c r="L74" s="34"/>
      <c r="M74" s="34"/>
    </row>
    <row r="75" spans="3:13" x14ac:dyDescent="0.25">
      <c r="C75" s="34"/>
      <c r="D75" s="34"/>
      <c r="E75" s="34"/>
      <c r="F75" s="34"/>
      <c r="G75" s="34"/>
      <c r="H75" s="34"/>
      <c r="I75" s="34"/>
      <c r="J75" s="34"/>
      <c r="K75" s="34"/>
      <c r="L75" s="34"/>
      <c r="M75" s="34"/>
    </row>
    <row r="76" spans="3:13" x14ac:dyDescent="0.25">
      <c r="C76" s="34"/>
      <c r="D76" s="34"/>
      <c r="E76" s="34"/>
      <c r="F76" s="34"/>
      <c r="G76" s="34"/>
      <c r="H76" s="34"/>
      <c r="I76" s="34"/>
      <c r="J76" s="34"/>
      <c r="K76" s="34"/>
      <c r="L76" s="34"/>
      <c r="M76" s="34"/>
    </row>
    <row r="77" spans="3:13" x14ac:dyDescent="0.25">
      <c r="C77" s="34"/>
      <c r="D77" s="34"/>
      <c r="E77" s="34"/>
      <c r="F77" s="34"/>
      <c r="G77" s="34"/>
      <c r="H77" s="34"/>
      <c r="I77" s="34"/>
      <c r="J77" s="34"/>
      <c r="K77" s="34"/>
      <c r="L77" s="34"/>
      <c r="M77" s="34"/>
    </row>
    <row r="78" spans="3:13" x14ac:dyDescent="0.25">
      <c r="C78" s="127" t="s">
        <v>118</v>
      </c>
      <c r="D78" s="127"/>
      <c r="E78" s="140" t="s">
        <v>117</v>
      </c>
      <c r="F78" s="141"/>
      <c r="G78" s="34"/>
      <c r="H78" s="34"/>
      <c r="I78" s="34"/>
      <c r="J78" s="34"/>
      <c r="K78" s="34"/>
      <c r="L78" s="34"/>
      <c r="M78" s="34"/>
    </row>
    <row r="79" spans="3:13" x14ac:dyDescent="0.25">
      <c r="C79" s="128" t="s">
        <v>1</v>
      </c>
      <c r="D79" s="129"/>
      <c r="E79" s="134">
        <f>AVERAGEIF('Employee Data'!$C$3:$C$627,"Cashier",'Employee Data'!$H$3:$H$627)</f>
        <v>21703.469873129448</v>
      </c>
      <c r="F79" s="135"/>
      <c r="G79" s="34"/>
      <c r="H79" s="34"/>
      <c r="I79" s="34"/>
      <c r="J79" s="34"/>
      <c r="K79" s="34"/>
      <c r="L79" s="34"/>
      <c r="M79" s="34"/>
    </row>
    <row r="80" spans="3:13" x14ac:dyDescent="0.25">
      <c r="C80" s="130" t="s">
        <v>2</v>
      </c>
      <c r="D80" s="131"/>
      <c r="E80" s="136">
        <f>AVERAGEIF('Employee Data'!$C$3:$C$627,"Financial Advisor",'Employee Data'!$H$3:$H$627)</f>
        <v>47924.381632665398</v>
      </c>
      <c r="F80" s="137"/>
      <c r="G80" s="34"/>
      <c r="H80" s="34"/>
      <c r="I80" s="34"/>
      <c r="J80" s="34"/>
      <c r="K80" s="34"/>
      <c r="L80" s="34"/>
      <c r="M80" s="34"/>
    </row>
    <row r="81" spans="3:13" x14ac:dyDescent="0.25">
      <c r="C81" s="130" t="s">
        <v>0</v>
      </c>
      <c r="D81" s="131"/>
      <c r="E81" s="136">
        <f>AVERAGEIF('Employee Data'!$C$3:$C$627,"Secretary",'Employee Data'!$H$3:$H$627)</f>
        <v>29931.735044728721</v>
      </c>
      <c r="F81" s="137"/>
      <c r="G81" s="34"/>
      <c r="H81" s="34"/>
      <c r="I81" s="34"/>
      <c r="J81" s="34"/>
      <c r="K81" s="34"/>
      <c r="L81" s="34"/>
      <c r="M81" s="34"/>
    </row>
    <row r="82" spans="3:13" x14ac:dyDescent="0.25">
      <c r="C82" s="132" t="s">
        <v>3</v>
      </c>
      <c r="D82" s="133"/>
      <c r="E82" s="138">
        <f>AVERAGEIF('Employee Data'!$C$3:$C$627,"Manager",'Employee Data'!$H$3:$H$627)</f>
        <v>95380.955521632204</v>
      </c>
      <c r="F82" s="139"/>
      <c r="G82" s="34"/>
      <c r="H82" s="34"/>
      <c r="I82" s="34"/>
      <c r="J82" s="34"/>
      <c r="K82" s="34"/>
      <c r="L82" s="34"/>
      <c r="M82" s="34"/>
    </row>
    <row r="83" spans="3:13" x14ac:dyDescent="0.25">
      <c r="C83" s="34"/>
      <c r="D83" s="34"/>
      <c r="E83" s="34"/>
      <c r="F83" s="34"/>
      <c r="G83" s="34"/>
      <c r="H83" s="34"/>
      <c r="I83" s="34"/>
      <c r="J83" s="34"/>
      <c r="K83" s="34"/>
      <c r="L83" s="34"/>
      <c r="M83" s="34"/>
    </row>
    <row r="84" spans="3:13" x14ac:dyDescent="0.25">
      <c r="C84" s="34"/>
      <c r="D84" s="34"/>
      <c r="E84" s="34"/>
      <c r="F84" s="34"/>
      <c r="G84" s="34"/>
      <c r="H84" s="34"/>
      <c r="I84" s="34"/>
      <c r="J84" s="34"/>
      <c r="K84" s="34"/>
      <c r="L84" s="34"/>
      <c r="M84" s="34"/>
    </row>
    <row r="85" spans="3:13" x14ac:dyDescent="0.25">
      <c r="C85" s="34"/>
      <c r="D85" s="34"/>
      <c r="E85" s="34"/>
      <c r="F85" s="34"/>
      <c r="G85" s="34"/>
      <c r="H85" s="34"/>
      <c r="I85" s="34"/>
      <c r="J85" s="34"/>
      <c r="K85" s="34"/>
      <c r="L85" s="34"/>
      <c r="M85" s="34"/>
    </row>
    <row r="86" spans="3:13" x14ac:dyDescent="0.25">
      <c r="C86" s="34"/>
      <c r="D86" s="34"/>
      <c r="E86" s="34"/>
      <c r="F86" s="34"/>
      <c r="G86" s="34"/>
      <c r="H86" s="34"/>
      <c r="I86" s="34"/>
      <c r="J86" s="34"/>
      <c r="K86" s="34"/>
      <c r="L86" s="34"/>
      <c r="M86" s="34"/>
    </row>
    <row r="87" spans="3:13" x14ac:dyDescent="0.25">
      <c r="C87" s="34"/>
      <c r="D87" s="34"/>
      <c r="E87" s="34"/>
      <c r="F87" s="34"/>
      <c r="G87" s="34"/>
      <c r="H87" s="34"/>
      <c r="I87" s="34"/>
      <c r="J87" s="34"/>
      <c r="K87" s="34"/>
      <c r="L87" s="34"/>
      <c r="M87" s="34"/>
    </row>
    <row r="88" spans="3:13" x14ac:dyDescent="0.25">
      <c r="C88" s="34"/>
      <c r="D88" s="34"/>
      <c r="E88" s="34"/>
      <c r="F88" s="34"/>
      <c r="G88" s="34"/>
      <c r="H88" s="34"/>
      <c r="I88" s="34"/>
      <c r="J88" s="34"/>
      <c r="K88" s="34"/>
      <c r="L88" s="34"/>
      <c r="M88" s="34"/>
    </row>
    <row r="89" spans="3:13" x14ac:dyDescent="0.25">
      <c r="C89" s="34"/>
      <c r="D89" s="34"/>
      <c r="E89" s="34"/>
      <c r="F89" s="34"/>
      <c r="G89" s="34"/>
      <c r="H89" s="34"/>
      <c r="I89" s="34"/>
      <c r="J89" s="34"/>
      <c r="K89" s="34"/>
      <c r="L89" s="34"/>
      <c r="M89" s="34"/>
    </row>
    <row r="90" spans="3:13" x14ac:dyDescent="0.25">
      <c r="C90" s="34"/>
      <c r="D90" s="34"/>
      <c r="E90" s="34"/>
      <c r="F90" s="34"/>
      <c r="G90" s="34"/>
      <c r="H90" s="34"/>
      <c r="I90" s="34"/>
      <c r="J90" s="34"/>
      <c r="K90" s="34"/>
      <c r="L90" s="34"/>
      <c r="M90" s="34"/>
    </row>
    <row r="91" spans="3:13" x14ac:dyDescent="0.25">
      <c r="C91" s="34"/>
      <c r="D91" s="34"/>
      <c r="E91" s="34"/>
      <c r="F91" s="34"/>
      <c r="G91" s="34"/>
      <c r="H91" s="34"/>
      <c r="I91" s="34"/>
      <c r="J91" s="34"/>
      <c r="K91" s="34"/>
      <c r="L91" s="34"/>
      <c r="M91" s="34"/>
    </row>
    <row r="92" spans="3:13" x14ac:dyDescent="0.25">
      <c r="C92" s="34"/>
      <c r="D92" s="34"/>
      <c r="E92" s="34"/>
      <c r="F92" s="34"/>
      <c r="G92" s="34"/>
      <c r="H92" s="34"/>
      <c r="I92" s="34"/>
      <c r="J92" s="34"/>
      <c r="K92" s="34"/>
      <c r="L92" s="34"/>
      <c r="M92" s="34"/>
    </row>
    <row r="93" spans="3:13" x14ac:dyDescent="0.25">
      <c r="C93" s="34"/>
      <c r="D93" s="82"/>
      <c r="E93" s="142" t="s">
        <v>119</v>
      </c>
      <c r="F93" s="144"/>
      <c r="G93" s="144"/>
      <c r="H93" s="143"/>
      <c r="I93" s="34"/>
      <c r="J93" s="34"/>
      <c r="K93" s="34"/>
      <c r="L93" s="34"/>
      <c r="M93" s="34"/>
    </row>
    <row r="94" spans="3:13" x14ac:dyDescent="0.25">
      <c r="C94" s="34"/>
      <c r="D94" s="82"/>
      <c r="E94" s="142" t="s">
        <v>120</v>
      </c>
      <c r="F94" s="143"/>
      <c r="G94" s="88" t="s">
        <v>122</v>
      </c>
      <c r="H94" s="89" t="s">
        <v>123</v>
      </c>
      <c r="I94" s="34"/>
      <c r="J94" s="34"/>
      <c r="K94" s="34"/>
      <c r="L94" s="34"/>
      <c r="M94" s="34"/>
    </row>
    <row r="95" spans="3:13" ht="13.95" customHeight="1" x14ac:dyDescent="0.25">
      <c r="C95" s="34"/>
      <c r="D95" s="83"/>
      <c r="E95" s="145" t="s">
        <v>1</v>
      </c>
      <c r="F95" s="146"/>
      <c r="G95" s="85">
        <v>41</v>
      </c>
      <c r="H95" s="84">
        <v>0.17826086956521739</v>
      </c>
      <c r="I95" s="34"/>
      <c r="J95" s="34"/>
      <c r="K95" s="34"/>
      <c r="L95" s="34"/>
      <c r="M95" s="34"/>
    </row>
    <row r="96" spans="3:13" x14ac:dyDescent="0.25">
      <c r="C96" s="34"/>
      <c r="D96" s="83"/>
      <c r="E96" s="145" t="s">
        <v>121</v>
      </c>
      <c r="F96" s="146"/>
      <c r="G96" s="85">
        <v>122</v>
      </c>
      <c r="H96" s="84">
        <v>0.5304347826086957</v>
      </c>
      <c r="I96" s="34"/>
      <c r="J96" s="34"/>
      <c r="K96" s="34"/>
      <c r="L96" s="34"/>
      <c r="M96" s="34"/>
    </row>
    <row r="97" spans="3:13" x14ac:dyDescent="0.25">
      <c r="C97" s="34"/>
      <c r="D97" s="83"/>
      <c r="E97" s="145" t="s">
        <v>0</v>
      </c>
      <c r="F97" s="146"/>
      <c r="G97" s="85">
        <v>17</v>
      </c>
      <c r="H97" s="84">
        <v>7.3913043478260873E-2</v>
      </c>
      <c r="I97" s="34"/>
      <c r="J97" s="34"/>
      <c r="K97" s="34"/>
      <c r="L97" s="34"/>
      <c r="M97" s="34"/>
    </row>
    <row r="98" spans="3:13" x14ac:dyDescent="0.25">
      <c r="C98" s="34"/>
      <c r="D98" s="83"/>
      <c r="E98" s="145" t="s">
        <v>3</v>
      </c>
      <c r="F98" s="146"/>
      <c r="G98" s="85">
        <v>50</v>
      </c>
      <c r="H98" s="84">
        <v>0.21739130434782608</v>
      </c>
      <c r="I98" s="34"/>
      <c r="J98" s="34"/>
      <c r="K98" s="34"/>
      <c r="L98" s="34"/>
      <c r="M98" s="34"/>
    </row>
    <row r="99" spans="3:13" x14ac:dyDescent="0.25">
      <c r="C99" s="34"/>
      <c r="D99" s="34"/>
      <c r="E99" s="142" t="s">
        <v>39</v>
      </c>
      <c r="F99" s="143"/>
      <c r="G99" s="86">
        <f>SUM(G95:G98)</f>
        <v>230</v>
      </c>
      <c r="H99" s="87">
        <f>SUM(H95:H98)</f>
        <v>1</v>
      </c>
      <c r="I99" s="34"/>
      <c r="J99" s="34"/>
      <c r="K99" s="34"/>
      <c r="L99" s="34"/>
      <c r="M99" s="34"/>
    </row>
    <row r="100" spans="3:13" x14ac:dyDescent="0.25">
      <c r="C100" s="34"/>
      <c r="D100" s="34"/>
      <c r="E100" s="34"/>
      <c r="F100" s="34"/>
      <c r="G100" s="34"/>
      <c r="H100" s="34"/>
      <c r="I100" s="34"/>
      <c r="J100" s="34"/>
      <c r="K100" s="34"/>
      <c r="L100" s="34"/>
      <c r="M100" s="34"/>
    </row>
    <row r="101" spans="3:13" x14ac:dyDescent="0.25">
      <c r="C101" s="34"/>
      <c r="D101" s="34"/>
      <c r="E101" s="142" t="s">
        <v>124</v>
      </c>
      <c r="F101" s="144"/>
      <c r="G101" s="144"/>
      <c r="H101" s="143"/>
      <c r="I101" s="34"/>
      <c r="J101" s="34"/>
      <c r="K101" s="34"/>
      <c r="L101" s="34"/>
      <c r="M101" s="34"/>
    </row>
    <row r="102" spans="3:13" x14ac:dyDescent="0.25">
      <c r="C102" s="34"/>
      <c r="D102" s="34"/>
      <c r="E102" s="142" t="s">
        <v>120</v>
      </c>
      <c r="F102" s="143"/>
      <c r="G102" s="88" t="s">
        <v>122</v>
      </c>
      <c r="H102" s="89" t="s">
        <v>123</v>
      </c>
      <c r="I102" s="34"/>
      <c r="J102" s="34"/>
      <c r="K102" s="34"/>
      <c r="L102" s="34"/>
      <c r="M102" s="34"/>
    </row>
    <row r="103" spans="3:13" x14ac:dyDescent="0.25">
      <c r="C103" s="34"/>
      <c r="D103" s="34"/>
      <c r="E103" s="145" t="s">
        <v>1</v>
      </c>
      <c r="F103" s="146"/>
      <c r="G103" s="85">
        <v>166</v>
      </c>
      <c r="H103" s="84">
        <v>0.42025316455696204</v>
      </c>
      <c r="I103" s="34"/>
      <c r="J103" s="34"/>
      <c r="K103" s="34"/>
      <c r="L103" s="34"/>
      <c r="M103" s="34"/>
    </row>
    <row r="104" spans="3:13" x14ac:dyDescent="0.25">
      <c r="C104" s="34"/>
      <c r="D104" s="34"/>
      <c r="E104" s="145" t="s">
        <v>121</v>
      </c>
      <c r="F104" s="146"/>
      <c r="G104" s="85">
        <v>113</v>
      </c>
      <c r="H104" s="84">
        <v>0.28607594936708863</v>
      </c>
      <c r="I104" s="34"/>
      <c r="J104" s="34"/>
      <c r="K104" s="34"/>
      <c r="L104" s="34"/>
      <c r="M104" s="34"/>
    </row>
    <row r="105" spans="3:13" x14ac:dyDescent="0.25">
      <c r="C105" s="34"/>
      <c r="D105" s="34"/>
      <c r="E105" s="145" t="s">
        <v>0</v>
      </c>
      <c r="F105" s="146"/>
      <c r="G105" s="85">
        <v>94</v>
      </c>
      <c r="H105" s="84">
        <v>0.23797468354430379</v>
      </c>
      <c r="I105" s="34"/>
      <c r="J105" s="34"/>
      <c r="K105" s="34"/>
      <c r="L105" s="34"/>
      <c r="M105" s="34"/>
    </row>
    <row r="106" spans="3:13" x14ac:dyDescent="0.25">
      <c r="C106" s="34"/>
      <c r="D106" s="34"/>
      <c r="E106" s="145" t="s">
        <v>3</v>
      </c>
      <c r="F106" s="146"/>
      <c r="G106" s="85">
        <v>22</v>
      </c>
      <c r="H106" s="84">
        <v>5.5696202531645568E-2</v>
      </c>
      <c r="I106" s="34"/>
      <c r="J106" s="34"/>
      <c r="K106" s="34"/>
      <c r="L106" s="34"/>
      <c r="M106" s="34"/>
    </row>
    <row r="107" spans="3:13" x14ac:dyDescent="0.25">
      <c r="C107" s="34"/>
      <c r="D107" s="34"/>
      <c r="E107" s="142" t="s">
        <v>39</v>
      </c>
      <c r="F107" s="143"/>
      <c r="G107" s="86">
        <f>SUM(G103:G106)</f>
        <v>395</v>
      </c>
      <c r="H107" s="87">
        <f>SUM(H103:H106)</f>
        <v>0.99999999999999989</v>
      </c>
      <c r="I107" s="34"/>
      <c r="J107" s="34"/>
      <c r="K107" s="34"/>
      <c r="L107" s="34"/>
      <c r="M107" s="34"/>
    </row>
    <row r="108" spans="3:13" x14ac:dyDescent="0.25">
      <c r="C108" s="34"/>
      <c r="D108" s="34" t="s">
        <v>129</v>
      </c>
      <c r="E108" s="34"/>
      <c r="F108" s="34"/>
      <c r="G108" s="34"/>
      <c r="H108" s="34"/>
      <c r="I108" s="34"/>
      <c r="J108" s="34"/>
      <c r="K108" s="34"/>
      <c r="L108" s="34"/>
      <c r="M108" s="34"/>
    </row>
    <row r="109" spans="3:13" x14ac:dyDescent="0.25">
      <c r="C109" s="34"/>
      <c r="D109" s="34" t="s">
        <v>126</v>
      </c>
      <c r="E109" s="34"/>
      <c r="F109" s="34"/>
      <c r="G109" s="34"/>
      <c r="H109" s="34"/>
      <c r="I109" s="34"/>
      <c r="J109" s="34"/>
      <c r="K109" s="34"/>
      <c r="L109" s="34"/>
      <c r="M109" s="34"/>
    </row>
    <row r="110" spans="3:13" x14ac:dyDescent="0.25">
      <c r="C110" s="34"/>
      <c r="D110" s="34" t="s">
        <v>127</v>
      </c>
      <c r="E110" s="34"/>
      <c r="F110" s="34"/>
      <c r="G110" s="34"/>
      <c r="H110" s="34"/>
      <c r="I110" s="34"/>
      <c r="J110" s="34"/>
      <c r="K110" s="34"/>
      <c r="L110" s="34"/>
      <c r="M110" s="34"/>
    </row>
    <row r="111" spans="3:13" x14ac:dyDescent="0.25">
      <c r="C111" s="34"/>
      <c r="D111" s="34" t="s">
        <v>130</v>
      </c>
      <c r="E111" s="34"/>
      <c r="F111" s="34"/>
      <c r="G111" s="34"/>
      <c r="H111" s="34"/>
      <c r="I111" s="34"/>
      <c r="J111" s="34"/>
      <c r="K111" s="34"/>
      <c r="L111" s="34"/>
      <c r="M111" s="34"/>
    </row>
    <row r="112" spans="3:13" x14ac:dyDescent="0.25">
      <c r="C112" s="34"/>
      <c r="D112" s="34" t="s">
        <v>131</v>
      </c>
      <c r="E112" s="34"/>
      <c r="F112" s="34"/>
      <c r="G112" s="34"/>
      <c r="H112" s="34"/>
      <c r="I112" s="34"/>
      <c r="J112" s="34"/>
      <c r="K112" s="34"/>
      <c r="L112" s="34"/>
      <c r="M112" s="34"/>
    </row>
    <row r="113" spans="3:13" x14ac:dyDescent="0.25">
      <c r="C113" s="34"/>
      <c r="D113" s="34" t="s">
        <v>132</v>
      </c>
      <c r="E113" s="34"/>
      <c r="F113" s="34"/>
      <c r="G113" s="34"/>
      <c r="H113" s="34"/>
      <c r="I113" s="34"/>
      <c r="J113" s="34"/>
      <c r="K113" s="34"/>
      <c r="L113" s="34"/>
      <c r="M113" s="34"/>
    </row>
    <row r="114" spans="3:13" x14ac:dyDescent="0.25">
      <c r="C114" s="34"/>
      <c r="D114" s="34" t="s">
        <v>133</v>
      </c>
      <c r="E114" s="34"/>
      <c r="F114" s="34"/>
      <c r="G114" s="34"/>
      <c r="H114" s="34"/>
      <c r="I114" s="34"/>
      <c r="J114" s="34"/>
      <c r="K114" s="34"/>
      <c r="L114" s="34"/>
      <c r="M114" s="34"/>
    </row>
    <row r="115" spans="3:13" x14ac:dyDescent="0.25">
      <c r="C115" s="34"/>
      <c r="D115" s="34" t="s">
        <v>134</v>
      </c>
      <c r="E115" s="34"/>
      <c r="F115" s="34"/>
      <c r="G115" s="34"/>
      <c r="H115" s="34"/>
      <c r="I115" s="34"/>
      <c r="J115" s="34"/>
      <c r="K115" s="34"/>
      <c r="L115" s="34"/>
      <c r="M115" s="34"/>
    </row>
    <row r="116" spans="3:13" x14ac:dyDescent="0.25">
      <c r="C116" s="34"/>
      <c r="D116" s="34" t="s">
        <v>135</v>
      </c>
      <c r="E116" s="34"/>
      <c r="F116" s="34"/>
      <c r="G116" s="34"/>
      <c r="H116" s="34"/>
      <c r="I116" s="34"/>
      <c r="J116" s="34"/>
      <c r="K116" s="34"/>
      <c r="L116" s="34"/>
      <c r="M116" s="34"/>
    </row>
    <row r="117" spans="3:13" x14ac:dyDescent="0.25">
      <c r="C117" s="34"/>
      <c r="D117" s="34"/>
      <c r="E117" s="34"/>
      <c r="F117" s="34"/>
      <c r="G117" s="34"/>
      <c r="H117" s="34"/>
      <c r="I117" s="34"/>
      <c r="J117" s="34"/>
      <c r="K117" s="34"/>
      <c r="L117" s="34"/>
      <c r="M117" s="34"/>
    </row>
    <row r="118" spans="3:13" x14ac:dyDescent="0.25">
      <c r="C118" s="34"/>
      <c r="D118" s="34" t="s">
        <v>142</v>
      </c>
      <c r="E118" s="34"/>
      <c r="F118" s="34"/>
      <c r="G118" s="34"/>
      <c r="H118" s="34"/>
      <c r="I118" s="34"/>
      <c r="J118" s="34"/>
      <c r="K118" s="34"/>
      <c r="L118" s="34"/>
      <c r="M118" s="34"/>
    </row>
    <row r="119" spans="3:13" x14ac:dyDescent="0.25">
      <c r="C119" s="34"/>
      <c r="D119" s="34" t="s">
        <v>143</v>
      </c>
      <c r="E119" s="34"/>
      <c r="F119" s="34"/>
      <c r="G119" s="34"/>
      <c r="H119" s="34"/>
      <c r="I119" s="34"/>
      <c r="J119" s="34"/>
      <c r="K119" s="34"/>
      <c r="L119" s="34"/>
      <c r="M119" s="34"/>
    </row>
    <row r="120" spans="3:13" x14ac:dyDescent="0.25">
      <c r="C120" s="34"/>
      <c r="D120" s="34" t="s">
        <v>144</v>
      </c>
      <c r="E120" s="34"/>
      <c r="F120" s="34"/>
      <c r="G120" s="34"/>
      <c r="H120" s="34"/>
      <c r="I120" s="34"/>
      <c r="J120" s="34"/>
      <c r="K120" s="34"/>
      <c r="L120" s="34"/>
      <c r="M120" s="34"/>
    </row>
    <row r="121" spans="3:13" x14ac:dyDescent="0.25">
      <c r="C121" s="34"/>
      <c r="D121" s="34" t="s">
        <v>145</v>
      </c>
      <c r="E121" s="34"/>
      <c r="F121" s="34"/>
      <c r="G121" s="34"/>
      <c r="H121" s="34"/>
      <c r="I121" s="34"/>
      <c r="J121" s="34"/>
      <c r="K121" s="34"/>
      <c r="L121" s="34"/>
      <c r="M121" s="34"/>
    </row>
    <row r="122" spans="3:13" x14ac:dyDescent="0.25">
      <c r="C122" s="34"/>
      <c r="D122" s="34" t="s">
        <v>146</v>
      </c>
      <c r="E122" s="34"/>
      <c r="F122" s="34"/>
      <c r="G122" s="34"/>
      <c r="H122" s="34"/>
      <c r="I122" s="34"/>
      <c r="J122" s="34"/>
      <c r="K122" s="34"/>
      <c r="L122" s="34"/>
      <c r="M122" s="34"/>
    </row>
    <row r="123" spans="3:13" x14ac:dyDescent="0.25">
      <c r="C123" s="34"/>
      <c r="D123" s="34" t="s">
        <v>147</v>
      </c>
      <c r="E123" s="34"/>
      <c r="F123" s="34"/>
      <c r="G123" s="34"/>
      <c r="H123" s="34"/>
      <c r="I123" s="34"/>
      <c r="J123" s="34"/>
      <c r="K123" s="34"/>
      <c r="L123" s="34"/>
      <c r="M123" s="34"/>
    </row>
    <row r="124" spans="3:13" x14ac:dyDescent="0.25">
      <c r="C124" s="34"/>
      <c r="D124" s="34" t="s">
        <v>148</v>
      </c>
      <c r="E124" s="34"/>
      <c r="F124" s="34"/>
      <c r="G124" s="34"/>
      <c r="H124" s="34"/>
      <c r="I124" s="34"/>
      <c r="J124" s="34"/>
      <c r="K124" s="34"/>
      <c r="L124" s="34"/>
      <c r="M124" s="34"/>
    </row>
    <row r="125" spans="3:13" x14ac:dyDescent="0.25">
      <c r="C125" s="34"/>
      <c r="D125" s="34" t="s">
        <v>149</v>
      </c>
      <c r="E125" s="34"/>
      <c r="F125" s="34"/>
      <c r="G125" s="34"/>
      <c r="H125" s="34"/>
      <c r="I125" s="34"/>
      <c r="J125" s="34"/>
      <c r="K125" s="34"/>
      <c r="L125" s="34"/>
      <c r="M125" s="34"/>
    </row>
    <row r="126" spans="3:13" x14ac:dyDescent="0.25"/>
    <row r="127" spans="3:13" x14ac:dyDescent="0.25"/>
  </sheetData>
  <mergeCells count="80">
    <mergeCell ref="E107:F107"/>
    <mergeCell ref="E102:F102"/>
    <mergeCell ref="E103:F103"/>
    <mergeCell ref="E104:F104"/>
    <mergeCell ref="E105:F105"/>
    <mergeCell ref="E106:F106"/>
    <mergeCell ref="E94:F94"/>
    <mergeCell ref="E99:F99"/>
    <mergeCell ref="E93:H93"/>
    <mergeCell ref="E101:H101"/>
    <mergeCell ref="E96:F96"/>
    <mergeCell ref="E95:F95"/>
    <mergeCell ref="E97:F97"/>
    <mergeCell ref="E98:F98"/>
    <mergeCell ref="E79:F79"/>
    <mergeCell ref="E80:F80"/>
    <mergeCell ref="E81:F81"/>
    <mergeCell ref="E82:F82"/>
    <mergeCell ref="E78:F78"/>
    <mergeCell ref="C78:D78"/>
    <mergeCell ref="C79:D79"/>
    <mergeCell ref="C80:D80"/>
    <mergeCell ref="C81:D81"/>
    <mergeCell ref="C82:D82"/>
    <mergeCell ref="F68:J68"/>
    <mergeCell ref="D70:D74"/>
    <mergeCell ref="E70:E71"/>
    <mergeCell ref="E72:E73"/>
    <mergeCell ref="G70:G71"/>
    <mergeCell ref="I70:I71"/>
    <mergeCell ref="H70:H71"/>
    <mergeCell ref="J70:J71"/>
    <mergeCell ref="F72:F73"/>
    <mergeCell ref="G72:G73"/>
    <mergeCell ref="H72:H73"/>
    <mergeCell ref="I72:I73"/>
    <mergeCell ref="J72:J73"/>
    <mergeCell ref="F70:F71"/>
    <mergeCell ref="C60:M60"/>
    <mergeCell ref="C62:M62"/>
    <mergeCell ref="C5:M5"/>
    <mergeCell ref="C7:M7"/>
    <mergeCell ref="F9:G9"/>
    <mergeCell ref="F10:G10"/>
    <mergeCell ref="F12:G12"/>
    <mergeCell ref="F13:G13"/>
    <mergeCell ref="F14:G14"/>
    <mergeCell ref="F15:G15"/>
    <mergeCell ref="F16:G16"/>
    <mergeCell ref="F17:G17"/>
    <mergeCell ref="F18:G18"/>
    <mergeCell ref="F19:G19"/>
    <mergeCell ref="F20:G20"/>
    <mergeCell ref="F21:G21"/>
    <mergeCell ref="F22:G22"/>
    <mergeCell ref="F23:G23"/>
    <mergeCell ref="F24:G24"/>
    <mergeCell ref="D41:F41"/>
    <mergeCell ref="G41:H41"/>
    <mergeCell ref="F25:G25"/>
    <mergeCell ref="F28:G28"/>
    <mergeCell ref="F29:G29"/>
    <mergeCell ref="C31:M31"/>
    <mergeCell ref="G32:H32"/>
    <mergeCell ref="F11:G11"/>
    <mergeCell ref="D57:F57"/>
    <mergeCell ref="G57:H57"/>
    <mergeCell ref="D53:F53"/>
    <mergeCell ref="G53:H53"/>
    <mergeCell ref="F26:G26"/>
    <mergeCell ref="F27:G27"/>
    <mergeCell ref="D45:F45"/>
    <mergeCell ref="G45:H45"/>
    <mergeCell ref="D47:F47"/>
    <mergeCell ref="G47:H47"/>
    <mergeCell ref="D51:F51"/>
    <mergeCell ref="G51:H51"/>
    <mergeCell ref="C35:M35"/>
    <mergeCell ref="D39:F39"/>
    <mergeCell ref="G39:H3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12"/>
  <sheetViews>
    <sheetView showGridLines="0" workbookViewId="0">
      <selection activeCell="G21" sqref="G21"/>
    </sheetView>
  </sheetViews>
  <sheetFormatPr defaultColWidth="0" defaultRowHeight="11.4" zeroHeight="1" x14ac:dyDescent="0.2"/>
  <cols>
    <col min="1" max="1" width="3.25" customWidth="1"/>
    <col min="2" max="2" width="10.25" style="3" customWidth="1"/>
    <col min="3" max="3" width="11.875" style="3" customWidth="1"/>
    <col min="4" max="4" width="11" style="3" customWidth="1"/>
    <col min="5" max="5" width="11.125" style="3" customWidth="1"/>
    <col min="6" max="6" width="9.375" style="3" customWidth="1"/>
    <col min="7" max="7" width="11.25" style="3" customWidth="1"/>
    <col min="8" max="8" width="3.75" customWidth="1"/>
    <col min="9" max="12" width="9" hidden="1" customWidth="1"/>
    <col min="13" max="13" width="9.25" hidden="1" customWidth="1"/>
    <col min="14" max="17" width="0" hidden="1" customWidth="1"/>
    <col min="18" max="16384" width="9" hidden="1"/>
  </cols>
  <sheetData>
    <row r="1" spans="2:15" ht="12" thickBot="1" x14ac:dyDescent="0.25"/>
    <row r="2" spans="2:15" ht="39.6" x14ac:dyDescent="0.2">
      <c r="B2" s="30" t="s">
        <v>24</v>
      </c>
      <c r="C2" s="21" t="s">
        <v>26</v>
      </c>
      <c r="D2" s="21" t="s">
        <v>23</v>
      </c>
      <c r="E2" s="21" t="s">
        <v>25</v>
      </c>
      <c r="F2" s="22" t="s">
        <v>41</v>
      </c>
      <c r="G2" s="23" t="s">
        <v>44</v>
      </c>
    </row>
    <row r="3" spans="2:15" x14ac:dyDescent="0.2">
      <c r="B3" s="11">
        <v>689325</v>
      </c>
      <c r="C3" s="24">
        <v>43617</v>
      </c>
      <c r="D3" s="4" t="s">
        <v>30</v>
      </c>
      <c r="E3" s="4" t="s">
        <v>33</v>
      </c>
      <c r="F3" s="25">
        <v>90.1</v>
      </c>
      <c r="G3" s="26">
        <v>207.43</v>
      </c>
      <c r="I3" t="s">
        <v>37</v>
      </c>
    </row>
    <row r="4" spans="2:15" x14ac:dyDescent="0.2">
      <c r="B4" s="11">
        <v>689326</v>
      </c>
      <c r="C4" s="24">
        <v>43617</v>
      </c>
      <c r="D4" s="4" t="s">
        <v>29</v>
      </c>
      <c r="E4" s="4" t="s">
        <v>35</v>
      </c>
      <c r="F4" s="25">
        <v>203.9</v>
      </c>
      <c r="G4" s="26">
        <v>878.69</v>
      </c>
    </row>
    <row r="5" spans="2:15" x14ac:dyDescent="0.2">
      <c r="B5" s="11">
        <v>689327</v>
      </c>
      <c r="C5" s="24">
        <v>43617</v>
      </c>
      <c r="D5" s="4" t="s">
        <v>28</v>
      </c>
      <c r="E5" s="4" t="s">
        <v>35</v>
      </c>
      <c r="F5" s="25">
        <v>180.7</v>
      </c>
      <c r="G5" s="26">
        <v>839.98</v>
      </c>
      <c r="J5" t="s">
        <v>37</v>
      </c>
    </row>
    <row r="6" spans="2:15" x14ac:dyDescent="0.2">
      <c r="B6" s="11">
        <v>689328</v>
      </c>
      <c r="C6" s="24">
        <v>43617</v>
      </c>
      <c r="D6" s="4" t="s">
        <v>31</v>
      </c>
      <c r="E6" s="4" t="s">
        <v>36</v>
      </c>
      <c r="F6" s="25">
        <v>29.9</v>
      </c>
      <c r="G6" s="26">
        <v>650.38</v>
      </c>
    </row>
    <row r="7" spans="2:15" x14ac:dyDescent="0.2">
      <c r="B7" s="11">
        <v>689329</v>
      </c>
      <c r="C7" s="24">
        <v>43617</v>
      </c>
      <c r="D7" s="4" t="s">
        <v>28</v>
      </c>
      <c r="E7" s="4" t="s">
        <v>35</v>
      </c>
      <c r="F7" s="25">
        <v>249.1</v>
      </c>
      <c r="G7" s="26">
        <v>1148.33</v>
      </c>
    </row>
    <row r="8" spans="2:15" x14ac:dyDescent="0.2">
      <c r="B8" s="11">
        <v>689330</v>
      </c>
      <c r="C8" s="24">
        <v>43617</v>
      </c>
      <c r="D8" s="4" t="s">
        <v>28</v>
      </c>
      <c r="E8" s="4" t="s">
        <v>35</v>
      </c>
      <c r="F8" s="25">
        <v>265.5</v>
      </c>
      <c r="G8" s="26">
        <v>1177.78</v>
      </c>
    </row>
    <row r="9" spans="2:15" x14ac:dyDescent="0.2">
      <c r="B9" s="11">
        <v>689331</v>
      </c>
      <c r="C9" s="24">
        <v>43617</v>
      </c>
      <c r="D9" s="4" t="s">
        <v>30</v>
      </c>
      <c r="E9" s="4" t="s">
        <v>33</v>
      </c>
      <c r="F9" s="25">
        <v>51.2</v>
      </c>
      <c r="G9" s="26">
        <v>118.45</v>
      </c>
    </row>
    <row r="10" spans="2:15" x14ac:dyDescent="0.2">
      <c r="B10" s="11">
        <v>689332</v>
      </c>
      <c r="C10" s="24">
        <v>43617</v>
      </c>
      <c r="D10" s="4" t="s">
        <v>28</v>
      </c>
      <c r="E10" s="4" t="s">
        <v>35</v>
      </c>
      <c r="F10" s="25">
        <v>261.2</v>
      </c>
      <c r="G10" s="26">
        <v>1111.96</v>
      </c>
      <c r="O10" s="1"/>
    </row>
    <row r="11" spans="2:15" x14ac:dyDescent="0.2">
      <c r="B11" s="11">
        <v>689333</v>
      </c>
      <c r="C11" s="24">
        <v>43618</v>
      </c>
      <c r="D11" s="4" t="s">
        <v>31</v>
      </c>
      <c r="E11" s="4" t="s">
        <v>36</v>
      </c>
      <c r="F11" s="25">
        <v>34.299999999999997</v>
      </c>
      <c r="G11" s="26">
        <v>649.49</v>
      </c>
      <c r="O11" s="1"/>
    </row>
    <row r="12" spans="2:15" x14ac:dyDescent="0.2">
      <c r="B12" s="11">
        <v>689334</v>
      </c>
      <c r="C12" s="24">
        <v>43618</v>
      </c>
      <c r="D12" s="4" t="s">
        <v>31</v>
      </c>
      <c r="E12" s="4" t="s">
        <v>36</v>
      </c>
      <c r="F12" s="25">
        <v>29.9</v>
      </c>
      <c r="G12" s="26">
        <v>545.75</v>
      </c>
      <c r="O12" s="1"/>
    </row>
    <row r="13" spans="2:15" x14ac:dyDescent="0.2">
      <c r="B13" s="11">
        <v>689335</v>
      </c>
      <c r="C13" s="24">
        <v>43619</v>
      </c>
      <c r="D13" s="4" t="s">
        <v>30</v>
      </c>
      <c r="E13" s="4" t="s">
        <v>33</v>
      </c>
      <c r="F13" s="25">
        <v>97.4</v>
      </c>
      <c r="G13" s="26">
        <v>249.28</v>
      </c>
      <c r="O13" s="1"/>
    </row>
    <row r="14" spans="2:15" x14ac:dyDescent="0.2">
      <c r="B14" s="11">
        <v>689336</v>
      </c>
      <c r="C14" s="24">
        <v>43620</v>
      </c>
      <c r="D14" s="4" t="s">
        <v>30</v>
      </c>
      <c r="E14" s="4" t="s">
        <v>33</v>
      </c>
      <c r="F14" s="25">
        <v>71.7</v>
      </c>
      <c r="G14" s="26">
        <v>177.39</v>
      </c>
      <c r="O14" s="1"/>
    </row>
    <row r="15" spans="2:15" x14ac:dyDescent="0.2">
      <c r="B15" s="11">
        <v>689337</v>
      </c>
      <c r="C15" s="24">
        <v>43621</v>
      </c>
      <c r="D15" s="4" t="s">
        <v>29</v>
      </c>
      <c r="E15" s="4" t="s">
        <v>35</v>
      </c>
      <c r="F15" s="25">
        <v>179.8</v>
      </c>
      <c r="G15" s="26">
        <v>796.79</v>
      </c>
    </row>
    <row r="16" spans="2:15" x14ac:dyDescent="0.2">
      <c r="B16" s="11">
        <v>689338</v>
      </c>
      <c r="C16" s="24">
        <v>43621</v>
      </c>
      <c r="D16" s="4" t="s">
        <v>28</v>
      </c>
      <c r="E16" s="4" t="s">
        <v>35</v>
      </c>
      <c r="F16" s="25">
        <v>253.7</v>
      </c>
      <c r="G16" s="26">
        <v>1182.2</v>
      </c>
    </row>
    <row r="17" spans="2:7" x14ac:dyDescent="0.2">
      <c r="B17" s="11">
        <v>689339</v>
      </c>
      <c r="C17" s="24">
        <v>43622</v>
      </c>
      <c r="D17" s="4" t="s">
        <v>31</v>
      </c>
      <c r="E17" s="4" t="s">
        <v>36</v>
      </c>
      <c r="F17" s="25">
        <v>41</v>
      </c>
      <c r="G17" s="26">
        <v>845</v>
      </c>
    </row>
    <row r="18" spans="2:7" x14ac:dyDescent="0.2">
      <c r="B18" s="11">
        <v>689340</v>
      </c>
      <c r="C18" s="24">
        <v>43622</v>
      </c>
      <c r="D18" s="4" t="s">
        <v>29</v>
      </c>
      <c r="E18" s="4" t="s">
        <v>32</v>
      </c>
      <c r="F18" s="25">
        <v>53.3</v>
      </c>
      <c r="G18" s="26">
        <v>245.68</v>
      </c>
    </row>
    <row r="19" spans="2:7" x14ac:dyDescent="0.2">
      <c r="B19" s="11">
        <v>689341</v>
      </c>
      <c r="C19" s="24">
        <v>43622</v>
      </c>
      <c r="D19" s="4" t="s">
        <v>28</v>
      </c>
      <c r="E19" s="4" t="s">
        <v>35</v>
      </c>
      <c r="F19" s="25">
        <v>279.39999999999998</v>
      </c>
      <c r="G19" s="26">
        <v>1185.95</v>
      </c>
    </row>
    <row r="20" spans="2:7" x14ac:dyDescent="0.2">
      <c r="B20" s="11">
        <v>689342</v>
      </c>
      <c r="C20" s="24">
        <v>43623</v>
      </c>
      <c r="D20" s="4" t="s">
        <v>27</v>
      </c>
      <c r="E20" s="4" t="s">
        <v>32</v>
      </c>
      <c r="F20" s="25">
        <v>87.8</v>
      </c>
      <c r="G20" s="26">
        <v>468.64</v>
      </c>
    </row>
    <row r="21" spans="2:7" x14ac:dyDescent="0.2">
      <c r="B21" s="11">
        <v>689343</v>
      </c>
      <c r="C21" s="24">
        <v>43623</v>
      </c>
      <c r="D21" s="4" t="s">
        <v>30</v>
      </c>
      <c r="E21" s="4" t="s">
        <v>36</v>
      </c>
      <c r="F21" s="25">
        <v>26.3</v>
      </c>
      <c r="G21" s="26">
        <v>576.66999999999996</v>
      </c>
    </row>
    <row r="22" spans="2:7" x14ac:dyDescent="0.2">
      <c r="B22" s="11">
        <v>689344</v>
      </c>
      <c r="C22" s="24">
        <v>43623</v>
      </c>
      <c r="D22" s="4" t="s">
        <v>31</v>
      </c>
      <c r="E22" s="4" t="s">
        <v>36</v>
      </c>
      <c r="F22" s="25">
        <v>37.6</v>
      </c>
      <c r="G22" s="26">
        <v>826.79</v>
      </c>
    </row>
    <row r="23" spans="2:7" x14ac:dyDescent="0.2">
      <c r="B23" s="11">
        <v>689345</v>
      </c>
      <c r="C23" s="24">
        <v>43623</v>
      </c>
      <c r="D23" s="4" t="s">
        <v>27</v>
      </c>
      <c r="E23" s="4" t="s">
        <v>32</v>
      </c>
      <c r="F23" s="25">
        <v>53.2</v>
      </c>
      <c r="G23" s="26">
        <v>288.25</v>
      </c>
    </row>
    <row r="24" spans="2:7" x14ac:dyDescent="0.2">
      <c r="B24" s="11">
        <v>689346</v>
      </c>
      <c r="C24" s="24">
        <v>43624</v>
      </c>
      <c r="D24" s="4" t="s">
        <v>28</v>
      </c>
      <c r="E24" s="4" t="s">
        <v>34</v>
      </c>
      <c r="F24" s="25">
        <v>282</v>
      </c>
      <c r="G24" s="26">
        <v>897.26</v>
      </c>
    </row>
    <row r="25" spans="2:7" x14ac:dyDescent="0.2">
      <c r="B25" s="11">
        <v>689347</v>
      </c>
      <c r="C25" s="24">
        <v>43625</v>
      </c>
      <c r="D25" s="4" t="s">
        <v>27</v>
      </c>
      <c r="E25" s="4" t="s">
        <v>32</v>
      </c>
      <c r="F25" s="25">
        <v>70.599999999999994</v>
      </c>
      <c r="G25" s="26">
        <v>351.01</v>
      </c>
    </row>
    <row r="26" spans="2:7" x14ac:dyDescent="0.2">
      <c r="B26" s="11">
        <v>689348</v>
      </c>
      <c r="C26" s="24">
        <v>43626</v>
      </c>
      <c r="D26" s="4" t="s">
        <v>31</v>
      </c>
      <c r="E26" s="4" t="s">
        <v>36</v>
      </c>
      <c r="F26" s="25">
        <v>48.9</v>
      </c>
      <c r="G26" s="26">
        <v>890.66</v>
      </c>
    </row>
    <row r="27" spans="2:7" x14ac:dyDescent="0.2">
      <c r="B27" s="11">
        <v>689349</v>
      </c>
      <c r="C27" s="24">
        <v>43626</v>
      </c>
      <c r="D27" s="4" t="s">
        <v>28</v>
      </c>
      <c r="E27" s="4" t="s">
        <v>35</v>
      </c>
      <c r="F27" s="25">
        <v>273.2</v>
      </c>
      <c r="G27" s="26">
        <v>1152.52</v>
      </c>
    </row>
    <row r="28" spans="2:7" x14ac:dyDescent="0.2">
      <c r="B28" s="11">
        <v>689350</v>
      </c>
      <c r="C28" s="24">
        <v>43626</v>
      </c>
      <c r="D28" s="4" t="s">
        <v>27</v>
      </c>
      <c r="E28" s="4" t="s">
        <v>32</v>
      </c>
      <c r="F28" s="25">
        <v>81.7</v>
      </c>
      <c r="G28" s="26">
        <v>378.87</v>
      </c>
    </row>
    <row r="29" spans="2:7" x14ac:dyDescent="0.2">
      <c r="B29" s="11">
        <v>689351</v>
      </c>
      <c r="C29" s="24">
        <v>43627</v>
      </c>
      <c r="D29" s="4" t="s">
        <v>27</v>
      </c>
      <c r="E29" s="4" t="s">
        <v>32</v>
      </c>
      <c r="F29" s="25">
        <v>86.8</v>
      </c>
      <c r="G29" s="26">
        <v>424.75</v>
      </c>
    </row>
    <row r="30" spans="2:7" x14ac:dyDescent="0.2">
      <c r="B30" s="11">
        <v>689352</v>
      </c>
      <c r="C30" s="24">
        <v>43627</v>
      </c>
      <c r="D30" s="4" t="s">
        <v>30</v>
      </c>
      <c r="E30" s="4" t="s">
        <v>33</v>
      </c>
      <c r="F30" s="25">
        <v>95</v>
      </c>
      <c r="G30" s="26">
        <v>259.64</v>
      </c>
    </row>
    <row r="31" spans="2:7" x14ac:dyDescent="0.2">
      <c r="B31" s="11">
        <v>689353</v>
      </c>
      <c r="C31" s="24">
        <v>43627</v>
      </c>
      <c r="D31" s="4" t="s">
        <v>27</v>
      </c>
      <c r="E31" s="4" t="s">
        <v>32</v>
      </c>
      <c r="F31" s="25">
        <v>74.7</v>
      </c>
      <c r="G31" s="26">
        <v>348.68</v>
      </c>
    </row>
    <row r="32" spans="2:7" x14ac:dyDescent="0.2">
      <c r="B32" s="11">
        <v>689354</v>
      </c>
      <c r="C32" s="24">
        <v>43627</v>
      </c>
      <c r="D32" s="4" t="s">
        <v>31</v>
      </c>
      <c r="E32" s="4" t="s">
        <v>36</v>
      </c>
      <c r="F32" s="25">
        <v>37</v>
      </c>
      <c r="G32" s="26">
        <v>708.13</v>
      </c>
    </row>
    <row r="33" spans="2:7" x14ac:dyDescent="0.2">
      <c r="B33" s="11">
        <v>689355</v>
      </c>
      <c r="C33" s="24">
        <v>43627</v>
      </c>
      <c r="D33" s="4" t="s">
        <v>29</v>
      </c>
      <c r="E33" s="4" t="s">
        <v>35</v>
      </c>
      <c r="F33" s="25">
        <v>177.5</v>
      </c>
      <c r="G33" s="26">
        <v>904.5</v>
      </c>
    </row>
    <row r="34" spans="2:7" x14ac:dyDescent="0.2">
      <c r="B34" s="11">
        <v>689356</v>
      </c>
      <c r="C34" s="24">
        <v>43628</v>
      </c>
      <c r="D34" s="4" t="s">
        <v>30</v>
      </c>
      <c r="E34" s="4" t="s">
        <v>33</v>
      </c>
      <c r="F34" s="25">
        <v>90.4</v>
      </c>
      <c r="G34" s="26">
        <v>242.49</v>
      </c>
    </row>
    <row r="35" spans="2:7" x14ac:dyDescent="0.2">
      <c r="B35" s="11">
        <v>689357</v>
      </c>
      <c r="C35" s="24">
        <v>43628</v>
      </c>
      <c r="D35" s="4" t="s">
        <v>30</v>
      </c>
      <c r="E35" s="4" t="s">
        <v>33</v>
      </c>
      <c r="F35" s="25">
        <v>86.5</v>
      </c>
      <c r="G35" s="26">
        <v>209</v>
      </c>
    </row>
    <row r="36" spans="2:7" x14ac:dyDescent="0.2">
      <c r="B36" s="11">
        <v>689358</v>
      </c>
      <c r="C36" s="24">
        <v>43628</v>
      </c>
      <c r="D36" s="4" t="s">
        <v>29</v>
      </c>
      <c r="E36" s="4" t="s">
        <v>34</v>
      </c>
      <c r="F36" s="25">
        <v>266.39999999999998</v>
      </c>
      <c r="G36" s="26">
        <v>908.94</v>
      </c>
    </row>
    <row r="37" spans="2:7" x14ac:dyDescent="0.2">
      <c r="B37" s="11">
        <v>689359</v>
      </c>
      <c r="C37" s="24">
        <v>43628</v>
      </c>
      <c r="D37" s="4" t="s">
        <v>28</v>
      </c>
      <c r="E37" s="4" t="s">
        <v>35</v>
      </c>
      <c r="F37" s="25">
        <v>165.5</v>
      </c>
      <c r="G37" s="26">
        <v>697.17</v>
      </c>
    </row>
    <row r="38" spans="2:7" x14ac:dyDescent="0.2">
      <c r="B38" s="11">
        <v>689360</v>
      </c>
      <c r="C38" s="24">
        <v>43628</v>
      </c>
      <c r="D38" s="4" t="s">
        <v>31</v>
      </c>
      <c r="E38" s="4" t="s">
        <v>36</v>
      </c>
      <c r="F38" s="25">
        <v>37.200000000000003</v>
      </c>
      <c r="G38" s="26">
        <v>716.12</v>
      </c>
    </row>
    <row r="39" spans="2:7" x14ac:dyDescent="0.2">
      <c r="B39" s="11">
        <v>689361</v>
      </c>
      <c r="C39" s="24">
        <v>43628</v>
      </c>
      <c r="D39" s="4" t="s">
        <v>31</v>
      </c>
      <c r="E39" s="4" t="s">
        <v>36</v>
      </c>
      <c r="F39" s="25">
        <v>30</v>
      </c>
      <c r="G39" s="26">
        <v>542.85</v>
      </c>
    </row>
    <row r="40" spans="2:7" x14ac:dyDescent="0.2">
      <c r="B40" s="11">
        <v>689362</v>
      </c>
      <c r="C40" s="24">
        <v>43629</v>
      </c>
      <c r="D40" s="4" t="s">
        <v>27</v>
      </c>
      <c r="E40" s="4" t="s">
        <v>32</v>
      </c>
      <c r="F40" s="25">
        <v>78.2</v>
      </c>
      <c r="G40" s="26">
        <v>359.08</v>
      </c>
    </row>
    <row r="41" spans="2:7" x14ac:dyDescent="0.2">
      <c r="B41" s="11">
        <v>689363</v>
      </c>
      <c r="C41" s="24">
        <v>43629</v>
      </c>
      <c r="D41" s="4" t="s">
        <v>27</v>
      </c>
      <c r="E41" s="4" t="s">
        <v>32</v>
      </c>
      <c r="F41" s="25">
        <v>67.5</v>
      </c>
      <c r="G41" s="26">
        <v>355.68</v>
      </c>
    </row>
    <row r="42" spans="2:7" x14ac:dyDescent="0.2">
      <c r="B42" s="11">
        <v>689364</v>
      </c>
      <c r="C42" s="24">
        <v>43629</v>
      </c>
      <c r="D42" s="4" t="s">
        <v>27</v>
      </c>
      <c r="E42" s="4" t="s">
        <v>32</v>
      </c>
      <c r="F42" s="25">
        <v>69.3</v>
      </c>
      <c r="G42" s="26">
        <v>322.47000000000003</v>
      </c>
    </row>
    <row r="43" spans="2:7" x14ac:dyDescent="0.2">
      <c r="B43" s="11">
        <v>689365</v>
      </c>
      <c r="C43" s="24">
        <v>43629</v>
      </c>
      <c r="D43" s="4" t="s">
        <v>27</v>
      </c>
      <c r="E43" s="4" t="s">
        <v>32</v>
      </c>
      <c r="F43" s="25">
        <v>93.3</v>
      </c>
      <c r="G43" s="26">
        <v>469.18</v>
      </c>
    </row>
    <row r="44" spans="2:7" x14ac:dyDescent="0.2">
      <c r="B44" s="11">
        <v>689366</v>
      </c>
      <c r="C44" s="24">
        <v>43630</v>
      </c>
      <c r="D44" s="4" t="s">
        <v>29</v>
      </c>
      <c r="E44" s="4" t="s">
        <v>35</v>
      </c>
      <c r="F44" s="25">
        <v>260.60000000000002</v>
      </c>
      <c r="G44" s="26">
        <v>1134.43</v>
      </c>
    </row>
    <row r="45" spans="2:7" x14ac:dyDescent="0.2">
      <c r="B45" s="11">
        <v>689367</v>
      </c>
      <c r="C45" s="24">
        <v>43631</v>
      </c>
      <c r="D45" s="4" t="s">
        <v>30</v>
      </c>
      <c r="E45" s="4" t="s">
        <v>33</v>
      </c>
      <c r="F45" s="25">
        <v>95</v>
      </c>
      <c r="G45" s="26">
        <v>224.06</v>
      </c>
    </row>
    <row r="46" spans="2:7" x14ac:dyDescent="0.2">
      <c r="B46" s="11">
        <v>689368</v>
      </c>
      <c r="C46" s="24">
        <v>43631</v>
      </c>
      <c r="D46" s="4" t="s">
        <v>30</v>
      </c>
      <c r="E46" s="4" t="s">
        <v>33</v>
      </c>
      <c r="F46" s="25">
        <v>63.7</v>
      </c>
      <c r="G46" s="26">
        <v>167.36</v>
      </c>
    </row>
    <row r="47" spans="2:7" x14ac:dyDescent="0.2">
      <c r="B47" s="11">
        <v>689369</v>
      </c>
      <c r="C47" s="24">
        <v>43632</v>
      </c>
      <c r="D47" s="4" t="s">
        <v>30</v>
      </c>
      <c r="E47" s="4" t="s">
        <v>36</v>
      </c>
      <c r="F47" s="25">
        <v>41.7</v>
      </c>
      <c r="G47" s="26">
        <v>767.87</v>
      </c>
    </row>
    <row r="48" spans="2:7" x14ac:dyDescent="0.2">
      <c r="B48" s="11">
        <v>689370</v>
      </c>
      <c r="C48" s="24">
        <v>43633</v>
      </c>
      <c r="D48" s="4" t="s">
        <v>28</v>
      </c>
      <c r="E48" s="4" t="s">
        <v>35</v>
      </c>
      <c r="F48" s="25">
        <v>186.1</v>
      </c>
      <c r="G48" s="26">
        <v>855.41</v>
      </c>
    </row>
    <row r="49" spans="2:7" x14ac:dyDescent="0.2">
      <c r="B49" s="11">
        <v>689371</v>
      </c>
      <c r="C49" s="24">
        <v>43633</v>
      </c>
      <c r="D49" s="4" t="s">
        <v>28</v>
      </c>
      <c r="E49" s="4" t="s">
        <v>35</v>
      </c>
      <c r="F49" s="25">
        <v>250.5</v>
      </c>
      <c r="G49" s="26">
        <v>1104.92</v>
      </c>
    </row>
    <row r="50" spans="2:7" x14ac:dyDescent="0.2">
      <c r="B50" s="11">
        <v>689372</v>
      </c>
      <c r="C50" s="24">
        <v>43633</v>
      </c>
      <c r="D50" s="4" t="s">
        <v>31</v>
      </c>
      <c r="E50" s="4" t="s">
        <v>36</v>
      </c>
      <c r="F50" s="25">
        <v>39</v>
      </c>
      <c r="G50" s="26">
        <v>754.34</v>
      </c>
    </row>
    <row r="51" spans="2:7" x14ac:dyDescent="0.2">
      <c r="B51" s="11">
        <v>689373</v>
      </c>
      <c r="C51" s="24">
        <v>43633</v>
      </c>
      <c r="D51" s="4" t="s">
        <v>29</v>
      </c>
      <c r="E51" s="4" t="s">
        <v>32</v>
      </c>
      <c r="F51" s="25">
        <v>79.8</v>
      </c>
      <c r="G51" s="26">
        <v>403.83</v>
      </c>
    </row>
    <row r="52" spans="2:7" x14ac:dyDescent="0.2">
      <c r="B52" s="11">
        <v>689374</v>
      </c>
      <c r="C52" s="24">
        <v>43633</v>
      </c>
      <c r="D52" s="4" t="s">
        <v>29</v>
      </c>
      <c r="E52" s="4" t="s">
        <v>35</v>
      </c>
      <c r="F52" s="25">
        <v>279.39999999999998</v>
      </c>
      <c r="G52" s="26">
        <v>1419.25</v>
      </c>
    </row>
    <row r="53" spans="2:7" x14ac:dyDescent="0.2">
      <c r="B53" s="11">
        <v>689375</v>
      </c>
      <c r="C53" s="24">
        <v>43633</v>
      </c>
      <c r="D53" s="4" t="s">
        <v>27</v>
      </c>
      <c r="E53" s="4" t="s">
        <v>32</v>
      </c>
      <c r="F53" s="25">
        <v>55.7</v>
      </c>
      <c r="G53" s="26">
        <v>301.48</v>
      </c>
    </row>
    <row r="54" spans="2:7" x14ac:dyDescent="0.2">
      <c r="B54" s="11">
        <v>689376</v>
      </c>
      <c r="C54" s="24">
        <v>43633</v>
      </c>
      <c r="D54" s="4" t="s">
        <v>29</v>
      </c>
      <c r="E54" s="4" t="s">
        <v>35</v>
      </c>
      <c r="F54" s="25">
        <v>190.7</v>
      </c>
      <c r="G54" s="26">
        <v>863.82</v>
      </c>
    </row>
    <row r="55" spans="2:7" x14ac:dyDescent="0.2">
      <c r="B55" s="11">
        <v>689377</v>
      </c>
      <c r="C55" s="24">
        <v>43633</v>
      </c>
      <c r="D55" s="4" t="s">
        <v>29</v>
      </c>
      <c r="E55" s="4" t="s">
        <v>35</v>
      </c>
      <c r="F55" s="25">
        <v>258.2</v>
      </c>
      <c r="G55" s="26">
        <v>1324.64</v>
      </c>
    </row>
    <row r="56" spans="2:7" x14ac:dyDescent="0.2">
      <c r="B56" s="11">
        <v>689378</v>
      </c>
      <c r="C56" s="24">
        <v>43633</v>
      </c>
      <c r="D56" s="4" t="s">
        <v>29</v>
      </c>
      <c r="E56" s="4" t="s">
        <v>34</v>
      </c>
      <c r="F56" s="25">
        <v>231.7</v>
      </c>
      <c r="G56" s="26">
        <v>821.67</v>
      </c>
    </row>
    <row r="57" spans="2:7" x14ac:dyDescent="0.2">
      <c r="B57" s="11">
        <v>689379</v>
      </c>
      <c r="C57" s="24">
        <v>43633</v>
      </c>
      <c r="D57" s="4" t="s">
        <v>31</v>
      </c>
      <c r="E57" s="4" t="s">
        <v>36</v>
      </c>
      <c r="F57" s="25">
        <v>27.6</v>
      </c>
      <c r="G57" s="26">
        <v>569.26</v>
      </c>
    </row>
    <row r="58" spans="2:7" x14ac:dyDescent="0.2">
      <c r="B58" s="11">
        <v>689380</v>
      </c>
      <c r="C58" s="24">
        <v>43634</v>
      </c>
      <c r="D58" s="4" t="s">
        <v>28</v>
      </c>
      <c r="E58" s="4" t="s">
        <v>34</v>
      </c>
      <c r="F58" s="25">
        <v>232.8</v>
      </c>
      <c r="G58" s="26">
        <v>713.16</v>
      </c>
    </row>
    <row r="59" spans="2:7" x14ac:dyDescent="0.2">
      <c r="B59" s="11">
        <v>689381</v>
      </c>
      <c r="C59" s="24">
        <v>43634</v>
      </c>
      <c r="D59" s="4" t="s">
        <v>29</v>
      </c>
      <c r="E59" s="4" t="s">
        <v>34</v>
      </c>
      <c r="F59" s="25">
        <v>185</v>
      </c>
      <c r="G59" s="26">
        <v>651.4</v>
      </c>
    </row>
    <row r="60" spans="2:7" x14ac:dyDescent="0.2">
      <c r="B60" s="11">
        <v>689382</v>
      </c>
      <c r="C60" s="24">
        <v>43634</v>
      </c>
      <c r="D60" s="4" t="s">
        <v>29</v>
      </c>
      <c r="E60" s="4" t="s">
        <v>34</v>
      </c>
      <c r="F60" s="25">
        <v>286.2</v>
      </c>
      <c r="G60" s="26">
        <v>960.6</v>
      </c>
    </row>
    <row r="61" spans="2:7" x14ac:dyDescent="0.2">
      <c r="B61" s="11">
        <v>689383</v>
      </c>
      <c r="C61" s="24">
        <v>43635</v>
      </c>
      <c r="D61" s="4" t="s">
        <v>28</v>
      </c>
      <c r="E61" s="4" t="s">
        <v>35</v>
      </c>
      <c r="F61" s="25">
        <v>277.2</v>
      </c>
      <c r="G61" s="26">
        <v>1231.69</v>
      </c>
    </row>
    <row r="62" spans="2:7" x14ac:dyDescent="0.2">
      <c r="B62" s="11">
        <v>689384</v>
      </c>
      <c r="C62" s="24">
        <v>43635</v>
      </c>
      <c r="D62" s="4" t="s">
        <v>29</v>
      </c>
      <c r="E62" s="4" t="s">
        <v>35</v>
      </c>
      <c r="F62" s="25">
        <v>282</v>
      </c>
      <c r="G62" s="26">
        <v>1362.4</v>
      </c>
    </row>
    <row r="63" spans="2:7" x14ac:dyDescent="0.2">
      <c r="B63" s="11">
        <v>689385</v>
      </c>
      <c r="C63" s="24">
        <v>43635</v>
      </c>
      <c r="D63" s="4" t="s">
        <v>29</v>
      </c>
      <c r="E63" s="4" t="s">
        <v>34</v>
      </c>
      <c r="F63" s="25">
        <v>157.30000000000001</v>
      </c>
      <c r="G63" s="26">
        <v>495.24</v>
      </c>
    </row>
    <row r="64" spans="2:7" x14ac:dyDescent="0.2">
      <c r="B64" s="11">
        <v>689386</v>
      </c>
      <c r="C64" s="24">
        <v>43636</v>
      </c>
      <c r="D64" s="4" t="s">
        <v>31</v>
      </c>
      <c r="E64" s="4" t="s">
        <v>36</v>
      </c>
      <c r="F64" s="25">
        <v>45.1</v>
      </c>
      <c r="G64" s="26">
        <v>831.29</v>
      </c>
    </row>
    <row r="65" spans="2:7" x14ac:dyDescent="0.2">
      <c r="B65" s="11">
        <v>689387</v>
      </c>
      <c r="C65" s="24">
        <v>43636</v>
      </c>
      <c r="D65" s="4" t="s">
        <v>27</v>
      </c>
      <c r="E65" s="4" t="s">
        <v>32</v>
      </c>
      <c r="F65" s="25">
        <v>91.4</v>
      </c>
      <c r="G65" s="26">
        <v>436.78</v>
      </c>
    </row>
    <row r="66" spans="2:7" x14ac:dyDescent="0.2">
      <c r="B66" s="11">
        <v>689388</v>
      </c>
      <c r="C66" s="24">
        <v>43637</v>
      </c>
      <c r="D66" s="4" t="s">
        <v>28</v>
      </c>
      <c r="E66" s="4" t="s">
        <v>35</v>
      </c>
      <c r="F66" s="25">
        <v>251.7</v>
      </c>
      <c r="G66" s="26">
        <v>1101.32</v>
      </c>
    </row>
    <row r="67" spans="2:7" x14ac:dyDescent="0.2">
      <c r="B67" s="11">
        <v>689389</v>
      </c>
      <c r="C67" s="24">
        <v>43638</v>
      </c>
      <c r="D67" s="4" t="s">
        <v>27</v>
      </c>
      <c r="E67" s="4" t="s">
        <v>32</v>
      </c>
      <c r="F67" s="25">
        <v>96.3</v>
      </c>
      <c r="G67" s="26">
        <v>481.26</v>
      </c>
    </row>
    <row r="68" spans="2:7" x14ac:dyDescent="0.2">
      <c r="B68" s="11">
        <v>689390</v>
      </c>
      <c r="C68" s="24">
        <v>43638</v>
      </c>
      <c r="D68" s="4" t="s">
        <v>27</v>
      </c>
      <c r="E68" s="4" t="s">
        <v>32</v>
      </c>
      <c r="F68" s="25">
        <v>84.7</v>
      </c>
      <c r="G68" s="26">
        <v>404.62</v>
      </c>
    </row>
    <row r="69" spans="2:7" x14ac:dyDescent="0.2">
      <c r="B69" s="11">
        <v>689391</v>
      </c>
      <c r="C69" s="24">
        <v>43639</v>
      </c>
      <c r="D69" s="4" t="s">
        <v>27</v>
      </c>
      <c r="E69" s="4" t="s">
        <v>32</v>
      </c>
      <c r="F69" s="25">
        <v>53.9</v>
      </c>
      <c r="G69" s="26">
        <v>254.35</v>
      </c>
    </row>
    <row r="70" spans="2:7" x14ac:dyDescent="0.2">
      <c r="B70" s="11">
        <v>689392</v>
      </c>
      <c r="C70" s="24">
        <v>43639</v>
      </c>
      <c r="D70" s="4" t="s">
        <v>29</v>
      </c>
      <c r="E70" s="4" t="s">
        <v>35</v>
      </c>
      <c r="F70" s="25">
        <v>182.8</v>
      </c>
      <c r="G70" s="26">
        <v>874.97</v>
      </c>
    </row>
    <row r="71" spans="2:7" x14ac:dyDescent="0.2">
      <c r="B71" s="11">
        <v>689393</v>
      </c>
      <c r="C71" s="24">
        <v>43639</v>
      </c>
      <c r="D71" s="4" t="s">
        <v>27</v>
      </c>
      <c r="E71" s="4" t="s">
        <v>32</v>
      </c>
      <c r="F71" s="25">
        <v>63.4</v>
      </c>
      <c r="G71" s="26">
        <v>332.87</v>
      </c>
    </row>
    <row r="72" spans="2:7" x14ac:dyDescent="0.2">
      <c r="B72" s="11">
        <v>689394</v>
      </c>
      <c r="C72" s="24">
        <v>43639</v>
      </c>
      <c r="D72" s="4" t="s">
        <v>27</v>
      </c>
      <c r="E72" s="4" t="s">
        <v>32</v>
      </c>
      <c r="F72" s="25">
        <v>96.6</v>
      </c>
      <c r="G72" s="26">
        <v>465.64</v>
      </c>
    </row>
    <row r="73" spans="2:7" x14ac:dyDescent="0.2">
      <c r="B73" s="11">
        <v>689395</v>
      </c>
      <c r="C73" s="24">
        <v>43639</v>
      </c>
      <c r="D73" s="4" t="s">
        <v>30</v>
      </c>
      <c r="E73" s="4" t="s">
        <v>33</v>
      </c>
      <c r="F73" s="25">
        <v>52</v>
      </c>
      <c r="G73" s="26">
        <v>123.1</v>
      </c>
    </row>
    <row r="74" spans="2:7" x14ac:dyDescent="0.2">
      <c r="B74" s="11">
        <v>689396</v>
      </c>
      <c r="C74" s="24">
        <v>43639</v>
      </c>
      <c r="D74" s="4" t="s">
        <v>28</v>
      </c>
      <c r="E74" s="4" t="s">
        <v>35</v>
      </c>
      <c r="F74" s="25">
        <v>277.3</v>
      </c>
      <c r="G74" s="26">
        <v>1407.18</v>
      </c>
    </row>
    <row r="75" spans="2:7" x14ac:dyDescent="0.2">
      <c r="B75" s="11">
        <v>689397</v>
      </c>
      <c r="C75" s="24">
        <v>43639</v>
      </c>
      <c r="D75" s="4" t="s">
        <v>29</v>
      </c>
      <c r="E75" s="4" t="s">
        <v>34</v>
      </c>
      <c r="F75" s="25">
        <v>250.7</v>
      </c>
      <c r="G75" s="26">
        <v>806.04</v>
      </c>
    </row>
    <row r="76" spans="2:7" x14ac:dyDescent="0.2">
      <c r="B76" s="11">
        <v>689398</v>
      </c>
      <c r="C76" s="24">
        <v>43639</v>
      </c>
      <c r="D76" s="4" t="s">
        <v>28</v>
      </c>
      <c r="E76" s="4" t="s">
        <v>35</v>
      </c>
      <c r="F76" s="25">
        <v>299.60000000000002</v>
      </c>
      <c r="G76" s="26">
        <v>1527.45</v>
      </c>
    </row>
    <row r="77" spans="2:7" x14ac:dyDescent="0.2">
      <c r="B77" s="11">
        <v>689399</v>
      </c>
      <c r="C77" s="24">
        <v>43640</v>
      </c>
      <c r="D77" s="4" t="s">
        <v>31</v>
      </c>
      <c r="E77" s="4" t="s">
        <v>36</v>
      </c>
      <c r="F77" s="25">
        <v>29.9</v>
      </c>
      <c r="G77" s="26">
        <v>591.36</v>
      </c>
    </row>
    <row r="78" spans="2:7" x14ac:dyDescent="0.2">
      <c r="B78" s="11">
        <v>689400</v>
      </c>
      <c r="C78" s="24">
        <v>43640</v>
      </c>
      <c r="D78" s="4" t="s">
        <v>28</v>
      </c>
      <c r="E78" s="4" t="s">
        <v>35</v>
      </c>
      <c r="F78" s="25">
        <v>284.2</v>
      </c>
      <c r="G78" s="26">
        <v>1242.1500000000001</v>
      </c>
    </row>
    <row r="79" spans="2:7" x14ac:dyDescent="0.2">
      <c r="B79" s="11">
        <v>689401</v>
      </c>
      <c r="C79" s="24">
        <v>43640</v>
      </c>
      <c r="D79" s="4" t="s">
        <v>31</v>
      </c>
      <c r="E79" s="4" t="s">
        <v>36</v>
      </c>
      <c r="F79" s="25">
        <v>43</v>
      </c>
      <c r="G79" s="26">
        <v>895.95</v>
      </c>
    </row>
    <row r="80" spans="2:7" x14ac:dyDescent="0.2">
      <c r="B80" s="11">
        <v>689402</v>
      </c>
      <c r="C80" s="24">
        <v>43641</v>
      </c>
      <c r="D80" s="4" t="s">
        <v>30</v>
      </c>
      <c r="E80" s="4" t="s">
        <v>33</v>
      </c>
      <c r="F80" s="25">
        <v>79.099999999999994</v>
      </c>
      <c r="G80" s="26">
        <v>205.9</v>
      </c>
    </row>
    <row r="81" spans="2:7" x14ac:dyDescent="0.2">
      <c r="B81" s="11">
        <v>689403</v>
      </c>
      <c r="C81" s="24">
        <v>43642</v>
      </c>
      <c r="D81" s="4" t="s">
        <v>30</v>
      </c>
      <c r="E81" s="4" t="s">
        <v>33</v>
      </c>
      <c r="F81" s="25">
        <v>90.6</v>
      </c>
      <c r="G81" s="26">
        <v>208.96</v>
      </c>
    </row>
    <row r="82" spans="2:7" x14ac:dyDescent="0.2">
      <c r="B82" s="11">
        <v>689404</v>
      </c>
      <c r="C82" s="24">
        <v>43643</v>
      </c>
      <c r="D82" s="4" t="s">
        <v>29</v>
      </c>
      <c r="E82" s="4" t="s">
        <v>35</v>
      </c>
      <c r="F82" s="25">
        <v>286.3</v>
      </c>
      <c r="G82" s="26">
        <v>1238.1300000000001</v>
      </c>
    </row>
    <row r="83" spans="2:7" x14ac:dyDescent="0.2">
      <c r="B83" s="11">
        <v>689405</v>
      </c>
      <c r="C83" s="24">
        <v>43644</v>
      </c>
      <c r="D83" s="4" t="s">
        <v>28</v>
      </c>
      <c r="E83" s="4" t="s">
        <v>34</v>
      </c>
      <c r="F83" s="25">
        <v>157.6</v>
      </c>
      <c r="G83" s="26">
        <v>520.57000000000005</v>
      </c>
    </row>
    <row r="84" spans="2:7" x14ac:dyDescent="0.2">
      <c r="B84" s="11">
        <v>689406</v>
      </c>
      <c r="C84" s="24">
        <v>43644</v>
      </c>
      <c r="D84" s="4" t="s">
        <v>31</v>
      </c>
      <c r="E84" s="4" t="s">
        <v>36</v>
      </c>
      <c r="F84" s="25">
        <v>32.799999999999997</v>
      </c>
      <c r="G84" s="26">
        <v>594.59</v>
      </c>
    </row>
    <row r="85" spans="2:7" x14ac:dyDescent="0.2">
      <c r="B85" s="11">
        <v>689407</v>
      </c>
      <c r="C85" s="24">
        <v>43645</v>
      </c>
      <c r="D85" s="4" t="s">
        <v>29</v>
      </c>
      <c r="E85" s="4" t="s">
        <v>32</v>
      </c>
      <c r="F85" s="25">
        <v>96.3</v>
      </c>
      <c r="G85" s="26">
        <v>520.80999999999995</v>
      </c>
    </row>
    <row r="86" spans="2:7" x14ac:dyDescent="0.2">
      <c r="B86" s="11">
        <v>689408</v>
      </c>
      <c r="C86" s="24">
        <v>43645</v>
      </c>
      <c r="D86" s="4" t="s">
        <v>31</v>
      </c>
      <c r="E86" s="4" t="s">
        <v>36</v>
      </c>
      <c r="F86" s="25">
        <v>41.8</v>
      </c>
      <c r="G86" s="26">
        <v>871.72</v>
      </c>
    </row>
    <row r="87" spans="2:7" x14ac:dyDescent="0.2">
      <c r="B87" s="11">
        <v>689409</v>
      </c>
      <c r="C87" s="24">
        <v>43645</v>
      </c>
      <c r="D87" s="4" t="s">
        <v>30</v>
      </c>
      <c r="E87" s="4" t="s">
        <v>33</v>
      </c>
      <c r="F87" s="25">
        <v>86</v>
      </c>
      <c r="G87" s="26">
        <v>212.67</v>
      </c>
    </row>
    <row r="88" spans="2:7" x14ac:dyDescent="0.2">
      <c r="B88" s="11">
        <v>689410</v>
      </c>
      <c r="C88" s="24">
        <v>43645</v>
      </c>
      <c r="D88" s="4" t="s">
        <v>28</v>
      </c>
      <c r="E88" s="4" t="s">
        <v>34</v>
      </c>
      <c r="F88" s="25">
        <v>267.89999999999998</v>
      </c>
      <c r="G88" s="26">
        <v>970.08</v>
      </c>
    </row>
    <row r="89" spans="2:7" x14ac:dyDescent="0.2">
      <c r="B89" s="11">
        <v>689411</v>
      </c>
      <c r="C89" s="24">
        <v>43646</v>
      </c>
      <c r="D89" s="4" t="s">
        <v>28</v>
      </c>
      <c r="E89" s="4" t="s">
        <v>35</v>
      </c>
      <c r="F89" s="25">
        <v>153.9</v>
      </c>
      <c r="G89" s="26">
        <v>732.72</v>
      </c>
    </row>
    <row r="90" spans="2:7" x14ac:dyDescent="0.2">
      <c r="B90" s="11">
        <v>689412</v>
      </c>
      <c r="C90" s="24">
        <v>43646</v>
      </c>
      <c r="D90" s="4" t="s">
        <v>31</v>
      </c>
      <c r="E90" s="4" t="s">
        <v>36</v>
      </c>
      <c r="F90" s="25">
        <v>46.6</v>
      </c>
      <c r="G90" s="26">
        <v>1013.46</v>
      </c>
    </row>
    <row r="91" spans="2:7" ht="12" thickBot="1" x14ac:dyDescent="0.25">
      <c r="B91" s="12">
        <v>689413</v>
      </c>
      <c r="C91" s="27">
        <v>43646</v>
      </c>
      <c r="D91" s="6" t="s">
        <v>29</v>
      </c>
      <c r="E91" s="6" t="s">
        <v>35</v>
      </c>
      <c r="F91" s="28">
        <v>269.2</v>
      </c>
      <c r="G91" s="29">
        <v>1291.3900000000001</v>
      </c>
    </row>
    <row r="92" spans="2:7" x14ac:dyDescent="0.2">
      <c r="C92" s="19"/>
      <c r="F92" s="20"/>
    </row>
    <row r="93" spans="2:7" hidden="1" x14ac:dyDescent="0.2">
      <c r="C93" s="19"/>
      <c r="F93" s="20"/>
    </row>
    <row r="94" spans="2:7" hidden="1" x14ac:dyDescent="0.2">
      <c r="C94" s="19"/>
      <c r="F94" s="20"/>
    </row>
    <row r="95" spans="2:7" hidden="1" x14ac:dyDescent="0.2">
      <c r="C95" s="19"/>
      <c r="F95" s="20"/>
    </row>
    <row r="96" spans="2:7" hidden="1" x14ac:dyDescent="0.2">
      <c r="C96" s="19"/>
      <c r="F96" s="20"/>
    </row>
    <row r="97" spans="3:6" hidden="1" x14ac:dyDescent="0.2">
      <c r="C97" s="19"/>
      <c r="F97" s="20"/>
    </row>
    <row r="98" spans="3:6" hidden="1" x14ac:dyDescent="0.2">
      <c r="C98" s="19"/>
      <c r="F98" s="20"/>
    </row>
    <row r="99" spans="3:6" hidden="1" x14ac:dyDescent="0.2">
      <c r="C99" s="19"/>
      <c r="F99" s="20"/>
    </row>
    <row r="100" spans="3:6" hidden="1" x14ac:dyDescent="0.2">
      <c r="C100" s="19"/>
      <c r="F100" s="20"/>
    </row>
    <row r="101" spans="3:6" hidden="1" x14ac:dyDescent="0.2">
      <c r="C101" s="19"/>
      <c r="F101" s="20"/>
    </row>
    <row r="102" spans="3:6" hidden="1" x14ac:dyDescent="0.2">
      <c r="C102" s="19"/>
      <c r="F102" s="20"/>
    </row>
    <row r="103" spans="3:6" hidden="1" x14ac:dyDescent="0.2">
      <c r="C103" s="19"/>
      <c r="F103" s="20"/>
    </row>
    <row r="104" spans="3:6" hidden="1" x14ac:dyDescent="0.2">
      <c r="C104" s="19"/>
      <c r="F104" s="20"/>
    </row>
    <row r="105" spans="3:6" hidden="1" x14ac:dyDescent="0.2">
      <c r="C105" s="19"/>
      <c r="F105" s="20"/>
    </row>
    <row r="106" spans="3:6" hidden="1" x14ac:dyDescent="0.2">
      <c r="C106" s="19"/>
      <c r="F106" s="20"/>
    </row>
    <row r="107" spans="3:6" hidden="1" x14ac:dyDescent="0.2">
      <c r="C107" s="19"/>
      <c r="F107" s="20"/>
    </row>
    <row r="108" spans="3:6" hidden="1" x14ac:dyDescent="0.2">
      <c r="C108" s="19"/>
      <c r="F108" s="20"/>
    </row>
    <row r="109" spans="3:6" hidden="1" x14ac:dyDescent="0.2">
      <c r="C109" s="19"/>
      <c r="F109" s="20"/>
    </row>
    <row r="110" spans="3:6" hidden="1" x14ac:dyDescent="0.2">
      <c r="C110" s="19"/>
      <c r="F110" s="20"/>
    </row>
    <row r="111" spans="3:6" hidden="1" x14ac:dyDescent="0.2">
      <c r="C111" s="19"/>
      <c r="F111" s="20"/>
    </row>
    <row r="112" spans="3:6" hidden="1" x14ac:dyDescent="0.2">
      <c r="C112" s="19"/>
      <c r="F112" s="20"/>
    </row>
  </sheetData>
  <sheetProtection algorithmName="SHA-512" hashValue="9h60GCQbPCkqs4wi5MBN54LgcjOYg1gfj6JIU4RVO3B4szRHvU/BC6Uix4irXiy6XTu+A/eyQmxiTSUK1Nb1Ig==" saltValue="vyoRCx41svzgQdI8JfiYP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956"/>
  <sheetViews>
    <sheetView showGridLines="0" topLeftCell="B604" workbookViewId="0">
      <selection activeCell="G2" sqref="G2:H627"/>
    </sheetView>
  </sheetViews>
  <sheetFormatPr defaultColWidth="0" defaultRowHeight="11.4" zeroHeight="1" x14ac:dyDescent="0.2"/>
  <cols>
    <col min="1" max="1" width="3.625" customWidth="1"/>
    <col min="2" max="2" width="9.375" customWidth="1"/>
    <col min="3" max="3" width="16.25" customWidth="1"/>
    <col min="4" max="4" width="13.375" customWidth="1"/>
    <col min="5" max="5" width="7.875" customWidth="1"/>
    <col min="6" max="6" width="6" customWidth="1"/>
    <col min="7" max="7" width="9" customWidth="1"/>
    <col min="8" max="8" width="11.375" bestFit="1" customWidth="1"/>
    <col min="9" max="9" width="3.125" customWidth="1"/>
    <col min="10" max="10" width="16.25" hidden="1" customWidth="1"/>
    <col min="11" max="11" width="17.875" hidden="1" customWidth="1"/>
    <col min="12" max="12" width="16.375" hidden="1" customWidth="1"/>
    <col min="13" max="13" width="19.125" hidden="1" customWidth="1"/>
    <col min="14" max="14" width="11.875" hidden="1" customWidth="1"/>
    <col min="15" max="15" width="9.875" hidden="1" customWidth="1"/>
    <col min="16" max="43" width="11.875" hidden="1" customWidth="1"/>
    <col min="44" max="44" width="5.875" hidden="1" customWidth="1"/>
    <col min="45" max="53" width="11.875" hidden="1" customWidth="1"/>
    <col min="54" max="54" width="10.875" hidden="1" customWidth="1"/>
    <col min="55" max="55" width="6.875" hidden="1" customWidth="1"/>
    <col min="56" max="56" width="11.875" hidden="1" customWidth="1"/>
    <col min="57" max="63" width="9" hidden="1" customWidth="1"/>
    <col min="64" max="75" width="0" hidden="1" customWidth="1"/>
    <col min="76" max="16384" width="9" hidden="1"/>
  </cols>
  <sheetData>
    <row r="1" spans="2:11" ht="12" thickBot="1" x14ac:dyDescent="0.25"/>
    <row r="2" spans="2:11" ht="27.6" customHeight="1" x14ac:dyDescent="0.2">
      <c r="B2" s="10" t="s">
        <v>4</v>
      </c>
      <c r="C2" s="8" t="s">
        <v>5</v>
      </c>
      <c r="D2" s="8" t="s">
        <v>6</v>
      </c>
      <c r="E2" s="8" t="s">
        <v>8</v>
      </c>
      <c r="F2" s="8" t="s">
        <v>7</v>
      </c>
      <c r="G2" s="8" t="s">
        <v>17</v>
      </c>
      <c r="H2" s="9" t="s">
        <v>18</v>
      </c>
    </row>
    <row r="3" spans="2:11" x14ac:dyDescent="0.2">
      <c r="B3" s="11">
        <v>67155</v>
      </c>
      <c r="C3" s="4" t="s">
        <v>2</v>
      </c>
      <c r="D3" s="4" t="s">
        <v>14</v>
      </c>
      <c r="E3" s="4" t="s">
        <v>16</v>
      </c>
      <c r="F3" s="4">
        <v>36</v>
      </c>
      <c r="G3" s="4">
        <v>2</v>
      </c>
      <c r="H3" s="5">
        <v>40599.999999999993</v>
      </c>
      <c r="K3" s="2"/>
    </row>
    <row r="4" spans="2:11" x14ac:dyDescent="0.2">
      <c r="B4" s="11">
        <v>92710</v>
      </c>
      <c r="C4" s="4" t="s">
        <v>2</v>
      </c>
      <c r="D4" s="4" t="s">
        <v>9</v>
      </c>
      <c r="E4" s="4" t="s">
        <v>15</v>
      </c>
      <c r="F4" s="4">
        <v>54</v>
      </c>
      <c r="G4" s="4">
        <v>7</v>
      </c>
      <c r="H4" s="5">
        <v>43737.730557705589</v>
      </c>
      <c r="K4" s="2"/>
    </row>
    <row r="5" spans="2:11" x14ac:dyDescent="0.2">
      <c r="B5" s="11">
        <v>60815</v>
      </c>
      <c r="C5" s="4" t="s">
        <v>2</v>
      </c>
      <c r="D5" s="4" t="s">
        <v>12</v>
      </c>
      <c r="E5" s="4" t="s">
        <v>16</v>
      </c>
      <c r="F5" s="4">
        <v>40</v>
      </c>
      <c r="G5" s="4">
        <v>11</v>
      </c>
      <c r="H5" s="5">
        <v>46421.633001005954</v>
      </c>
      <c r="K5" s="2"/>
    </row>
    <row r="6" spans="2:11" x14ac:dyDescent="0.2">
      <c r="B6" s="11">
        <v>34272</v>
      </c>
      <c r="C6" s="4" t="s">
        <v>2</v>
      </c>
      <c r="D6" s="4" t="s">
        <v>10</v>
      </c>
      <c r="E6" s="4" t="s">
        <v>16</v>
      </c>
      <c r="F6" s="4">
        <v>27</v>
      </c>
      <c r="G6" s="4">
        <v>2</v>
      </c>
      <c r="H6" s="5">
        <v>40599.999999999993</v>
      </c>
      <c r="K6" s="2"/>
    </row>
    <row r="7" spans="2:11" x14ac:dyDescent="0.2">
      <c r="B7" s="11">
        <v>83175</v>
      </c>
      <c r="C7" s="4" t="s">
        <v>1</v>
      </c>
      <c r="D7" s="4" t="s">
        <v>12</v>
      </c>
      <c r="E7" s="4" t="s">
        <v>15</v>
      </c>
      <c r="F7" s="4">
        <v>29</v>
      </c>
      <c r="G7" s="4">
        <v>7</v>
      </c>
      <c r="H7" s="5">
        <v>21230.40301202</v>
      </c>
      <c r="K7" s="2"/>
    </row>
    <row r="8" spans="2:11" x14ac:dyDescent="0.2">
      <c r="B8" s="11">
        <v>15703</v>
      </c>
      <c r="C8" s="4" t="s">
        <v>2</v>
      </c>
      <c r="D8" s="4" t="s">
        <v>13</v>
      </c>
      <c r="E8" s="4" t="s">
        <v>16</v>
      </c>
      <c r="F8" s="4">
        <v>27</v>
      </c>
      <c r="G8" s="4">
        <v>6</v>
      </c>
      <c r="H8" s="5">
        <v>43091.360155374969</v>
      </c>
      <c r="K8" s="2"/>
    </row>
    <row r="9" spans="2:11" x14ac:dyDescent="0.2">
      <c r="B9" s="11">
        <v>45622</v>
      </c>
      <c r="C9" s="4" t="s">
        <v>2</v>
      </c>
      <c r="D9" s="4" t="s">
        <v>10</v>
      </c>
      <c r="E9" s="4" t="s">
        <v>15</v>
      </c>
      <c r="F9" s="4">
        <v>37</v>
      </c>
      <c r="G9" s="4">
        <v>8</v>
      </c>
      <c r="H9" s="5">
        <v>44393.796516071168</v>
      </c>
      <c r="K9" s="2"/>
    </row>
    <row r="10" spans="2:11" x14ac:dyDescent="0.2">
      <c r="B10" s="11">
        <v>35551</v>
      </c>
      <c r="C10" s="4" t="s">
        <v>0</v>
      </c>
      <c r="D10" s="4" t="s">
        <v>10</v>
      </c>
      <c r="E10" s="4" t="s">
        <v>15</v>
      </c>
      <c r="F10" s="4">
        <v>30</v>
      </c>
      <c r="G10" s="4">
        <v>2</v>
      </c>
      <c r="H10" s="5">
        <v>27270</v>
      </c>
      <c r="K10" s="2"/>
    </row>
    <row r="11" spans="2:11" x14ac:dyDescent="0.2">
      <c r="B11" s="11">
        <v>14601</v>
      </c>
      <c r="C11" s="4" t="s">
        <v>0</v>
      </c>
      <c r="D11" s="4" t="s">
        <v>9</v>
      </c>
      <c r="E11" s="4" t="s">
        <v>15</v>
      </c>
      <c r="F11" s="4">
        <v>47</v>
      </c>
      <c r="G11" s="4">
        <v>3</v>
      </c>
      <c r="H11" s="5">
        <v>27542.7</v>
      </c>
      <c r="K11" s="2"/>
    </row>
    <row r="12" spans="2:11" x14ac:dyDescent="0.2">
      <c r="B12" s="11">
        <v>55801</v>
      </c>
      <c r="C12" s="4" t="s">
        <v>0</v>
      </c>
      <c r="D12" s="4" t="s">
        <v>9</v>
      </c>
      <c r="E12" s="4" t="s">
        <v>15</v>
      </c>
      <c r="F12" s="4">
        <v>41</v>
      </c>
      <c r="G12" s="4">
        <v>7</v>
      </c>
      <c r="H12" s="5">
        <v>28661.044066227001</v>
      </c>
      <c r="K12" s="2"/>
    </row>
    <row r="13" spans="2:11" x14ac:dyDescent="0.2">
      <c r="B13" s="11">
        <v>28757</v>
      </c>
      <c r="C13" s="4" t="s">
        <v>2</v>
      </c>
      <c r="D13" s="4" t="s">
        <v>10</v>
      </c>
      <c r="E13" s="4" t="s">
        <v>15</v>
      </c>
      <c r="F13" s="4">
        <v>28</v>
      </c>
      <c r="G13" s="4">
        <v>4</v>
      </c>
      <c r="H13" s="5">
        <v>41827.13499999998</v>
      </c>
      <c r="K13" s="2"/>
    </row>
    <row r="14" spans="2:11" x14ac:dyDescent="0.2">
      <c r="B14" s="11">
        <v>46217</v>
      </c>
      <c r="C14" s="4" t="s">
        <v>0</v>
      </c>
      <c r="D14" s="4" t="s">
        <v>9</v>
      </c>
      <c r="E14" s="4" t="s">
        <v>15</v>
      </c>
      <c r="F14" s="4">
        <v>34</v>
      </c>
      <c r="G14" s="4">
        <v>2</v>
      </c>
      <c r="H14" s="5">
        <v>27270</v>
      </c>
      <c r="K14" s="2"/>
    </row>
    <row r="15" spans="2:11" x14ac:dyDescent="0.2">
      <c r="B15" s="11">
        <v>31120</v>
      </c>
      <c r="C15" s="4" t="s">
        <v>1</v>
      </c>
      <c r="D15" s="4" t="s">
        <v>14</v>
      </c>
      <c r="E15" s="4" t="s">
        <v>15</v>
      </c>
      <c r="F15" s="4">
        <v>39</v>
      </c>
      <c r="G15" s="4">
        <v>13</v>
      </c>
      <c r="H15" s="5">
        <v>22536.500602639397</v>
      </c>
      <c r="K15" s="2"/>
    </row>
    <row r="16" spans="2:11" x14ac:dyDescent="0.2">
      <c r="B16" s="11">
        <v>86709</v>
      </c>
      <c r="C16" s="4" t="s">
        <v>2</v>
      </c>
      <c r="D16" s="4" t="s">
        <v>12</v>
      </c>
      <c r="E16" s="4" t="s">
        <v>15</v>
      </c>
      <c r="F16" s="4">
        <v>34</v>
      </c>
      <c r="G16" s="4">
        <v>5</v>
      </c>
      <c r="H16" s="5">
        <v>42454.542024999973</v>
      </c>
      <c r="K16" s="2"/>
    </row>
    <row r="17" spans="2:11" x14ac:dyDescent="0.2">
      <c r="B17" s="11">
        <v>69520</v>
      </c>
      <c r="C17" s="4" t="s">
        <v>0</v>
      </c>
      <c r="D17" s="4" t="s">
        <v>10</v>
      </c>
      <c r="E17" s="4" t="s">
        <v>15</v>
      </c>
      <c r="F17" s="4">
        <v>41</v>
      </c>
      <c r="G17" s="4">
        <v>2</v>
      </c>
      <c r="H17" s="5">
        <v>27270</v>
      </c>
      <c r="K17" s="2"/>
    </row>
    <row r="18" spans="2:11" x14ac:dyDescent="0.2">
      <c r="B18" s="11">
        <v>46935</v>
      </c>
      <c r="C18" s="4" t="s">
        <v>2</v>
      </c>
      <c r="D18" s="4" t="s">
        <v>14</v>
      </c>
      <c r="E18" s="4" t="s">
        <v>15</v>
      </c>
      <c r="F18" s="4">
        <v>37</v>
      </c>
      <c r="G18" s="4">
        <v>11</v>
      </c>
      <c r="H18" s="5">
        <v>46421.633001005954</v>
      </c>
      <c r="K18" s="2"/>
    </row>
    <row r="19" spans="2:11" x14ac:dyDescent="0.2">
      <c r="B19" s="11">
        <v>42975</v>
      </c>
      <c r="C19" s="4" t="s">
        <v>1</v>
      </c>
      <c r="D19" s="4" t="s">
        <v>12</v>
      </c>
      <c r="E19" s="4" t="s">
        <v>15</v>
      </c>
      <c r="F19" s="4">
        <v>47</v>
      </c>
      <c r="G19" s="4">
        <v>10</v>
      </c>
      <c r="H19" s="5">
        <v>21873.70545368722</v>
      </c>
      <c r="K19" s="2"/>
    </row>
    <row r="20" spans="2:11" x14ac:dyDescent="0.2">
      <c r="B20" s="11">
        <v>35137</v>
      </c>
      <c r="C20" s="4" t="s">
        <v>1</v>
      </c>
      <c r="D20" s="4" t="s">
        <v>11</v>
      </c>
      <c r="E20" s="4" t="s">
        <v>15</v>
      </c>
      <c r="F20" s="4">
        <v>32</v>
      </c>
      <c r="G20" s="4">
        <v>10</v>
      </c>
      <c r="H20" s="5">
        <v>21873.70545368722</v>
      </c>
      <c r="K20" s="2"/>
    </row>
    <row r="21" spans="2:11" x14ac:dyDescent="0.2">
      <c r="B21" s="11">
        <v>85632</v>
      </c>
      <c r="C21" s="4" t="s">
        <v>2</v>
      </c>
      <c r="D21" s="4" t="s">
        <v>12</v>
      </c>
      <c r="E21" s="4" t="s">
        <v>15</v>
      </c>
      <c r="F21" s="4">
        <v>29</v>
      </c>
      <c r="G21" s="4">
        <v>2</v>
      </c>
      <c r="H21" s="5">
        <v>40599.999999999993</v>
      </c>
      <c r="K21" s="2"/>
    </row>
    <row r="22" spans="2:11" x14ac:dyDescent="0.2">
      <c r="B22" s="11">
        <v>42293</v>
      </c>
      <c r="C22" s="4" t="s">
        <v>0</v>
      </c>
      <c r="D22" s="4" t="s">
        <v>11</v>
      </c>
      <c r="E22" s="4" t="s">
        <v>15</v>
      </c>
      <c r="F22" s="4">
        <v>54</v>
      </c>
      <c r="G22" s="4">
        <v>13</v>
      </c>
      <c r="H22" s="5">
        <v>30424.275813563188</v>
      </c>
      <c r="K22" s="2"/>
    </row>
    <row r="23" spans="2:11" x14ac:dyDescent="0.2">
      <c r="B23" s="11">
        <v>38508</v>
      </c>
      <c r="C23" s="4" t="s">
        <v>2</v>
      </c>
      <c r="D23" s="4" t="s">
        <v>10</v>
      </c>
      <c r="E23" s="4" t="s">
        <v>15</v>
      </c>
      <c r="F23" s="4">
        <v>27</v>
      </c>
      <c r="G23" s="4">
        <v>7</v>
      </c>
      <c r="H23" s="5">
        <v>43737.730557705589</v>
      </c>
      <c r="K23" s="2"/>
    </row>
    <row r="24" spans="2:11" x14ac:dyDescent="0.2">
      <c r="B24" s="11">
        <v>58781</v>
      </c>
      <c r="C24" s="4" t="s">
        <v>1</v>
      </c>
      <c r="D24" s="4" t="s">
        <v>12</v>
      </c>
      <c r="E24" s="4" t="s">
        <v>15</v>
      </c>
      <c r="F24" s="4">
        <v>41</v>
      </c>
      <c r="G24" s="4">
        <v>7</v>
      </c>
      <c r="H24" s="5">
        <v>21230.40301202</v>
      </c>
      <c r="K24" s="2"/>
    </row>
    <row r="25" spans="2:11" x14ac:dyDescent="0.2">
      <c r="B25" s="11">
        <v>33863</v>
      </c>
      <c r="C25" s="4" t="s">
        <v>1</v>
      </c>
      <c r="D25" s="4" t="s">
        <v>13</v>
      </c>
      <c r="E25" s="4" t="s">
        <v>15</v>
      </c>
      <c r="F25" s="4">
        <v>52</v>
      </c>
      <c r="G25" s="4">
        <v>20</v>
      </c>
      <c r="H25" s="5">
        <v>24162.179008870637</v>
      </c>
      <c r="K25" s="2"/>
    </row>
    <row r="26" spans="2:11" x14ac:dyDescent="0.2">
      <c r="B26" s="11">
        <v>32082</v>
      </c>
      <c r="C26" s="4" t="s">
        <v>1</v>
      </c>
      <c r="D26" s="4" t="s">
        <v>10</v>
      </c>
      <c r="E26" s="4" t="s">
        <v>16</v>
      </c>
      <c r="F26" s="4">
        <v>28</v>
      </c>
      <c r="G26" s="4">
        <v>8</v>
      </c>
      <c r="H26" s="5">
        <v>21442.707042140202</v>
      </c>
      <c r="K26" s="2"/>
    </row>
    <row r="27" spans="2:11" x14ac:dyDescent="0.2">
      <c r="B27" s="11">
        <v>79903</v>
      </c>
      <c r="C27" s="4" t="s">
        <v>1</v>
      </c>
      <c r="D27" s="4" t="s">
        <v>12</v>
      </c>
      <c r="E27" s="4" t="s">
        <v>15</v>
      </c>
      <c r="F27" s="4">
        <v>54</v>
      </c>
      <c r="G27" s="4">
        <v>9</v>
      </c>
      <c r="H27" s="5">
        <v>21657.134112561605</v>
      </c>
      <c r="K27" s="2"/>
    </row>
    <row r="28" spans="2:11" x14ac:dyDescent="0.2">
      <c r="B28" s="11">
        <v>32907</v>
      </c>
      <c r="C28" s="4" t="s">
        <v>3</v>
      </c>
      <c r="D28" s="4" t="s">
        <v>12</v>
      </c>
      <c r="E28" s="4" t="s">
        <v>16</v>
      </c>
      <c r="F28" s="4">
        <v>52</v>
      </c>
      <c r="G28" s="4">
        <v>12</v>
      </c>
      <c r="H28" s="5">
        <v>87036.201587625663</v>
      </c>
      <c r="K28" s="2"/>
    </row>
    <row r="29" spans="2:11" x14ac:dyDescent="0.2">
      <c r="B29" s="11">
        <v>71119</v>
      </c>
      <c r="C29" s="4" t="s">
        <v>2</v>
      </c>
      <c r="D29" s="4" t="s">
        <v>14</v>
      </c>
      <c r="E29" s="4" t="s">
        <v>15</v>
      </c>
      <c r="F29" s="4">
        <v>29</v>
      </c>
      <c r="G29" s="4">
        <v>6</v>
      </c>
      <c r="H29" s="5">
        <v>43091.360155374969</v>
      </c>
      <c r="K29" s="2"/>
    </row>
    <row r="30" spans="2:11" x14ac:dyDescent="0.2">
      <c r="B30" s="11">
        <v>78514</v>
      </c>
      <c r="C30" s="4" t="s">
        <v>0</v>
      </c>
      <c r="D30" s="4" t="s">
        <v>10</v>
      </c>
      <c r="E30" s="4" t="s">
        <v>15</v>
      </c>
      <c r="F30" s="4">
        <v>60</v>
      </c>
      <c r="G30" s="4">
        <v>25</v>
      </c>
      <c r="H30" s="5">
        <v>34000</v>
      </c>
      <c r="K30" s="2"/>
    </row>
    <row r="31" spans="2:11" x14ac:dyDescent="0.2">
      <c r="B31" s="11">
        <v>49694</v>
      </c>
      <c r="C31" s="4" t="s">
        <v>1</v>
      </c>
      <c r="D31" s="4" t="s">
        <v>13</v>
      </c>
      <c r="E31" s="4" t="s">
        <v>15</v>
      </c>
      <c r="F31" s="4">
        <v>24</v>
      </c>
      <c r="G31" s="4">
        <v>4</v>
      </c>
      <c r="H31" s="5">
        <v>20606.02</v>
      </c>
      <c r="K31" s="2"/>
    </row>
    <row r="32" spans="2:11" x14ac:dyDescent="0.2">
      <c r="B32" s="11">
        <v>37934</v>
      </c>
      <c r="C32" s="4" t="s">
        <v>2</v>
      </c>
      <c r="D32" s="4" t="s">
        <v>11</v>
      </c>
      <c r="E32" s="4" t="s">
        <v>15</v>
      </c>
      <c r="F32" s="4">
        <v>33</v>
      </c>
      <c r="G32" s="4">
        <v>1</v>
      </c>
      <c r="H32" s="5">
        <v>40000</v>
      </c>
      <c r="K32" s="2"/>
    </row>
    <row r="33" spans="2:11" x14ac:dyDescent="0.2">
      <c r="B33" s="11">
        <v>28743</v>
      </c>
      <c r="C33" s="4" t="s">
        <v>2</v>
      </c>
      <c r="D33" s="4" t="s">
        <v>12</v>
      </c>
      <c r="E33" s="4" t="s">
        <v>15</v>
      </c>
      <c r="F33" s="4">
        <v>50</v>
      </c>
      <c r="G33" s="4">
        <v>11</v>
      </c>
      <c r="H33" s="5">
        <v>46421.633001005954</v>
      </c>
      <c r="K33" s="2"/>
    </row>
    <row r="34" spans="2:11" x14ac:dyDescent="0.2">
      <c r="B34" s="11">
        <v>87772</v>
      </c>
      <c r="C34" s="4" t="s">
        <v>2</v>
      </c>
      <c r="D34" s="4" t="s">
        <v>13</v>
      </c>
      <c r="E34" s="4" t="s">
        <v>15</v>
      </c>
      <c r="F34" s="4">
        <v>38</v>
      </c>
      <c r="G34" s="4">
        <v>5</v>
      </c>
      <c r="H34" s="5">
        <v>42454.542024999973</v>
      </c>
      <c r="K34" s="2"/>
    </row>
    <row r="35" spans="2:11" x14ac:dyDescent="0.2">
      <c r="B35" s="11">
        <v>31049</v>
      </c>
      <c r="C35" s="4" t="s">
        <v>2</v>
      </c>
      <c r="D35" s="4" t="s">
        <v>13</v>
      </c>
      <c r="E35" s="4" t="s">
        <v>16</v>
      </c>
      <c r="F35" s="4">
        <v>34</v>
      </c>
      <c r="G35" s="4">
        <v>16</v>
      </c>
      <c r="H35" s="5">
        <v>50009.282666174702</v>
      </c>
      <c r="K35" s="2"/>
    </row>
    <row r="36" spans="2:11" x14ac:dyDescent="0.2">
      <c r="B36" s="11">
        <v>84137</v>
      </c>
      <c r="C36" s="4" t="s">
        <v>2</v>
      </c>
      <c r="D36" s="4" t="s">
        <v>10</v>
      </c>
      <c r="E36" s="4" t="s">
        <v>15</v>
      </c>
      <c r="F36" s="4">
        <v>48</v>
      </c>
      <c r="G36" s="4">
        <v>17</v>
      </c>
      <c r="H36" s="5">
        <v>50759.421906167321</v>
      </c>
      <c r="K36" s="2"/>
    </row>
    <row r="37" spans="2:11" x14ac:dyDescent="0.2">
      <c r="B37" s="11">
        <v>90598</v>
      </c>
      <c r="C37" s="4" t="s">
        <v>2</v>
      </c>
      <c r="D37" s="4" t="s">
        <v>14</v>
      </c>
      <c r="E37" s="4" t="s">
        <v>15</v>
      </c>
      <c r="F37" s="4">
        <v>52</v>
      </c>
      <c r="G37" s="4">
        <v>17</v>
      </c>
      <c r="H37" s="5">
        <v>50759.421906167321</v>
      </c>
      <c r="K37" s="2"/>
    </row>
    <row r="38" spans="2:11" x14ac:dyDescent="0.2">
      <c r="B38" s="11">
        <v>32388</v>
      </c>
      <c r="C38" s="4" t="s">
        <v>1</v>
      </c>
      <c r="D38" s="4" t="s">
        <v>11</v>
      </c>
      <c r="E38" s="4" t="s">
        <v>16</v>
      </c>
      <c r="F38" s="4">
        <v>47</v>
      </c>
      <c r="G38" s="4">
        <v>3</v>
      </c>
      <c r="H38" s="5">
        <v>20402</v>
      </c>
      <c r="K38" s="2"/>
    </row>
    <row r="39" spans="2:11" x14ac:dyDescent="0.2">
      <c r="B39" s="11">
        <v>36043</v>
      </c>
      <c r="C39" s="4" t="s">
        <v>2</v>
      </c>
      <c r="D39" s="4" t="s">
        <v>13</v>
      </c>
      <c r="E39" s="4" t="s">
        <v>16</v>
      </c>
      <c r="F39" s="4">
        <v>31</v>
      </c>
      <c r="G39" s="4">
        <v>11</v>
      </c>
      <c r="H39" s="5">
        <v>46421.633001005954</v>
      </c>
      <c r="K39" s="2"/>
    </row>
    <row r="40" spans="2:11" x14ac:dyDescent="0.2">
      <c r="B40" s="11">
        <v>24492</v>
      </c>
      <c r="C40" s="4" t="s">
        <v>2</v>
      </c>
      <c r="D40" s="4" t="s">
        <v>11</v>
      </c>
      <c r="E40" s="4" t="s">
        <v>15</v>
      </c>
      <c r="F40" s="4">
        <v>40</v>
      </c>
      <c r="G40" s="4">
        <v>6</v>
      </c>
      <c r="H40" s="5">
        <v>43091.360155374969</v>
      </c>
      <c r="K40" s="2"/>
    </row>
    <row r="41" spans="2:11" x14ac:dyDescent="0.2">
      <c r="B41" s="11">
        <v>68022</v>
      </c>
      <c r="C41" s="4" t="s">
        <v>3</v>
      </c>
      <c r="D41" s="4" t="s">
        <v>9</v>
      </c>
      <c r="E41" s="4" t="s">
        <v>16</v>
      </c>
      <c r="F41" s="4">
        <v>64</v>
      </c>
      <c r="G41" s="4">
        <v>16</v>
      </c>
      <c r="H41" s="5">
        <v>94210.783682689071</v>
      </c>
      <c r="K41" s="2"/>
    </row>
    <row r="42" spans="2:11" x14ac:dyDescent="0.2">
      <c r="B42" s="11">
        <v>47890</v>
      </c>
      <c r="C42" s="4" t="s">
        <v>2</v>
      </c>
      <c r="D42" s="4" t="s">
        <v>9</v>
      </c>
      <c r="E42" s="4" t="s">
        <v>16</v>
      </c>
      <c r="F42" s="4">
        <v>53</v>
      </c>
      <c r="G42" s="4">
        <v>35</v>
      </c>
      <c r="H42" s="5">
        <v>66359.854909275105</v>
      </c>
      <c r="K42" s="2"/>
    </row>
    <row r="43" spans="2:11" x14ac:dyDescent="0.2">
      <c r="B43" s="11">
        <v>77927</v>
      </c>
      <c r="C43" s="4" t="s">
        <v>3</v>
      </c>
      <c r="D43" s="4" t="s">
        <v>11</v>
      </c>
      <c r="E43" s="4" t="s">
        <v>16</v>
      </c>
      <c r="F43" s="4">
        <v>45</v>
      </c>
      <c r="G43" s="4">
        <v>7</v>
      </c>
      <c r="H43" s="5">
        <v>78831.369348480002</v>
      </c>
      <c r="K43" s="2"/>
    </row>
    <row r="44" spans="2:11" x14ac:dyDescent="0.2">
      <c r="B44" s="11">
        <v>22215</v>
      </c>
      <c r="C44" s="4" t="s">
        <v>1</v>
      </c>
      <c r="D44" s="4" t="s">
        <v>10</v>
      </c>
      <c r="E44" s="4" t="s">
        <v>15</v>
      </c>
      <c r="F44" s="4">
        <v>31</v>
      </c>
      <c r="G44" s="4">
        <v>7</v>
      </c>
      <c r="H44" s="5">
        <v>21230.40301202</v>
      </c>
      <c r="K44" s="2"/>
    </row>
    <row r="45" spans="2:11" x14ac:dyDescent="0.2">
      <c r="B45" s="11">
        <v>78471</v>
      </c>
      <c r="C45" s="4" t="s">
        <v>3</v>
      </c>
      <c r="D45" s="4" t="s">
        <v>11</v>
      </c>
      <c r="E45" s="4" t="s">
        <v>16</v>
      </c>
      <c r="F45" s="4">
        <v>48</v>
      </c>
      <c r="G45" s="4">
        <v>22</v>
      </c>
      <c r="H45" s="5">
        <v>106096.64407285453</v>
      </c>
      <c r="K45" s="2"/>
    </row>
    <row r="46" spans="2:11" x14ac:dyDescent="0.2">
      <c r="B46" s="11">
        <v>11832</v>
      </c>
      <c r="C46" s="4" t="s">
        <v>0</v>
      </c>
      <c r="D46" s="4" t="s">
        <v>10</v>
      </c>
      <c r="E46" s="4" t="s">
        <v>15</v>
      </c>
      <c r="F46" s="4">
        <v>35</v>
      </c>
      <c r="G46" s="4">
        <v>12</v>
      </c>
      <c r="H46" s="5">
        <v>30123.045359963551</v>
      </c>
      <c r="K46" s="2"/>
    </row>
    <row r="47" spans="2:11" x14ac:dyDescent="0.2">
      <c r="B47" s="11">
        <v>87164</v>
      </c>
      <c r="C47" s="4" t="s">
        <v>1</v>
      </c>
      <c r="D47" s="4" t="s">
        <v>11</v>
      </c>
      <c r="E47" s="4" t="s">
        <v>16</v>
      </c>
      <c r="F47" s="4">
        <v>40</v>
      </c>
      <c r="G47" s="4">
        <v>18</v>
      </c>
      <c r="H47" s="5">
        <v>23686.088627458717</v>
      </c>
      <c r="K47" s="2"/>
    </row>
    <row r="48" spans="2:11" x14ac:dyDescent="0.2">
      <c r="B48" s="11">
        <v>72518</v>
      </c>
      <c r="C48" s="4" t="s">
        <v>1</v>
      </c>
      <c r="D48" s="4" t="s">
        <v>11</v>
      </c>
      <c r="E48" s="4" t="s">
        <v>16</v>
      </c>
      <c r="F48" s="4">
        <v>18</v>
      </c>
      <c r="G48" s="4">
        <v>0</v>
      </c>
      <c r="H48" s="5">
        <v>20000</v>
      </c>
      <c r="K48" s="2"/>
    </row>
    <row r="49" spans="2:11" x14ac:dyDescent="0.2">
      <c r="B49" s="11">
        <v>54700</v>
      </c>
      <c r="C49" s="4" t="s">
        <v>1</v>
      </c>
      <c r="D49" s="4" t="s">
        <v>11</v>
      </c>
      <c r="E49" s="4" t="s">
        <v>15</v>
      </c>
      <c r="F49" s="4">
        <v>35</v>
      </c>
      <c r="G49" s="4">
        <v>7</v>
      </c>
      <c r="H49" s="5">
        <v>21230.40301202</v>
      </c>
      <c r="K49" s="2"/>
    </row>
    <row r="50" spans="2:11" x14ac:dyDescent="0.2">
      <c r="B50" s="11">
        <v>34073</v>
      </c>
      <c r="C50" s="4" t="s">
        <v>1</v>
      </c>
      <c r="D50" s="4" t="s">
        <v>12</v>
      </c>
      <c r="E50" s="4" t="s">
        <v>15</v>
      </c>
      <c r="F50" s="4">
        <v>31</v>
      </c>
      <c r="G50" s="4">
        <v>7</v>
      </c>
      <c r="H50" s="5">
        <v>21230.40301202</v>
      </c>
      <c r="K50" s="2"/>
    </row>
    <row r="51" spans="2:11" x14ac:dyDescent="0.2">
      <c r="B51" s="11">
        <v>37518</v>
      </c>
      <c r="C51" s="4" t="s">
        <v>0</v>
      </c>
      <c r="D51" s="4" t="s">
        <v>9</v>
      </c>
      <c r="E51" s="4" t="s">
        <v>16</v>
      </c>
      <c r="F51" s="4">
        <v>46</v>
      </c>
      <c r="G51" s="4">
        <v>13</v>
      </c>
      <c r="H51" s="5">
        <v>30424.275813563188</v>
      </c>
      <c r="K51" s="2"/>
    </row>
    <row r="52" spans="2:11" x14ac:dyDescent="0.2">
      <c r="B52" s="11">
        <v>31722</v>
      </c>
      <c r="C52" s="4" t="s">
        <v>3</v>
      </c>
      <c r="D52" s="4" t="s">
        <v>10</v>
      </c>
      <c r="E52" s="4" t="s">
        <v>15</v>
      </c>
      <c r="F52" s="4">
        <v>59</v>
      </c>
      <c r="G52" s="4">
        <v>29</v>
      </c>
      <c r="H52" s="5">
        <v>121871.69443217495</v>
      </c>
      <c r="K52" s="2"/>
    </row>
    <row r="53" spans="2:11" x14ac:dyDescent="0.2">
      <c r="B53" s="11">
        <v>78276</v>
      </c>
      <c r="C53" s="4" t="s">
        <v>3</v>
      </c>
      <c r="D53" s="4" t="s">
        <v>10</v>
      </c>
      <c r="E53" s="4" t="s">
        <v>16</v>
      </c>
      <c r="F53" s="4">
        <v>44</v>
      </c>
      <c r="G53" s="4">
        <v>1</v>
      </c>
      <c r="H53" s="5">
        <v>70000</v>
      </c>
      <c r="K53" s="2"/>
    </row>
    <row r="54" spans="2:11" x14ac:dyDescent="0.2">
      <c r="B54" s="11">
        <v>14279</v>
      </c>
      <c r="C54" s="4" t="s">
        <v>2</v>
      </c>
      <c r="D54" s="4" t="s">
        <v>10</v>
      </c>
      <c r="E54" s="4" t="s">
        <v>16</v>
      </c>
      <c r="F54" s="4">
        <v>52</v>
      </c>
      <c r="G54" s="4">
        <v>24</v>
      </c>
      <c r="H54" s="5">
        <v>56335.086184394953</v>
      </c>
      <c r="K54" s="2"/>
    </row>
    <row r="55" spans="2:11" x14ac:dyDescent="0.2">
      <c r="B55" s="11">
        <v>32751</v>
      </c>
      <c r="C55" s="4" t="s">
        <v>1</v>
      </c>
      <c r="D55" s="4" t="s">
        <v>10</v>
      </c>
      <c r="E55" s="4" t="s">
        <v>15</v>
      </c>
      <c r="F55" s="4">
        <v>21</v>
      </c>
      <c r="G55" s="4">
        <v>3</v>
      </c>
      <c r="H55" s="5">
        <v>20402</v>
      </c>
      <c r="K55" s="2"/>
    </row>
    <row r="56" spans="2:11" x14ac:dyDescent="0.2">
      <c r="B56" s="11">
        <v>69319</v>
      </c>
      <c r="C56" s="4" t="s">
        <v>2</v>
      </c>
      <c r="D56" s="4" t="s">
        <v>11</v>
      </c>
      <c r="E56" s="4" t="s">
        <v>15</v>
      </c>
      <c r="F56" s="4">
        <v>64</v>
      </c>
      <c r="G56" s="4">
        <v>21</v>
      </c>
      <c r="H56" s="5">
        <v>53874.200262002138</v>
      </c>
      <c r="K56" s="2"/>
    </row>
    <row r="57" spans="2:11" x14ac:dyDescent="0.2">
      <c r="B57" s="11">
        <v>31675</v>
      </c>
      <c r="C57" s="4" t="s">
        <v>2</v>
      </c>
      <c r="D57" s="4" t="s">
        <v>13</v>
      </c>
      <c r="E57" s="4" t="s">
        <v>16</v>
      </c>
      <c r="F57" s="4">
        <v>47</v>
      </c>
      <c r="G57" s="4">
        <v>2</v>
      </c>
      <c r="H57" s="5">
        <v>40599.999999999993</v>
      </c>
      <c r="K57" s="2"/>
    </row>
    <row r="58" spans="2:11" x14ac:dyDescent="0.2">
      <c r="B58" s="11">
        <v>21718</v>
      </c>
      <c r="C58" s="4" t="s">
        <v>1</v>
      </c>
      <c r="D58" s="4" t="s">
        <v>12</v>
      </c>
      <c r="E58" s="4" t="s">
        <v>15</v>
      </c>
      <c r="F58" s="4">
        <v>48</v>
      </c>
      <c r="G58" s="4">
        <v>19</v>
      </c>
      <c r="H58" s="5">
        <v>23922.949513733303</v>
      </c>
      <c r="K58" s="2"/>
    </row>
    <row r="59" spans="2:11" x14ac:dyDescent="0.2">
      <c r="B59" s="11">
        <v>60025</v>
      </c>
      <c r="C59" s="4" t="s">
        <v>2</v>
      </c>
      <c r="D59" s="4" t="s">
        <v>12</v>
      </c>
      <c r="E59" s="4" t="s">
        <v>16</v>
      </c>
      <c r="F59" s="4">
        <v>57</v>
      </c>
      <c r="G59" s="4">
        <v>37</v>
      </c>
      <c r="H59" s="5">
        <v>68365.581523907938</v>
      </c>
      <c r="K59" s="2"/>
    </row>
    <row r="60" spans="2:11" x14ac:dyDescent="0.2">
      <c r="B60" s="11">
        <v>51276</v>
      </c>
      <c r="C60" s="4" t="s">
        <v>1</v>
      </c>
      <c r="D60" s="4" t="s">
        <v>11</v>
      </c>
      <c r="E60" s="4" t="s">
        <v>15</v>
      </c>
      <c r="F60" s="4">
        <v>46</v>
      </c>
      <c r="G60" s="4">
        <v>15</v>
      </c>
      <c r="H60" s="5">
        <v>22989.484264752449</v>
      </c>
      <c r="K60" s="2"/>
    </row>
    <row r="61" spans="2:11" x14ac:dyDescent="0.2">
      <c r="B61" s="11">
        <v>50899</v>
      </c>
      <c r="C61" s="4" t="s">
        <v>0</v>
      </c>
      <c r="D61" s="4" t="s">
        <v>9</v>
      </c>
      <c r="E61" s="4" t="s">
        <v>15</v>
      </c>
      <c r="F61" s="4">
        <v>66</v>
      </c>
      <c r="G61" s="4">
        <v>3</v>
      </c>
      <c r="H61" s="5">
        <v>27542.7</v>
      </c>
      <c r="K61" s="2"/>
    </row>
    <row r="62" spans="2:11" x14ac:dyDescent="0.2">
      <c r="B62" s="11">
        <v>39539</v>
      </c>
      <c r="C62" s="4" t="s">
        <v>2</v>
      </c>
      <c r="D62" s="4" t="s">
        <v>12</v>
      </c>
      <c r="E62" s="4" t="s">
        <v>16</v>
      </c>
      <c r="F62" s="4">
        <v>48</v>
      </c>
      <c r="G62" s="4">
        <v>13</v>
      </c>
      <c r="H62" s="5">
        <v>47824.726858461348</v>
      </c>
      <c r="K62" s="2"/>
    </row>
    <row r="63" spans="2:11" x14ac:dyDescent="0.2">
      <c r="B63" s="11">
        <v>69573</v>
      </c>
      <c r="C63" s="4" t="s">
        <v>3</v>
      </c>
      <c r="D63" s="4" t="s">
        <v>12</v>
      </c>
      <c r="E63" s="4" t="s">
        <v>16</v>
      </c>
      <c r="F63" s="4">
        <v>60</v>
      </c>
      <c r="G63" s="4">
        <v>28</v>
      </c>
      <c r="H63" s="5">
        <v>119482.0533648774</v>
      </c>
      <c r="K63" s="2"/>
    </row>
    <row r="64" spans="2:11" x14ac:dyDescent="0.2">
      <c r="B64" s="11">
        <v>58199</v>
      </c>
      <c r="C64" s="4" t="s">
        <v>2</v>
      </c>
      <c r="D64" s="4" t="s">
        <v>10</v>
      </c>
      <c r="E64" s="4" t="s">
        <v>16</v>
      </c>
      <c r="F64" s="4">
        <v>52</v>
      </c>
      <c r="G64" s="4">
        <v>16</v>
      </c>
      <c r="H64" s="5">
        <v>50009.282666174702</v>
      </c>
      <c r="K64" s="2"/>
    </row>
    <row r="65" spans="2:11" x14ac:dyDescent="0.2">
      <c r="B65" s="11">
        <v>75326</v>
      </c>
      <c r="C65" s="4" t="s">
        <v>2</v>
      </c>
      <c r="D65" s="4" t="s">
        <v>12</v>
      </c>
      <c r="E65" s="4" t="s">
        <v>16</v>
      </c>
      <c r="F65" s="4">
        <v>42</v>
      </c>
      <c r="G65" s="4">
        <v>5</v>
      </c>
      <c r="H65" s="5">
        <v>42454.542024999973</v>
      </c>
      <c r="K65" s="2"/>
    </row>
    <row r="66" spans="2:11" x14ac:dyDescent="0.2">
      <c r="B66" s="11">
        <v>98974</v>
      </c>
      <c r="C66" s="4" t="s">
        <v>0</v>
      </c>
      <c r="D66" s="4" t="s">
        <v>14</v>
      </c>
      <c r="E66" s="4" t="s">
        <v>15</v>
      </c>
      <c r="F66" s="4">
        <v>62</v>
      </c>
      <c r="G66" s="4">
        <v>34</v>
      </c>
      <c r="H66" s="5">
        <v>34000</v>
      </c>
      <c r="K66" s="2"/>
    </row>
    <row r="67" spans="2:11" x14ac:dyDescent="0.2">
      <c r="B67" s="11">
        <v>50018</v>
      </c>
      <c r="C67" s="4" t="s">
        <v>1</v>
      </c>
      <c r="D67" s="4" t="s">
        <v>9</v>
      </c>
      <c r="E67" s="4" t="s">
        <v>15</v>
      </c>
      <c r="F67" s="4">
        <v>57</v>
      </c>
      <c r="G67" s="4">
        <v>8</v>
      </c>
      <c r="H67" s="5">
        <v>21442.707042140202</v>
      </c>
      <c r="K67" s="2"/>
    </row>
    <row r="68" spans="2:11" x14ac:dyDescent="0.2">
      <c r="B68" s="11">
        <v>63017</v>
      </c>
      <c r="C68" s="4" t="s">
        <v>0</v>
      </c>
      <c r="D68" s="4" t="s">
        <v>12</v>
      </c>
      <c r="E68" s="4" t="s">
        <v>15</v>
      </c>
      <c r="F68" s="4">
        <v>55</v>
      </c>
      <c r="G68" s="4">
        <v>17</v>
      </c>
      <c r="H68" s="5">
        <v>31659.623412939865</v>
      </c>
      <c r="K68" s="2"/>
    </row>
    <row r="69" spans="2:11" x14ac:dyDescent="0.2">
      <c r="B69" s="11">
        <v>57431</v>
      </c>
      <c r="C69" s="4" t="s">
        <v>3</v>
      </c>
      <c r="D69" s="4" t="s">
        <v>10</v>
      </c>
      <c r="E69" s="4" t="s">
        <v>16</v>
      </c>
      <c r="F69" s="4">
        <v>53</v>
      </c>
      <c r="G69" s="4">
        <v>18</v>
      </c>
      <c r="H69" s="5">
        <v>98016.899343469719</v>
      </c>
      <c r="K69" s="2"/>
    </row>
    <row r="70" spans="2:11" x14ac:dyDescent="0.2">
      <c r="B70" s="11">
        <v>35301</v>
      </c>
      <c r="C70" s="4" t="s">
        <v>2</v>
      </c>
      <c r="D70" s="4" t="s">
        <v>14</v>
      </c>
      <c r="E70" s="4" t="s">
        <v>15</v>
      </c>
      <c r="F70" s="4">
        <v>42</v>
      </c>
      <c r="G70" s="4">
        <v>15</v>
      </c>
      <c r="H70" s="5">
        <v>49270.229227758333</v>
      </c>
      <c r="K70" s="2"/>
    </row>
    <row r="71" spans="2:11" x14ac:dyDescent="0.2">
      <c r="B71" s="11">
        <v>13010</v>
      </c>
      <c r="C71" s="4" t="s">
        <v>2</v>
      </c>
      <c r="D71" s="4" t="s">
        <v>13</v>
      </c>
      <c r="E71" s="4" t="s">
        <v>16</v>
      </c>
      <c r="F71" s="4">
        <v>56</v>
      </c>
      <c r="G71" s="4">
        <v>2</v>
      </c>
      <c r="H71" s="5">
        <v>40599.999999999993</v>
      </c>
      <c r="K71" s="2"/>
    </row>
    <row r="72" spans="2:11" x14ac:dyDescent="0.2">
      <c r="B72" s="11">
        <v>13980</v>
      </c>
      <c r="C72" s="4" t="s">
        <v>0</v>
      </c>
      <c r="D72" s="4" t="s">
        <v>14</v>
      </c>
      <c r="E72" s="4" t="s">
        <v>15</v>
      </c>
      <c r="F72" s="4">
        <v>52</v>
      </c>
      <c r="G72" s="4">
        <v>6</v>
      </c>
      <c r="H72" s="5">
        <v>28377.271352700001</v>
      </c>
      <c r="K72" s="2"/>
    </row>
    <row r="73" spans="2:11" x14ac:dyDescent="0.2">
      <c r="B73" s="11">
        <v>76379</v>
      </c>
      <c r="C73" s="4" t="s">
        <v>2</v>
      </c>
      <c r="D73" s="4" t="s">
        <v>10</v>
      </c>
      <c r="E73" s="4" t="s">
        <v>15</v>
      </c>
      <c r="F73" s="4">
        <v>29</v>
      </c>
      <c r="G73" s="4">
        <v>2</v>
      </c>
      <c r="H73" s="5">
        <v>40599.999999999993</v>
      </c>
      <c r="K73" s="2"/>
    </row>
    <row r="74" spans="2:11" x14ac:dyDescent="0.2">
      <c r="B74" s="11">
        <v>71258</v>
      </c>
      <c r="C74" s="4" t="s">
        <v>1</v>
      </c>
      <c r="D74" s="4" t="s">
        <v>13</v>
      </c>
      <c r="E74" s="4" t="s">
        <v>15</v>
      </c>
      <c r="F74" s="4">
        <v>47</v>
      </c>
      <c r="G74" s="4">
        <v>5</v>
      </c>
      <c r="H74" s="5">
        <v>20812.0802</v>
      </c>
      <c r="K74" s="2"/>
    </row>
    <row r="75" spans="2:11" x14ac:dyDescent="0.2">
      <c r="B75" s="11">
        <v>47090</v>
      </c>
      <c r="C75" s="4" t="s">
        <v>0</v>
      </c>
      <c r="D75" s="4" t="s">
        <v>12</v>
      </c>
      <c r="E75" s="4" t="s">
        <v>15</v>
      </c>
      <c r="F75" s="4">
        <v>24</v>
      </c>
      <c r="G75" s="4">
        <v>4</v>
      </c>
      <c r="H75" s="5">
        <v>27818.127</v>
      </c>
      <c r="K75" s="2"/>
    </row>
    <row r="76" spans="2:11" x14ac:dyDescent="0.2">
      <c r="B76" s="11">
        <v>99455</v>
      </c>
      <c r="C76" s="4" t="s">
        <v>1</v>
      </c>
      <c r="D76" s="4" t="s">
        <v>13</v>
      </c>
      <c r="E76" s="4" t="s">
        <v>15</v>
      </c>
      <c r="F76" s="4">
        <v>56</v>
      </c>
      <c r="G76" s="4">
        <v>15</v>
      </c>
      <c r="H76" s="5">
        <v>22989.484264752449</v>
      </c>
      <c r="K76" s="2"/>
    </row>
    <row r="77" spans="2:11" x14ac:dyDescent="0.2">
      <c r="B77" s="11">
        <v>40296</v>
      </c>
      <c r="C77" s="4" t="s">
        <v>3</v>
      </c>
      <c r="D77" s="4" t="s">
        <v>13</v>
      </c>
      <c r="E77" s="4" t="s">
        <v>15</v>
      </c>
      <c r="F77" s="4">
        <v>59</v>
      </c>
      <c r="G77" s="4">
        <v>25</v>
      </c>
      <c r="H77" s="5">
        <v>112590.60746326581</v>
      </c>
      <c r="K77" s="2"/>
    </row>
    <row r="78" spans="2:11" x14ac:dyDescent="0.2">
      <c r="B78" s="11">
        <v>41698</v>
      </c>
      <c r="C78" s="4" t="s">
        <v>0</v>
      </c>
      <c r="D78" s="4" t="s">
        <v>13</v>
      </c>
      <c r="E78" s="4" t="s">
        <v>15</v>
      </c>
      <c r="F78" s="4">
        <v>46</v>
      </c>
      <c r="G78" s="4">
        <v>18</v>
      </c>
      <c r="H78" s="5">
        <v>31976.219647069265</v>
      </c>
      <c r="K78" s="2"/>
    </row>
    <row r="79" spans="2:11" x14ac:dyDescent="0.2">
      <c r="B79" s="11">
        <v>52711</v>
      </c>
      <c r="C79" s="4" t="s">
        <v>1</v>
      </c>
      <c r="D79" s="4" t="s">
        <v>12</v>
      </c>
      <c r="E79" s="4" t="s">
        <v>16</v>
      </c>
      <c r="F79" s="4">
        <v>52</v>
      </c>
      <c r="G79" s="4">
        <v>2</v>
      </c>
      <c r="H79" s="5">
        <v>20200</v>
      </c>
      <c r="K79" s="2"/>
    </row>
    <row r="80" spans="2:11" x14ac:dyDescent="0.2">
      <c r="B80" s="11">
        <v>99182</v>
      </c>
      <c r="C80" s="4" t="s">
        <v>0</v>
      </c>
      <c r="D80" s="4" t="s">
        <v>12</v>
      </c>
      <c r="E80" s="4" t="s">
        <v>16</v>
      </c>
      <c r="F80" s="4">
        <v>54</v>
      </c>
      <c r="G80" s="4">
        <v>13</v>
      </c>
      <c r="H80" s="5">
        <v>30424.275813563188</v>
      </c>
      <c r="K80" s="2"/>
    </row>
    <row r="81" spans="2:11" x14ac:dyDescent="0.2">
      <c r="B81" s="11">
        <v>42166</v>
      </c>
      <c r="C81" s="4" t="s">
        <v>1</v>
      </c>
      <c r="D81" s="4" t="s">
        <v>13</v>
      </c>
      <c r="E81" s="4" t="s">
        <v>15</v>
      </c>
      <c r="F81" s="4">
        <v>23</v>
      </c>
      <c r="G81" s="4">
        <v>4</v>
      </c>
      <c r="H81" s="5">
        <v>20606.02</v>
      </c>
      <c r="K81" s="2"/>
    </row>
    <row r="82" spans="2:11" x14ac:dyDescent="0.2">
      <c r="B82" s="11">
        <v>35416</v>
      </c>
      <c r="C82" s="4" t="s">
        <v>3</v>
      </c>
      <c r="D82" s="4" t="s">
        <v>13</v>
      </c>
      <c r="E82" s="4" t="s">
        <v>16</v>
      </c>
      <c r="F82" s="4">
        <v>38</v>
      </c>
      <c r="G82" s="4">
        <v>10</v>
      </c>
      <c r="H82" s="5">
        <v>83656.479803561771</v>
      </c>
      <c r="K82" s="2"/>
    </row>
    <row r="83" spans="2:11" x14ac:dyDescent="0.2">
      <c r="B83" s="11">
        <v>44378</v>
      </c>
      <c r="C83" s="4" t="s">
        <v>1</v>
      </c>
      <c r="D83" s="4" t="s">
        <v>12</v>
      </c>
      <c r="E83" s="4" t="s">
        <v>16</v>
      </c>
      <c r="F83" s="4">
        <v>21</v>
      </c>
      <c r="G83" s="4">
        <v>1</v>
      </c>
      <c r="H83" s="5">
        <v>20000</v>
      </c>
      <c r="K83" s="2"/>
    </row>
    <row r="84" spans="2:11" x14ac:dyDescent="0.2">
      <c r="B84" s="11">
        <v>87777</v>
      </c>
      <c r="C84" s="4" t="s">
        <v>2</v>
      </c>
      <c r="D84" s="4" t="s">
        <v>10</v>
      </c>
      <c r="E84" s="4" t="s">
        <v>15</v>
      </c>
      <c r="F84" s="4">
        <v>64</v>
      </c>
      <c r="G84" s="4">
        <v>31</v>
      </c>
      <c r="H84" s="5">
        <v>62523.208819634063</v>
      </c>
      <c r="K84" s="2"/>
    </row>
    <row r="85" spans="2:11" x14ac:dyDescent="0.2">
      <c r="B85" s="11">
        <v>34959</v>
      </c>
      <c r="C85" s="4" t="s">
        <v>1</v>
      </c>
      <c r="D85" s="4" t="s">
        <v>13</v>
      </c>
      <c r="E85" s="4" t="s">
        <v>15</v>
      </c>
      <c r="F85" s="4">
        <v>54</v>
      </c>
      <c r="G85" s="4">
        <v>18</v>
      </c>
      <c r="H85" s="5">
        <v>23686.088627458717</v>
      </c>
      <c r="K85" s="2"/>
    </row>
    <row r="86" spans="2:11" x14ac:dyDescent="0.2">
      <c r="B86" s="11">
        <v>15099</v>
      </c>
      <c r="C86" s="4" t="s">
        <v>1</v>
      </c>
      <c r="D86" s="4" t="s">
        <v>11</v>
      </c>
      <c r="E86" s="4" t="s">
        <v>15</v>
      </c>
      <c r="F86" s="4">
        <v>26</v>
      </c>
      <c r="G86" s="4">
        <v>3</v>
      </c>
      <c r="H86" s="5">
        <v>20402</v>
      </c>
      <c r="K86" s="2"/>
    </row>
    <row r="87" spans="2:11" x14ac:dyDescent="0.2">
      <c r="B87" s="11">
        <v>14361</v>
      </c>
      <c r="C87" s="4" t="s">
        <v>2</v>
      </c>
      <c r="D87" s="4" t="s">
        <v>13</v>
      </c>
      <c r="E87" s="4" t="s">
        <v>15</v>
      </c>
      <c r="F87" s="4">
        <v>38</v>
      </c>
      <c r="G87" s="4">
        <v>8</v>
      </c>
      <c r="H87" s="5">
        <v>44393.796516071168</v>
      </c>
      <c r="K87" s="2"/>
    </row>
    <row r="88" spans="2:11" x14ac:dyDescent="0.2">
      <c r="B88" s="11">
        <v>69722</v>
      </c>
      <c r="C88" s="4" t="s">
        <v>0</v>
      </c>
      <c r="D88" s="4" t="s">
        <v>14</v>
      </c>
      <c r="E88" s="4" t="s">
        <v>15</v>
      </c>
      <c r="F88" s="4">
        <v>23</v>
      </c>
      <c r="G88" s="4">
        <v>4</v>
      </c>
      <c r="H88" s="5">
        <v>27818.127</v>
      </c>
      <c r="K88" s="2"/>
    </row>
    <row r="89" spans="2:11" x14ac:dyDescent="0.2">
      <c r="B89" s="11">
        <v>95290</v>
      </c>
      <c r="C89" s="4" t="s">
        <v>2</v>
      </c>
      <c r="D89" s="4" t="s">
        <v>10</v>
      </c>
      <c r="E89" s="4" t="s">
        <v>16</v>
      </c>
      <c r="F89" s="4">
        <v>60</v>
      </c>
      <c r="G89" s="4">
        <v>23</v>
      </c>
      <c r="H89" s="5">
        <v>55502.547964921141</v>
      </c>
      <c r="K89" s="2"/>
    </row>
    <row r="90" spans="2:11" x14ac:dyDescent="0.2">
      <c r="B90" s="11">
        <v>75710</v>
      </c>
      <c r="C90" s="4" t="s">
        <v>2</v>
      </c>
      <c r="D90" s="4" t="s">
        <v>12</v>
      </c>
      <c r="E90" s="4" t="s">
        <v>15</v>
      </c>
      <c r="F90" s="4">
        <v>60</v>
      </c>
      <c r="G90" s="4">
        <v>18</v>
      </c>
      <c r="H90" s="5">
        <v>51520.813234759829</v>
      </c>
      <c r="K90" s="2"/>
    </row>
    <row r="91" spans="2:11" x14ac:dyDescent="0.2">
      <c r="B91" s="11">
        <v>78108</v>
      </c>
      <c r="C91" s="4" t="s">
        <v>1</v>
      </c>
      <c r="D91" s="4" t="s">
        <v>11</v>
      </c>
      <c r="E91" s="4" t="s">
        <v>15</v>
      </c>
      <c r="F91" s="4">
        <v>54</v>
      </c>
      <c r="G91" s="4">
        <v>14</v>
      </c>
      <c r="H91" s="5">
        <v>22761.86560866579</v>
      </c>
      <c r="K91" s="2"/>
    </row>
    <row r="92" spans="2:11" x14ac:dyDescent="0.2">
      <c r="B92" s="11">
        <v>52884</v>
      </c>
      <c r="C92" s="4" t="s">
        <v>0</v>
      </c>
      <c r="D92" s="4" t="s">
        <v>12</v>
      </c>
      <c r="E92" s="4" t="s">
        <v>15</v>
      </c>
      <c r="F92" s="4">
        <v>48</v>
      </c>
      <c r="G92" s="4">
        <v>1</v>
      </c>
      <c r="H92" s="5">
        <v>27000</v>
      </c>
      <c r="K92" s="2"/>
    </row>
    <row r="93" spans="2:11" x14ac:dyDescent="0.2">
      <c r="B93" s="11">
        <v>17465</v>
      </c>
      <c r="C93" s="4" t="s">
        <v>1</v>
      </c>
      <c r="D93" s="4" t="s">
        <v>13</v>
      </c>
      <c r="E93" s="4" t="s">
        <v>15</v>
      </c>
      <c r="F93" s="4">
        <v>18</v>
      </c>
      <c r="G93" s="4">
        <v>1</v>
      </c>
      <c r="H93" s="5">
        <v>20000</v>
      </c>
      <c r="K93" s="2"/>
    </row>
    <row r="94" spans="2:11" x14ac:dyDescent="0.2">
      <c r="B94" s="11">
        <v>68965</v>
      </c>
      <c r="C94" s="4" t="s">
        <v>0</v>
      </c>
      <c r="D94" s="4" t="s">
        <v>13</v>
      </c>
      <c r="E94" s="4" t="s">
        <v>15</v>
      </c>
      <c r="F94" s="4">
        <v>48</v>
      </c>
      <c r="G94" s="4">
        <v>8</v>
      </c>
      <c r="H94" s="5">
        <v>28947.65450688927</v>
      </c>
      <c r="K94" s="2"/>
    </row>
    <row r="95" spans="2:11" x14ac:dyDescent="0.2">
      <c r="B95" s="11">
        <v>41691</v>
      </c>
      <c r="C95" s="4" t="s">
        <v>2</v>
      </c>
      <c r="D95" s="4" t="s">
        <v>13</v>
      </c>
      <c r="E95" s="4" t="s">
        <v>16</v>
      </c>
      <c r="F95" s="4">
        <v>35</v>
      </c>
      <c r="G95" s="4">
        <v>5</v>
      </c>
      <c r="H95" s="5">
        <v>42454.542024999973</v>
      </c>
      <c r="K95" s="2"/>
    </row>
    <row r="96" spans="2:11" x14ac:dyDescent="0.2">
      <c r="B96" s="11">
        <v>49460</v>
      </c>
      <c r="C96" s="4" t="s">
        <v>2</v>
      </c>
      <c r="D96" s="4" t="s">
        <v>12</v>
      </c>
      <c r="E96" s="4" t="s">
        <v>15</v>
      </c>
      <c r="F96" s="4">
        <v>42</v>
      </c>
      <c r="G96" s="4">
        <v>7</v>
      </c>
      <c r="H96" s="5">
        <v>43737.730557705589</v>
      </c>
      <c r="K96" s="2"/>
    </row>
    <row r="97" spans="2:11" x14ac:dyDescent="0.2">
      <c r="B97" s="11">
        <v>61296</v>
      </c>
      <c r="C97" s="4" t="s">
        <v>1</v>
      </c>
      <c r="D97" s="4" t="s">
        <v>12</v>
      </c>
      <c r="E97" s="4" t="s">
        <v>15</v>
      </c>
      <c r="F97" s="4">
        <v>38</v>
      </c>
      <c r="G97" s="4">
        <v>13</v>
      </c>
      <c r="H97" s="5">
        <v>22536.500602639397</v>
      </c>
      <c r="K97" s="2"/>
    </row>
    <row r="98" spans="2:11" x14ac:dyDescent="0.2">
      <c r="B98" s="11">
        <v>35021</v>
      </c>
      <c r="C98" s="4" t="s">
        <v>1</v>
      </c>
      <c r="D98" s="4" t="s">
        <v>13</v>
      </c>
      <c r="E98" s="4" t="s">
        <v>15</v>
      </c>
      <c r="F98" s="4">
        <v>30</v>
      </c>
      <c r="G98" s="4">
        <v>3</v>
      </c>
      <c r="H98" s="5">
        <v>20402</v>
      </c>
      <c r="K98" s="2"/>
    </row>
    <row r="99" spans="2:11" x14ac:dyDescent="0.2">
      <c r="B99" s="11">
        <v>51880</v>
      </c>
      <c r="C99" s="4" t="s">
        <v>2</v>
      </c>
      <c r="D99" s="4" t="s">
        <v>10</v>
      </c>
      <c r="E99" s="4" t="s">
        <v>15</v>
      </c>
      <c r="F99" s="4">
        <v>46</v>
      </c>
      <c r="G99" s="4">
        <v>13</v>
      </c>
      <c r="H99" s="5">
        <v>47824.726858461348</v>
      </c>
      <c r="K99" s="2"/>
    </row>
    <row r="100" spans="2:11" x14ac:dyDescent="0.2">
      <c r="B100" s="11">
        <v>97255</v>
      </c>
      <c r="C100" s="4" t="s">
        <v>3</v>
      </c>
      <c r="D100" s="4" t="s">
        <v>14</v>
      </c>
      <c r="E100" s="4" t="s">
        <v>16</v>
      </c>
      <c r="F100" s="4">
        <v>60</v>
      </c>
      <c r="G100" s="4">
        <v>11</v>
      </c>
      <c r="H100" s="5">
        <v>85329.609399633002</v>
      </c>
      <c r="K100" s="2"/>
    </row>
    <row r="101" spans="2:11" x14ac:dyDescent="0.2">
      <c r="B101" s="11">
        <v>31395</v>
      </c>
      <c r="C101" s="4" t="s">
        <v>1</v>
      </c>
      <c r="D101" s="4" t="s">
        <v>9</v>
      </c>
      <c r="E101" s="4" t="s">
        <v>15</v>
      </c>
      <c r="F101" s="4">
        <v>45</v>
      </c>
      <c r="G101" s="4">
        <v>19</v>
      </c>
      <c r="H101" s="5">
        <v>23922.949513733303</v>
      </c>
      <c r="K101" s="2"/>
    </row>
    <row r="102" spans="2:11" x14ac:dyDescent="0.2">
      <c r="B102" s="11">
        <v>32377</v>
      </c>
      <c r="C102" s="4" t="s">
        <v>2</v>
      </c>
      <c r="D102" s="4" t="s">
        <v>14</v>
      </c>
      <c r="E102" s="4" t="s">
        <v>16</v>
      </c>
      <c r="F102" s="4">
        <v>44</v>
      </c>
      <c r="G102" s="4">
        <v>5</v>
      </c>
      <c r="H102" s="5">
        <v>42454.542024999973</v>
      </c>
      <c r="K102" s="2"/>
    </row>
    <row r="103" spans="2:11" x14ac:dyDescent="0.2">
      <c r="B103" s="11">
        <v>26546</v>
      </c>
      <c r="C103" s="4" t="s">
        <v>1</v>
      </c>
      <c r="D103" s="4" t="s">
        <v>10</v>
      </c>
      <c r="E103" s="4" t="s">
        <v>15</v>
      </c>
      <c r="F103" s="4">
        <v>54</v>
      </c>
      <c r="G103" s="4">
        <v>29</v>
      </c>
      <c r="H103" s="5">
        <v>26425.819337965026</v>
      </c>
      <c r="K103" s="2"/>
    </row>
    <row r="104" spans="2:11" x14ac:dyDescent="0.2">
      <c r="B104" s="11">
        <v>39728</v>
      </c>
      <c r="C104" s="4" t="s">
        <v>1</v>
      </c>
      <c r="D104" s="4" t="s">
        <v>11</v>
      </c>
      <c r="E104" s="4" t="s">
        <v>15</v>
      </c>
      <c r="F104" s="4">
        <v>30</v>
      </c>
      <c r="G104" s="4">
        <v>2</v>
      </c>
      <c r="H104" s="5">
        <v>20200</v>
      </c>
      <c r="K104" s="2"/>
    </row>
    <row r="105" spans="2:11" x14ac:dyDescent="0.2">
      <c r="B105" s="11">
        <v>57349</v>
      </c>
      <c r="C105" s="4" t="s">
        <v>3</v>
      </c>
      <c r="D105" s="4" t="s">
        <v>10</v>
      </c>
      <c r="E105" s="4" t="s">
        <v>16</v>
      </c>
      <c r="F105" s="4">
        <v>57</v>
      </c>
      <c r="G105" s="4">
        <v>23</v>
      </c>
      <c r="H105" s="5">
        <v>108218.57695431162</v>
      </c>
      <c r="K105" s="2"/>
    </row>
    <row r="106" spans="2:11" x14ac:dyDescent="0.2">
      <c r="B106" s="11">
        <v>20080</v>
      </c>
      <c r="C106" s="4" t="s">
        <v>2</v>
      </c>
      <c r="D106" s="4" t="s">
        <v>14</v>
      </c>
      <c r="E106" s="4" t="s">
        <v>15</v>
      </c>
      <c r="F106" s="4">
        <v>41</v>
      </c>
      <c r="G106" s="4">
        <v>18</v>
      </c>
      <c r="H106" s="5">
        <v>51520.813234759829</v>
      </c>
      <c r="K106" s="2"/>
    </row>
    <row r="107" spans="2:11" x14ac:dyDescent="0.2">
      <c r="B107" s="11">
        <v>82748</v>
      </c>
      <c r="C107" s="4" t="s">
        <v>3</v>
      </c>
      <c r="D107" s="4" t="s">
        <v>9</v>
      </c>
      <c r="E107" s="4" t="s">
        <v>15</v>
      </c>
      <c r="F107" s="4">
        <v>46</v>
      </c>
      <c r="G107" s="4">
        <v>18</v>
      </c>
      <c r="H107" s="5">
        <v>98016.899343469719</v>
      </c>
      <c r="K107" s="2"/>
    </row>
    <row r="108" spans="2:11" x14ac:dyDescent="0.2">
      <c r="B108" s="11">
        <v>92079</v>
      </c>
      <c r="C108" s="4" t="s">
        <v>2</v>
      </c>
      <c r="D108" s="4" t="s">
        <v>13</v>
      </c>
      <c r="E108" s="4" t="s">
        <v>15</v>
      </c>
      <c r="F108" s="4">
        <v>54</v>
      </c>
      <c r="G108" s="4">
        <v>21</v>
      </c>
      <c r="H108" s="5">
        <v>53874.200262002138</v>
      </c>
      <c r="K108" s="2"/>
    </row>
    <row r="109" spans="2:11" x14ac:dyDescent="0.2">
      <c r="B109" s="11">
        <v>14642</v>
      </c>
      <c r="C109" s="4" t="s">
        <v>1</v>
      </c>
      <c r="D109" s="4" t="s">
        <v>11</v>
      </c>
      <c r="E109" s="4" t="s">
        <v>15</v>
      </c>
      <c r="F109" s="4">
        <v>44</v>
      </c>
      <c r="G109" s="4">
        <v>13</v>
      </c>
      <c r="H109" s="5">
        <v>22536.500602639397</v>
      </c>
      <c r="K109" s="2"/>
    </row>
    <row r="110" spans="2:11" x14ac:dyDescent="0.2">
      <c r="B110" s="11">
        <v>24289</v>
      </c>
      <c r="C110" s="4" t="s">
        <v>2</v>
      </c>
      <c r="D110" s="4" t="s">
        <v>10</v>
      </c>
      <c r="E110" s="4" t="s">
        <v>16</v>
      </c>
      <c r="F110" s="4">
        <v>33</v>
      </c>
      <c r="G110" s="4">
        <v>7</v>
      </c>
      <c r="H110" s="5">
        <v>43737.730557705589</v>
      </c>
      <c r="K110" s="2"/>
    </row>
    <row r="111" spans="2:11" x14ac:dyDescent="0.2">
      <c r="B111" s="11">
        <v>51077</v>
      </c>
      <c r="C111" s="4" t="s">
        <v>3</v>
      </c>
      <c r="D111" s="4" t="s">
        <v>13</v>
      </c>
      <c r="E111" s="4" t="s">
        <v>16</v>
      </c>
      <c r="F111" s="4">
        <v>47</v>
      </c>
      <c r="G111" s="4">
        <v>23</v>
      </c>
      <c r="H111" s="5">
        <v>108218.57695431162</v>
      </c>
      <c r="K111" s="2"/>
    </row>
    <row r="112" spans="2:11" x14ac:dyDescent="0.2">
      <c r="B112" s="11">
        <v>84571</v>
      </c>
      <c r="C112" s="4" t="s">
        <v>2</v>
      </c>
      <c r="D112" s="4" t="s">
        <v>12</v>
      </c>
      <c r="E112" s="4" t="s">
        <v>15</v>
      </c>
      <c r="F112" s="4">
        <v>45</v>
      </c>
      <c r="G112" s="4">
        <v>7</v>
      </c>
      <c r="H112" s="5">
        <v>43737.730557705589</v>
      </c>
      <c r="K112" s="2"/>
    </row>
    <row r="113" spans="2:11" x14ac:dyDescent="0.2">
      <c r="B113" s="11">
        <v>23349</v>
      </c>
      <c r="C113" s="4" t="s">
        <v>2</v>
      </c>
      <c r="D113" s="4" t="s">
        <v>11</v>
      </c>
      <c r="E113" s="4" t="s">
        <v>16</v>
      </c>
      <c r="F113" s="4">
        <v>61</v>
      </c>
      <c r="G113" s="4">
        <v>43</v>
      </c>
      <c r="H113" s="5">
        <v>74753.884602838531</v>
      </c>
      <c r="K113" s="2"/>
    </row>
    <row r="114" spans="2:11" x14ac:dyDescent="0.2">
      <c r="B114" s="11">
        <v>22293</v>
      </c>
      <c r="C114" s="4" t="s">
        <v>2</v>
      </c>
      <c r="D114" s="4" t="s">
        <v>10</v>
      </c>
      <c r="E114" s="4" t="s">
        <v>16</v>
      </c>
      <c r="F114" s="4">
        <v>59</v>
      </c>
      <c r="G114" s="4">
        <v>8</v>
      </c>
      <c r="H114" s="5">
        <v>44393.796516071168</v>
      </c>
      <c r="K114" s="2"/>
    </row>
    <row r="115" spans="2:11" x14ac:dyDescent="0.2">
      <c r="B115" s="11">
        <v>88568</v>
      </c>
      <c r="C115" s="4" t="s">
        <v>1</v>
      </c>
      <c r="D115" s="4" t="s">
        <v>9</v>
      </c>
      <c r="E115" s="4" t="s">
        <v>16</v>
      </c>
      <c r="F115" s="4">
        <v>43</v>
      </c>
      <c r="G115" s="4">
        <v>9</v>
      </c>
      <c r="H115" s="5">
        <v>21657.134112561605</v>
      </c>
      <c r="K115" s="2"/>
    </row>
    <row r="116" spans="2:11" x14ac:dyDescent="0.2">
      <c r="B116" s="11">
        <v>88979</v>
      </c>
      <c r="C116" s="4" t="s">
        <v>0</v>
      </c>
      <c r="D116" s="4" t="s">
        <v>13</v>
      </c>
      <c r="E116" s="4" t="s">
        <v>15</v>
      </c>
      <c r="F116" s="4">
        <v>21</v>
      </c>
      <c r="G116" s="4">
        <v>2</v>
      </c>
      <c r="H116" s="5">
        <v>27270</v>
      </c>
      <c r="K116" s="2"/>
    </row>
    <row r="117" spans="2:11" x14ac:dyDescent="0.2">
      <c r="B117" s="11">
        <v>14717</v>
      </c>
      <c r="C117" s="4" t="s">
        <v>2</v>
      </c>
      <c r="D117" s="4" t="s">
        <v>14</v>
      </c>
      <c r="E117" s="4" t="s">
        <v>16</v>
      </c>
      <c r="F117" s="4">
        <v>57</v>
      </c>
      <c r="G117" s="4">
        <v>2</v>
      </c>
      <c r="H117" s="5">
        <v>40599.999999999993</v>
      </c>
      <c r="K117" s="2"/>
    </row>
    <row r="118" spans="2:11" x14ac:dyDescent="0.2">
      <c r="B118" s="11">
        <v>31407</v>
      </c>
      <c r="C118" s="4" t="s">
        <v>1</v>
      </c>
      <c r="D118" s="4" t="s">
        <v>12</v>
      </c>
      <c r="E118" s="4" t="s">
        <v>15</v>
      </c>
      <c r="F118" s="4">
        <v>45</v>
      </c>
      <c r="G118" s="4">
        <v>9</v>
      </c>
      <c r="H118" s="5">
        <v>21657.134112561605</v>
      </c>
      <c r="K118" s="2"/>
    </row>
    <row r="119" spans="2:11" x14ac:dyDescent="0.2">
      <c r="B119" s="11">
        <v>13828</v>
      </c>
      <c r="C119" s="4" t="s">
        <v>1</v>
      </c>
      <c r="D119" s="4" t="s">
        <v>9</v>
      </c>
      <c r="E119" s="4" t="s">
        <v>15</v>
      </c>
      <c r="F119" s="4">
        <v>27</v>
      </c>
      <c r="G119" s="4">
        <v>2</v>
      </c>
      <c r="H119" s="5">
        <v>20200</v>
      </c>
      <c r="K119" s="2"/>
    </row>
    <row r="120" spans="2:11" x14ac:dyDescent="0.2">
      <c r="B120" s="11">
        <v>49153</v>
      </c>
      <c r="C120" s="4" t="s">
        <v>2</v>
      </c>
      <c r="D120" s="4" t="s">
        <v>13</v>
      </c>
      <c r="E120" s="4" t="s">
        <v>15</v>
      </c>
      <c r="F120" s="4">
        <v>42</v>
      </c>
      <c r="G120" s="4">
        <v>9</v>
      </c>
      <c r="H120" s="5">
        <v>45059.703463812235</v>
      </c>
      <c r="K120" s="2"/>
    </row>
    <row r="121" spans="2:11" x14ac:dyDescent="0.2">
      <c r="B121" s="11">
        <v>14594</v>
      </c>
      <c r="C121" s="4" t="s">
        <v>0</v>
      </c>
      <c r="D121" s="4" t="s">
        <v>13</v>
      </c>
      <c r="E121" s="4" t="s">
        <v>15</v>
      </c>
      <c r="F121" s="4">
        <v>60</v>
      </c>
      <c r="G121" s="4">
        <v>11</v>
      </c>
      <c r="H121" s="5">
        <v>29824.797386102524</v>
      </c>
      <c r="K121" s="2"/>
    </row>
    <row r="122" spans="2:11" x14ac:dyDescent="0.2">
      <c r="B122" s="11">
        <v>77298</v>
      </c>
      <c r="C122" s="4" t="s">
        <v>2</v>
      </c>
      <c r="D122" s="4" t="s">
        <v>12</v>
      </c>
      <c r="E122" s="4" t="s">
        <v>16</v>
      </c>
      <c r="F122" s="4">
        <v>60</v>
      </c>
      <c r="G122" s="4">
        <v>34</v>
      </c>
      <c r="H122" s="5">
        <v>65379.167398300597</v>
      </c>
      <c r="K122" s="2"/>
    </row>
    <row r="123" spans="2:11" x14ac:dyDescent="0.2">
      <c r="B123" s="11">
        <v>57883</v>
      </c>
      <c r="C123" s="4" t="s">
        <v>1</v>
      </c>
      <c r="D123" s="4" t="s">
        <v>9</v>
      </c>
      <c r="E123" s="4" t="s">
        <v>15</v>
      </c>
      <c r="F123" s="4">
        <v>25</v>
      </c>
      <c r="G123" s="4">
        <v>2</v>
      </c>
      <c r="H123" s="5">
        <v>20200</v>
      </c>
      <c r="K123" s="2"/>
    </row>
    <row r="124" spans="2:11" x14ac:dyDescent="0.2">
      <c r="B124" s="11">
        <v>91011</v>
      </c>
      <c r="C124" s="4" t="s">
        <v>1</v>
      </c>
      <c r="D124" s="4" t="s">
        <v>10</v>
      </c>
      <c r="E124" s="4" t="s">
        <v>16</v>
      </c>
      <c r="F124" s="4">
        <v>37</v>
      </c>
      <c r="G124" s="4">
        <v>11</v>
      </c>
      <c r="H124" s="5">
        <v>22092.442508224092</v>
      </c>
      <c r="K124" s="2"/>
    </row>
    <row r="125" spans="2:11" x14ac:dyDescent="0.2">
      <c r="B125" s="11">
        <v>35674</v>
      </c>
      <c r="C125" s="4" t="s">
        <v>1</v>
      </c>
      <c r="D125" s="4" t="s">
        <v>11</v>
      </c>
      <c r="E125" s="4" t="s">
        <v>15</v>
      </c>
      <c r="F125" s="4">
        <v>31</v>
      </c>
      <c r="G125" s="4">
        <v>4</v>
      </c>
      <c r="H125" s="5">
        <v>20606.02</v>
      </c>
      <c r="K125" s="2"/>
    </row>
    <row r="126" spans="2:11" x14ac:dyDescent="0.2">
      <c r="B126" s="11">
        <v>61594</v>
      </c>
      <c r="C126" s="4" t="s">
        <v>1</v>
      </c>
      <c r="D126" s="4" t="s">
        <v>12</v>
      </c>
      <c r="E126" s="4" t="s">
        <v>15</v>
      </c>
      <c r="F126" s="4">
        <v>22</v>
      </c>
      <c r="G126" s="4">
        <v>2</v>
      </c>
      <c r="H126" s="5">
        <v>20200</v>
      </c>
      <c r="K126" s="2"/>
    </row>
    <row r="127" spans="2:11" x14ac:dyDescent="0.2">
      <c r="B127" s="11">
        <v>91296</v>
      </c>
      <c r="C127" s="4" t="s">
        <v>2</v>
      </c>
      <c r="D127" s="4" t="s">
        <v>13</v>
      </c>
      <c r="E127" s="4" t="s">
        <v>16</v>
      </c>
      <c r="F127" s="4">
        <v>27</v>
      </c>
      <c r="G127" s="4">
        <v>5</v>
      </c>
      <c r="H127" s="5">
        <v>42454.542024999973</v>
      </c>
      <c r="K127" s="2"/>
    </row>
    <row r="128" spans="2:11" x14ac:dyDescent="0.2">
      <c r="B128" s="11">
        <v>94505</v>
      </c>
      <c r="C128" s="4" t="s">
        <v>2</v>
      </c>
      <c r="D128" s="4" t="s">
        <v>10</v>
      </c>
      <c r="E128" s="4" t="s">
        <v>16</v>
      </c>
      <c r="F128" s="4">
        <v>44</v>
      </c>
      <c r="G128" s="4">
        <v>8</v>
      </c>
      <c r="H128" s="5">
        <v>44393.796516071168</v>
      </c>
      <c r="K128" s="2"/>
    </row>
    <row r="129" spans="2:11" x14ac:dyDescent="0.2">
      <c r="B129" s="11">
        <v>64986</v>
      </c>
      <c r="C129" s="4" t="s">
        <v>0</v>
      </c>
      <c r="D129" s="4" t="s">
        <v>12</v>
      </c>
      <c r="E129" s="4" t="s">
        <v>15</v>
      </c>
      <c r="F129" s="4">
        <v>49</v>
      </c>
      <c r="G129" s="4">
        <v>5</v>
      </c>
      <c r="H129" s="5">
        <v>28096.308270000001</v>
      </c>
      <c r="K129" s="2"/>
    </row>
    <row r="130" spans="2:11" x14ac:dyDescent="0.2">
      <c r="B130" s="11">
        <v>95106</v>
      </c>
      <c r="C130" s="4" t="s">
        <v>2</v>
      </c>
      <c r="D130" s="4" t="s">
        <v>13</v>
      </c>
      <c r="E130" s="4" t="s">
        <v>16</v>
      </c>
      <c r="F130" s="4">
        <v>63</v>
      </c>
      <c r="G130" s="4">
        <v>20</v>
      </c>
      <c r="H130" s="5">
        <v>53078.029814780435</v>
      </c>
      <c r="K130" s="2"/>
    </row>
    <row r="131" spans="2:11" x14ac:dyDescent="0.2">
      <c r="B131" s="11">
        <v>86746</v>
      </c>
      <c r="C131" s="4" t="s">
        <v>2</v>
      </c>
      <c r="D131" s="4" t="s">
        <v>12</v>
      </c>
      <c r="E131" s="4" t="s">
        <v>16</v>
      </c>
      <c r="F131" s="4">
        <v>29</v>
      </c>
      <c r="G131" s="4">
        <v>10</v>
      </c>
      <c r="H131" s="5">
        <v>45735.599015769418</v>
      </c>
      <c r="K131" s="2"/>
    </row>
    <row r="132" spans="2:11" x14ac:dyDescent="0.2">
      <c r="B132" s="11">
        <v>27451</v>
      </c>
      <c r="C132" s="4" t="s">
        <v>0</v>
      </c>
      <c r="D132" s="4" t="s">
        <v>10</v>
      </c>
      <c r="E132" s="4" t="s">
        <v>15</v>
      </c>
      <c r="F132" s="4">
        <v>27</v>
      </c>
      <c r="G132" s="4">
        <v>3</v>
      </c>
      <c r="H132" s="5">
        <v>27542.7</v>
      </c>
      <c r="K132" s="2"/>
    </row>
    <row r="133" spans="2:11" x14ac:dyDescent="0.2">
      <c r="B133" s="11">
        <v>52349</v>
      </c>
      <c r="C133" s="4" t="s">
        <v>1</v>
      </c>
      <c r="D133" s="4" t="s">
        <v>12</v>
      </c>
      <c r="E133" s="4" t="s">
        <v>15</v>
      </c>
      <c r="F133" s="4">
        <v>29</v>
      </c>
      <c r="G133" s="4">
        <v>5</v>
      </c>
      <c r="H133" s="5">
        <v>20812.0802</v>
      </c>
      <c r="K133" s="2"/>
    </row>
    <row r="134" spans="2:11" x14ac:dyDescent="0.2">
      <c r="B134" s="11">
        <v>18710</v>
      </c>
      <c r="C134" s="4" t="s">
        <v>2</v>
      </c>
      <c r="D134" s="4" t="s">
        <v>12</v>
      </c>
      <c r="E134" s="4" t="s">
        <v>15</v>
      </c>
      <c r="F134" s="4">
        <v>25</v>
      </c>
      <c r="G134" s="4">
        <v>6</v>
      </c>
      <c r="H134" s="5">
        <v>43091.360155374969</v>
      </c>
      <c r="K134" s="2"/>
    </row>
    <row r="135" spans="2:11" x14ac:dyDescent="0.2">
      <c r="B135" s="11">
        <v>28841</v>
      </c>
      <c r="C135" s="4" t="s">
        <v>2</v>
      </c>
      <c r="D135" s="4" t="s">
        <v>12</v>
      </c>
      <c r="E135" s="4" t="s">
        <v>16</v>
      </c>
      <c r="F135" s="4">
        <v>28</v>
      </c>
      <c r="G135" s="4">
        <v>7</v>
      </c>
      <c r="H135" s="5">
        <v>43737.730557705589</v>
      </c>
      <c r="K135" s="2"/>
    </row>
    <row r="136" spans="2:11" x14ac:dyDescent="0.2">
      <c r="B136" s="11">
        <v>29041</v>
      </c>
      <c r="C136" s="4" t="s">
        <v>2</v>
      </c>
      <c r="D136" s="4" t="s">
        <v>9</v>
      </c>
      <c r="E136" s="4" t="s">
        <v>15</v>
      </c>
      <c r="F136" s="4">
        <v>40</v>
      </c>
      <c r="G136" s="4">
        <v>12</v>
      </c>
      <c r="H136" s="5">
        <v>47117.957496021038</v>
      </c>
      <c r="K136" s="2"/>
    </row>
    <row r="137" spans="2:11" x14ac:dyDescent="0.2">
      <c r="B137" s="11">
        <v>62922</v>
      </c>
      <c r="C137" s="4" t="s">
        <v>1</v>
      </c>
      <c r="D137" s="4" t="s">
        <v>14</v>
      </c>
      <c r="E137" s="4" t="s">
        <v>15</v>
      </c>
      <c r="F137" s="4">
        <v>42</v>
      </c>
      <c r="G137" s="4">
        <v>18</v>
      </c>
      <c r="H137" s="5">
        <v>23686.088627458717</v>
      </c>
      <c r="K137" s="2"/>
    </row>
    <row r="138" spans="2:11" x14ac:dyDescent="0.2">
      <c r="B138" s="11">
        <v>65173</v>
      </c>
      <c r="C138" s="4" t="s">
        <v>1</v>
      </c>
      <c r="D138" s="4" t="s">
        <v>10</v>
      </c>
      <c r="E138" s="4" t="s">
        <v>15</v>
      </c>
      <c r="F138" s="4">
        <v>42</v>
      </c>
      <c r="G138" s="4">
        <v>16</v>
      </c>
      <c r="H138" s="5">
        <v>23219.379107399975</v>
      </c>
      <c r="K138" s="2"/>
    </row>
    <row r="139" spans="2:11" x14ac:dyDescent="0.2">
      <c r="B139" s="11">
        <v>27569</v>
      </c>
      <c r="C139" s="4" t="s">
        <v>2</v>
      </c>
      <c r="D139" s="4" t="s">
        <v>13</v>
      </c>
      <c r="E139" s="4" t="s">
        <v>16</v>
      </c>
      <c r="F139" s="4">
        <v>37</v>
      </c>
      <c r="G139" s="4">
        <v>13</v>
      </c>
      <c r="H139" s="5">
        <v>47824.726858461348</v>
      </c>
      <c r="K139" s="2"/>
    </row>
    <row r="140" spans="2:11" x14ac:dyDescent="0.2">
      <c r="B140" s="11">
        <v>74733</v>
      </c>
      <c r="C140" s="4" t="s">
        <v>0</v>
      </c>
      <c r="D140" s="4" t="s">
        <v>14</v>
      </c>
      <c r="E140" s="4" t="s">
        <v>15</v>
      </c>
      <c r="F140" s="4">
        <v>48</v>
      </c>
      <c r="G140" s="4">
        <v>7</v>
      </c>
      <c r="H140" s="5">
        <v>28661.044066227001</v>
      </c>
      <c r="K140" s="2"/>
    </row>
    <row r="141" spans="2:11" x14ac:dyDescent="0.2">
      <c r="B141" s="11">
        <v>45670</v>
      </c>
      <c r="C141" s="4" t="s">
        <v>2</v>
      </c>
      <c r="D141" s="4" t="s">
        <v>12</v>
      </c>
      <c r="E141" s="4" t="s">
        <v>15</v>
      </c>
      <c r="F141" s="4">
        <v>48</v>
      </c>
      <c r="G141" s="4">
        <v>11</v>
      </c>
      <c r="H141" s="5">
        <v>46421.633001005954</v>
      </c>
      <c r="K141" s="2"/>
    </row>
    <row r="142" spans="2:11" x14ac:dyDescent="0.2">
      <c r="B142" s="11">
        <v>25972</v>
      </c>
      <c r="C142" s="4" t="s">
        <v>3</v>
      </c>
      <c r="D142" s="4" t="s">
        <v>9</v>
      </c>
      <c r="E142" s="4" t="s">
        <v>15</v>
      </c>
      <c r="F142" s="4">
        <v>54</v>
      </c>
      <c r="G142" s="4">
        <v>5</v>
      </c>
      <c r="H142" s="5">
        <v>75770.251199999999</v>
      </c>
      <c r="K142" s="2"/>
    </row>
    <row r="143" spans="2:11" x14ac:dyDescent="0.2">
      <c r="B143" s="11">
        <v>21433</v>
      </c>
      <c r="C143" s="4" t="s">
        <v>1</v>
      </c>
      <c r="D143" s="4" t="s">
        <v>13</v>
      </c>
      <c r="E143" s="4" t="s">
        <v>15</v>
      </c>
      <c r="F143" s="4">
        <v>33</v>
      </c>
      <c r="G143" s="4">
        <v>11</v>
      </c>
      <c r="H143" s="5">
        <v>22092.442508224092</v>
      </c>
      <c r="K143" s="2"/>
    </row>
    <row r="144" spans="2:11" x14ac:dyDescent="0.2">
      <c r="B144" s="11">
        <v>51724</v>
      </c>
      <c r="C144" s="4" t="s">
        <v>3</v>
      </c>
      <c r="D144" s="4" t="s">
        <v>11</v>
      </c>
      <c r="E144" s="4" t="s">
        <v>15</v>
      </c>
      <c r="F144" s="4">
        <v>48</v>
      </c>
      <c r="G144" s="4">
        <v>13</v>
      </c>
      <c r="H144" s="5">
        <v>88776.925619378177</v>
      </c>
      <c r="K144" s="2"/>
    </row>
    <row r="145" spans="2:11" x14ac:dyDescent="0.2">
      <c r="B145" s="11">
        <v>23811</v>
      </c>
      <c r="C145" s="4" t="s">
        <v>2</v>
      </c>
      <c r="D145" s="4" t="s">
        <v>13</v>
      </c>
      <c r="E145" s="4" t="s">
        <v>15</v>
      </c>
      <c r="F145" s="4">
        <v>29</v>
      </c>
      <c r="G145" s="4">
        <v>2</v>
      </c>
      <c r="H145" s="5">
        <v>40599.999999999993</v>
      </c>
      <c r="K145" s="2"/>
    </row>
    <row r="146" spans="2:11" x14ac:dyDescent="0.2">
      <c r="B146" s="11">
        <v>29767</v>
      </c>
      <c r="C146" s="4" t="s">
        <v>3</v>
      </c>
      <c r="D146" s="4" t="s">
        <v>13</v>
      </c>
      <c r="E146" s="4" t="s">
        <v>15</v>
      </c>
      <c r="F146" s="4">
        <v>49</v>
      </c>
      <c r="G146" s="4">
        <v>10</v>
      </c>
      <c r="H146" s="5">
        <v>83656.479803561771</v>
      </c>
      <c r="K146" s="2"/>
    </row>
    <row r="147" spans="2:11" x14ac:dyDescent="0.2">
      <c r="B147" s="11">
        <v>13681</v>
      </c>
      <c r="C147" s="4" t="s">
        <v>1</v>
      </c>
      <c r="D147" s="4" t="s">
        <v>9</v>
      </c>
      <c r="E147" s="4" t="s">
        <v>15</v>
      </c>
      <c r="F147" s="4">
        <v>43</v>
      </c>
      <c r="G147" s="4">
        <v>3</v>
      </c>
      <c r="H147" s="5">
        <v>20402</v>
      </c>
      <c r="K147" s="2"/>
    </row>
    <row r="148" spans="2:11" x14ac:dyDescent="0.2">
      <c r="B148" s="11">
        <v>46330</v>
      </c>
      <c r="C148" s="4" t="s">
        <v>1</v>
      </c>
      <c r="D148" s="4" t="s">
        <v>13</v>
      </c>
      <c r="E148" s="4" t="s">
        <v>15</v>
      </c>
      <c r="F148" s="4">
        <v>55</v>
      </c>
      <c r="G148" s="4">
        <v>21</v>
      </c>
      <c r="H148" s="5">
        <v>24403.800798959343</v>
      </c>
      <c r="K148" s="2"/>
    </row>
    <row r="149" spans="2:11" x14ac:dyDescent="0.2">
      <c r="B149" s="11">
        <v>98438</v>
      </c>
      <c r="C149" s="4" t="s">
        <v>1</v>
      </c>
      <c r="D149" s="4" t="s">
        <v>10</v>
      </c>
      <c r="E149" s="4" t="s">
        <v>15</v>
      </c>
      <c r="F149" s="4">
        <v>48</v>
      </c>
      <c r="G149" s="4">
        <v>14</v>
      </c>
      <c r="H149" s="5">
        <v>22761.86560866579</v>
      </c>
      <c r="K149" s="2"/>
    </row>
    <row r="150" spans="2:11" x14ac:dyDescent="0.2">
      <c r="B150" s="11">
        <v>52099</v>
      </c>
      <c r="C150" s="4" t="s">
        <v>2</v>
      </c>
      <c r="D150" s="4" t="s">
        <v>11</v>
      </c>
      <c r="E150" s="4" t="s">
        <v>15</v>
      </c>
      <c r="F150" s="4">
        <v>30</v>
      </c>
      <c r="G150" s="4">
        <v>5</v>
      </c>
      <c r="H150" s="5">
        <v>42454.542024999973</v>
      </c>
      <c r="K150" s="2"/>
    </row>
    <row r="151" spans="2:11" x14ac:dyDescent="0.2">
      <c r="B151" s="11">
        <v>18744</v>
      </c>
      <c r="C151" s="4" t="s">
        <v>1</v>
      </c>
      <c r="D151" s="4" t="s">
        <v>9</v>
      </c>
      <c r="E151" s="4" t="s">
        <v>15</v>
      </c>
      <c r="F151" s="4">
        <v>19</v>
      </c>
      <c r="G151" s="4">
        <v>1</v>
      </c>
      <c r="H151" s="5">
        <v>20000</v>
      </c>
      <c r="K151" s="2"/>
    </row>
    <row r="152" spans="2:11" x14ac:dyDescent="0.2">
      <c r="B152" s="11">
        <v>47938</v>
      </c>
      <c r="C152" s="4" t="s">
        <v>1</v>
      </c>
      <c r="D152" s="4" t="s">
        <v>9</v>
      </c>
      <c r="E152" s="4" t="s">
        <v>15</v>
      </c>
      <c r="F152" s="4">
        <v>41</v>
      </c>
      <c r="G152" s="4">
        <v>10</v>
      </c>
      <c r="H152" s="5">
        <v>21873.70545368722</v>
      </c>
      <c r="K152" s="2"/>
    </row>
    <row r="153" spans="2:11" x14ac:dyDescent="0.2">
      <c r="B153" s="11">
        <v>93072</v>
      </c>
      <c r="C153" s="4" t="s">
        <v>0</v>
      </c>
      <c r="D153" s="4" t="s">
        <v>10</v>
      </c>
      <c r="E153" s="4" t="s">
        <v>15</v>
      </c>
      <c r="F153" s="4">
        <v>69</v>
      </c>
      <c r="G153" s="4">
        <v>11</v>
      </c>
      <c r="H153" s="5">
        <v>29824.797386102524</v>
      </c>
      <c r="K153" s="2"/>
    </row>
    <row r="154" spans="2:11" x14ac:dyDescent="0.2">
      <c r="B154" s="11">
        <v>87351</v>
      </c>
      <c r="C154" s="4" t="s">
        <v>1</v>
      </c>
      <c r="D154" s="4" t="s">
        <v>9</v>
      </c>
      <c r="E154" s="4" t="s">
        <v>16</v>
      </c>
      <c r="F154" s="4">
        <v>19</v>
      </c>
      <c r="G154" s="4">
        <v>1</v>
      </c>
      <c r="H154" s="5">
        <v>20000</v>
      </c>
      <c r="K154" s="2"/>
    </row>
    <row r="155" spans="2:11" x14ac:dyDescent="0.2">
      <c r="B155" s="11">
        <v>51833</v>
      </c>
      <c r="C155" s="4" t="s">
        <v>1</v>
      </c>
      <c r="D155" s="4" t="s">
        <v>13</v>
      </c>
      <c r="E155" s="4" t="s">
        <v>15</v>
      </c>
      <c r="F155" s="4">
        <v>55</v>
      </c>
      <c r="G155" s="4">
        <v>26</v>
      </c>
      <c r="H155" s="5">
        <v>25648.639900344682</v>
      </c>
      <c r="K155" s="2"/>
    </row>
    <row r="156" spans="2:11" x14ac:dyDescent="0.2">
      <c r="B156" s="11">
        <v>29429</v>
      </c>
      <c r="C156" s="4" t="s">
        <v>3</v>
      </c>
      <c r="D156" s="4" t="s">
        <v>11</v>
      </c>
      <c r="E156" s="4" t="s">
        <v>15</v>
      </c>
      <c r="F156" s="4">
        <v>44</v>
      </c>
      <c r="G156" s="4">
        <v>17</v>
      </c>
      <c r="H156" s="5">
        <v>96094.999356342858</v>
      </c>
      <c r="K156" s="2"/>
    </row>
    <row r="157" spans="2:11" x14ac:dyDescent="0.2">
      <c r="B157" s="11">
        <v>33995</v>
      </c>
      <c r="C157" s="4" t="s">
        <v>0</v>
      </c>
      <c r="D157" s="4" t="s">
        <v>11</v>
      </c>
      <c r="E157" s="4" t="s">
        <v>15</v>
      </c>
      <c r="F157" s="4">
        <v>44</v>
      </c>
      <c r="G157" s="4">
        <v>19</v>
      </c>
      <c r="H157" s="5">
        <v>32295.981843539957</v>
      </c>
      <c r="K157" s="2"/>
    </row>
    <row r="158" spans="2:11" x14ac:dyDescent="0.2">
      <c r="B158" s="11">
        <v>38440</v>
      </c>
      <c r="C158" s="4" t="s">
        <v>0</v>
      </c>
      <c r="D158" s="4" t="s">
        <v>11</v>
      </c>
      <c r="E158" s="4" t="s">
        <v>16</v>
      </c>
      <c r="F158" s="4">
        <v>23</v>
      </c>
      <c r="G158" s="4">
        <v>2</v>
      </c>
      <c r="H158" s="5">
        <v>27270</v>
      </c>
      <c r="K158" s="2"/>
    </row>
    <row r="159" spans="2:11" x14ac:dyDescent="0.2">
      <c r="B159" s="11">
        <v>28528</v>
      </c>
      <c r="C159" s="4" t="s">
        <v>3</v>
      </c>
      <c r="D159" s="4" t="s">
        <v>13</v>
      </c>
      <c r="E159" s="4" t="s">
        <v>16</v>
      </c>
      <c r="F159" s="4">
        <v>44</v>
      </c>
      <c r="G159" s="4">
        <v>16</v>
      </c>
      <c r="H159" s="5">
        <v>94210.783682689071</v>
      </c>
      <c r="K159" s="2"/>
    </row>
    <row r="160" spans="2:11" x14ac:dyDescent="0.2">
      <c r="B160" s="11">
        <v>24322</v>
      </c>
      <c r="C160" s="4" t="s">
        <v>1</v>
      </c>
      <c r="D160" s="4" t="s">
        <v>11</v>
      </c>
      <c r="E160" s="4" t="s">
        <v>15</v>
      </c>
      <c r="F160" s="4">
        <v>28</v>
      </c>
      <c r="G160" s="4">
        <v>2</v>
      </c>
      <c r="H160" s="5">
        <v>20200</v>
      </c>
      <c r="K160" s="2"/>
    </row>
    <row r="161" spans="2:11" x14ac:dyDescent="0.2">
      <c r="B161" s="11">
        <v>99411</v>
      </c>
      <c r="C161" s="4" t="s">
        <v>0</v>
      </c>
      <c r="D161" s="4" t="s">
        <v>11</v>
      </c>
      <c r="E161" s="4" t="s">
        <v>15</v>
      </c>
      <c r="F161" s="4">
        <v>36</v>
      </c>
      <c r="G161" s="4">
        <v>14</v>
      </c>
      <c r="H161" s="5">
        <v>30728.51857169882</v>
      </c>
      <c r="K161" s="2"/>
    </row>
    <row r="162" spans="2:11" x14ac:dyDescent="0.2">
      <c r="B162" s="11">
        <v>20948</v>
      </c>
      <c r="C162" s="4" t="s">
        <v>2</v>
      </c>
      <c r="D162" s="4" t="s">
        <v>14</v>
      </c>
      <c r="E162" s="4" t="s">
        <v>16</v>
      </c>
      <c r="F162" s="4">
        <v>58</v>
      </c>
      <c r="G162" s="4">
        <v>14</v>
      </c>
      <c r="H162" s="5">
        <v>48542.097761338264</v>
      </c>
      <c r="K162" s="2"/>
    </row>
    <row r="163" spans="2:11" x14ac:dyDescent="0.2">
      <c r="B163" s="11">
        <v>48978</v>
      </c>
      <c r="C163" s="4" t="s">
        <v>1</v>
      </c>
      <c r="D163" s="4" t="s">
        <v>11</v>
      </c>
      <c r="E163" s="4" t="s">
        <v>15</v>
      </c>
      <c r="F163" s="4">
        <v>35</v>
      </c>
      <c r="G163" s="4">
        <v>5</v>
      </c>
      <c r="H163" s="5">
        <v>20812.0802</v>
      </c>
      <c r="K163" s="2"/>
    </row>
    <row r="164" spans="2:11" x14ac:dyDescent="0.2">
      <c r="B164" s="11">
        <v>94155</v>
      </c>
      <c r="C164" s="4" t="s">
        <v>0</v>
      </c>
      <c r="D164" s="4" t="s">
        <v>9</v>
      </c>
      <c r="E164" s="4" t="s">
        <v>15</v>
      </c>
      <c r="F164" s="4">
        <v>26</v>
      </c>
      <c r="G164" s="4">
        <v>7</v>
      </c>
      <c r="H164" s="5">
        <v>28661.044066227001</v>
      </c>
      <c r="K164" s="2"/>
    </row>
    <row r="165" spans="2:11" x14ac:dyDescent="0.2">
      <c r="B165" s="11">
        <v>56413</v>
      </c>
      <c r="C165" s="4" t="s">
        <v>0</v>
      </c>
      <c r="D165" s="4" t="s">
        <v>10</v>
      </c>
      <c r="E165" s="4" t="s">
        <v>15</v>
      </c>
      <c r="F165" s="4">
        <v>48</v>
      </c>
      <c r="G165" s="4">
        <v>21</v>
      </c>
      <c r="H165" s="5">
        <v>32945.131078595114</v>
      </c>
      <c r="K165" s="2"/>
    </row>
    <row r="166" spans="2:11" x14ac:dyDescent="0.2">
      <c r="B166" s="11">
        <v>88177</v>
      </c>
      <c r="C166" s="4" t="s">
        <v>3</v>
      </c>
      <c r="D166" s="4" t="s">
        <v>14</v>
      </c>
      <c r="E166" s="4" t="s">
        <v>16</v>
      </c>
      <c r="F166" s="4">
        <v>49</v>
      </c>
      <c r="G166" s="4">
        <v>15</v>
      </c>
      <c r="H166" s="5">
        <v>92363.513414401052</v>
      </c>
      <c r="K166" s="2"/>
    </row>
    <row r="167" spans="2:11" x14ac:dyDescent="0.2">
      <c r="B167" s="11">
        <v>77721</v>
      </c>
      <c r="C167" s="4" t="s">
        <v>2</v>
      </c>
      <c r="D167" s="4" t="s">
        <v>13</v>
      </c>
      <c r="E167" s="4" t="s">
        <v>15</v>
      </c>
      <c r="F167" s="4">
        <v>64</v>
      </c>
      <c r="G167" s="4">
        <v>5</v>
      </c>
      <c r="H167" s="5">
        <v>42454.542024999973</v>
      </c>
      <c r="K167" s="2"/>
    </row>
    <row r="168" spans="2:11" x14ac:dyDescent="0.2">
      <c r="B168" s="11">
        <v>29747</v>
      </c>
      <c r="C168" s="4" t="s">
        <v>1</v>
      </c>
      <c r="D168" s="4" t="s">
        <v>10</v>
      </c>
      <c r="E168" s="4" t="s">
        <v>15</v>
      </c>
      <c r="F168" s="4">
        <v>43</v>
      </c>
      <c r="G168" s="4">
        <v>9</v>
      </c>
      <c r="H168" s="5">
        <v>21657.134112561605</v>
      </c>
      <c r="K168" s="2"/>
    </row>
    <row r="169" spans="2:11" x14ac:dyDescent="0.2">
      <c r="B169" s="11">
        <v>76164</v>
      </c>
      <c r="C169" s="4" t="s">
        <v>3</v>
      </c>
      <c r="D169" s="4" t="s">
        <v>9</v>
      </c>
      <c r="E169" s="4" t="s">
        <v>16</v>
      </c>
      <c r="F169" s="4">
        <v>37</v>
      </c>
      <c r="G169" s="4">
        <v>17</v>
      </c>
      <c r="H169" s="5">
        <v>96094.999356342858</v>
      </c>
      <c r="K169" s="2"/>
    </row>
    <row r="170" spans="2:11" x14ac:dyDescent="0.2">
      <c r="B170" s="11">
        <v>53380</v>
      </c>
      <c r="C170" s="4" t="s">
        <v>1</v>
      </c>
      <c r="D170" s="4" t="s">
        <v>13</v>
      </c>
      <c r="E170" s="4" t="s">
        <v>15</v>
      </c>
      <c r="F170" s="4">
        <v>18</v>
      </c>
      <c r="G170" s="4">
        <v>0</v>
      </c>
      <c r="H170" s="5">
        <v>20000</v>
      </c>
      <c r="K170" s="2"/>
    </row>
    <row r="171" spans="2:11" x14ac:dyDescent="0.2">
      <c r="B171" s="11">
        <v>72858</v>
      </c>
      <c r="C171" s="4" t="s">
        <v>2</v>
      </c>
      <c r="D171" s="4" t="s">
        <v>9</v>
      </c>
      <c r="E171" s="4" t="s">
        <v>15</v>
      </c>
      <c r="F171" s="4">
        <v>61</v>
      </c>
      <c r="G171" s="4">
        <v>11</v>
      </c>
      <c r="H171" s="5">
        <v>46421.633001005954</v>
      </c>
      <c r="K171" s="2"/>
    </row>
    <row r="172" spans="2:11" x14ac:dyDescent="0.2">
      <c r="B172" s="11">
        <v>93902</v>
      </c>
      <c r="C172" s="4" t="s">
        <v>1</v>
      </c>
      <c r="D172" s="4" t="s">
        <v>10</v>
      </c>
      <c r="E172" s="4" t="s">
        <v>15</v>
      </c>
      <c r="F172" s="4">
        <v>45</v>
      </c>
      <c r="G172" s="4">
        <v>18</v>
      </c>
      <c r="H172" s="5">
        <v>23686.088627458717</v>
      </c>
      <c r="K172" s="2"/>
    </row>
    <row r="173" spans="2:11" x14ac:dyDescent="0.2">
      <c r="B173" s="11">
        <v>71627</v>
      </c>
      <c r="C173" s="4" t="s">
        <v>3</v>
      </c>
      <c r="D173" s="4" t="s">
        <v>9</v>
      </c>
      <c r="E173" s="4" t="s">
        <v>15</v>
      </c>
      <c r="F173" s="4">
        <v>56</v>
      </c>
      <c r="G173" s="4">
        <v>13</v>
      </c>
      <c r="H173" s="5">
        <v>88776.925619378177</v>
      </c>
      <c r="K173" s="2"/>
    </row>
    <row r="174" spans="2:11" x14ac:dyDescent="0.2">
      <c r="B174" s="11">
        <v>49380</v>
      </c>
      <c r="C174" s="4" t="s">
        <v>2</v>
      </c>
      <c r="D174" s="4" t="s">
        <v>11</v>
      </c>
      <c r="E174" s="4" t="s">
        <v>16</v>
      </c>
      <c r="F174" s="4">
        <v>28</v>
      </c>
      <c r="G174" s="4">
        <v>7</v>
      </c>
      <c r="H174" s="5">
        <v>43737.730557705589</v>
      </c>
      <c r="K174" s="2"/>
    </row>
    <row r="175" spans="2:11" x14ac:dyDescent="0.2">
      <c r="B175" s="11">
        <v>47699</v>
      </c>
      <c r="C175" s="4" t="s">
        <v>1</v>
      </c>
      <c r="D175" s="4" t="s">
        <v>14</v>
      </c>
      <c r="E175" s="4" t="s">
        <v>16</v>
      </c>
      <c r="F175" s="4">
        <v>19</v>
      </c>
      <c r="G175" s="4">
        <v>1</v>
      </c>
      <c r="H175" s="5">
        <v>20000</v>
      </c>
      <c r="K175" s="2"/>
    </row>
    <row r="176" spans="2:11" x14ac:dyDescent="0.2">
      <c r="B176" s="11">
        <v>12874</v>
      </c>
      <c r="C176" s="4" t="s">
        <v>0</v>
      </c>
      <c r="D176" s="4" t="s">
        <v>11</v>
      </c>
      <c r="E176" s="4" t="s">
        <v>16</v>
      </c>
      <c r="F176" s="4">
        <v>47</v>
      </c>
      <c r="G176" s="4">
        <v>22</v>
      </c>
      <c r="H176" s="5">
        <v>33274.582389381067</v>
      </c>
      <c r="K176" s="2"/>
    </row>
    <row r="177" spans="2:11" x14ac:dyDescent="0.2">
      <c r="B177" s="11">
        <v>31689</v>
      </c>
      <c r="C177" s="4" t="s">
        <v>0</v>
      </c>
      <c r="D177" s="4" t="s">
        <v>11</v>
      </c>
      <c r="E177" s="4" t="s">
        <v>15</v>
      </c>
      <c r="F177" s="4">
        <v>38</v>
      </c>
      <c r="G177" s="4">
        <v>11</v>
      </c>
      <c r="H177" s="5">
        <v>29824.797386102524</v>
      </c>
      <c r="K177" s="2"/>
    </row>
    <row r="178" spans="2:11" x14ac:dyDescent="0.2">
      <c r="B178" s="11">
        <v>27729</v>
      </c>
      <c r="C178" s="4" t="s">
        <v>2</v>
      </c>
      <c r="D178" s="4" t="s">
        <v>11</v>
      </c>
      <c r="E178" s="4" t="s">
        <v>16</v>
      </c>
      <c r="F178" s="4">
        <v>50</v>
      </c>
      <c r="G178" s="4">
        <v>8</v>
      </c>
      <c r="H178" s="5">
        <v>44393.796516071168</v>
      </c>
      <c r="K178" s="2"/>
    </row>
    <row r="179" spans="2:11" x14ac:dyDescent="0.2">
      <c r="B179" s="11">
        <v>86162</v>
      </c>
      <c r="C179" s="4" t="s">
        <v>1</v>
      </c>
      <c r="D179" s="4" t="s">
        <v>10</v>
      </c>
      <c r="E179" s="4" t="s">
        <v>16</v>
      </c>
      <c r="F179" s="4">
        <v>18</v>
      </c>
      <c r="G179" s="4">
        <v>0</v>
      </c>
      <c r="H179" s="5">
        <v>20000</v>
      </c>
      <c r="K179" s="2"/>
    </row>
    <row r="180" spans="2:11" x14ac:dyDescent="0.2">
      <c r="B180" s="11">
        <v>47622</v>
      </c>
      <c r="C180" s="4" t="s">
        <v>1</v>
      </c>
      <c r="D180" s="4" t="s">
        <v>11</v>
      </c>
      <c r="E180" s="4" t="s">
        <v>16</v>
      </c>
      <c r="F180" s="4">
        <v>18</v>
      </c>
      <c r="G180" s="4">
        <v>0</v>
      </c>
      <c r="H180" s="5">
        <v>20000</v>
      </c>
      <c r="K180" s="2"/>
    </row>
    <row r="181" spans="2:11" x14ac:dyDescent="0.2">
      <c r="B181" s="11">
        <v>53397</v>
      </c>
      <c r="C181" s="4" t="s">
        <v>1</v>
      </c>
      <c r="D181" s="4" t="s">
        <v>10</v>
      </c>
      <c r="E181" s="4" t="s">
        <v>15</v>
      </c>
      <c r="F181" s="4">
        <v>25</v>
      </c>
      <c r="G181" s="4">
        <v>4</v>
      </c>
      <c r="H181" s="5">
        <v>20606.02</v>
      </c>
      <c r="K181" s="2"/>
    </row>
    <row r="182" spans="2:11" x14ac:dyDescent="0.2">
      <c r="B182" s="11">
        <v>45848</v>
      </c>
      <c r="C182" s="4" t="s">
        <v>1</v>
      </c>
      <c r="D182" s="4" t="s">
        <v>9</v>
      </c>
      <c r="E182" s="4" t="s">
        <v>15</v>
      </c>
      <c r="F182" s="4">
        <v>36</v>
      </c>
      <c r="G182" s="4">
        <v>2</v>
      </c>
      <c r="H182" s="5">
        <v>20200</v>
      </c>
      <c r="K182" s="2"/>
    </row>
    <row r="183" spans="2:11" x14ac:dyDescent="0.2">
      <c r="B183" s="11">
        <v>39920</v>
      </c>
      <c r="C183" s="4" t="s">
        <v>2</v>
      </c>
      <c r="D183" s="4" t="s">
        <v>11</v>
      </c>
      <c r="E183" s="4" t="s">
        <v>16</v>
      </c>
      <c r="F183" s="4">
        <v>31</v>
      </c>
      <c r="G183" s="4">
        <v>12</v>
      </c>
      <c r="H183" s="5">
        <v>47117.957496021038</v>
      </c>
      <c r="K183" s="2"/>
    </row>
    <row r="184" spans="2:11" x14ac:dyDescent="0.2">
      <c r="B184" s="11">
        <v>70207</v>
      </c>
      <c r="C184" s="4" t="s">
        <v>0</v>
      </c>
      <c r="D184" s="4" t="s">
        <v>13</v>
      </c>
      <c r="E184" s="4" t="s">
        <v>15</v>
      </c>
      <c r="F184" s="4">
        <v>39</v>
      </c>
      <c r="G184" s="4">
        <v>15</v>
      </c>
      <c r="H184" s="5">
        <v>31035.803757415808</v>
      </c>
      <c r="K184" s="2"/>
    </row>
    <row r="185" spans="2:11" x14ac:dyDescent="0.2">
      <c r="B185" s="11">
        <v>92643</v>
      </c>
      <c r="C185" s="4" t="s">
        <v>2</v>
      </c>
      <c r="D185" s="4" t="s">
        <v>13</v>
      </c>
      <c r="E185" s="4" t="s">
        <v>16</v>
      </c>
      <c r="F185" s="4">
        <v>61</v>
      </c>
      <c r="G185" s="4">
        <v>33</v>
      </c>
      <c r="H185" s="5">
        <v>64412.972806207494</v>
      </c>
      <c r="K185" s="2"/>
    </row>
    <row r="186" spans="2:11" x14ac:dyDescent="0.2">
      <c r="B186" s="11">
        <v>66292</v>
      </c>
      <c r="C186" s="4" t="s">
        <v>3</v>
      </c>
      <c r="D186" s="4" t="s">
        <v>11</v>
      </c>
      <c r="E186" s="4" t="s">
        <v>16</v>
      </c>
      <c r="F186" s="4">
        <v>52</v>
      </c>
      <c r="G186" s="4">
        <v>2</v>
      </c>
      <c r="H186" s="5">
        <v>71400</v>
      </c>
      <c r="K186" s="2"/>
    </row>
    <row r="187" spans="2:11" x14ac:dyDescent="0.2">
      <c r="B187" s="11">
        <v>92709</v>
      </c>
      <c r="C187" s="4" t="s">
        <v>1</v>
      </c>
      <c r="D187" s="4" t="s">
        <v>13</v>
      </c>
      <c r="E187" s="4" t="s">
        <v>15</v>
      </c>
      <c r="F187" s="4">
        <v>32</v>
      </c>
      <c r="G187" s="4">
        <v>6</v>
      </c>
      <c r="H187" s="5">
        <v>21020.201002000002</v>
      </c>
      <c r="K187" s="2"/>
    </row>
    <row r="188" spans="2:11" x14ac:dyDescent="0.2">
      <c r="B188" s="11">
        <v>40548</v>
      </c>
      <c r="C188" s="4" t="s">
        <v>2</v>
      </c>
      <c r="D188" s="4" t="s">
        <v>12</v>
      </c>
      <c r="E188" s="4" t="s">
        <v>15</v>
      </c>
      <c r="F188" s="4">
        <v>56</v>
      </c>
      <c r="G188" s="4">
        <v>12</v>
      </c>
      <c r="H188" s="5">
        <v>47117.957496021038</v>
      </c>
      <c r="K188" s="2"/>
    </row>
    <row r="189" spans="2:11" x14ac:dyDescent="0.2">
      <c r="B189" s="11">
        <v>32604</v>
      </c>
      <c r="C189" s="4" t="s">
        <v>2</v>
      </c>
      <c r="D189" s="4" t="s">
        <v>12</v>
      </c>
      <c r="E189" s="4" t="s">
        <v>15</v>
      </c>
      <c r="F189" s="4">
        <v>28</v>
      </c>
      <c r="G189" s="4">
        <v>6</v>
      </c>
      <c r="H189" s="5">
        <v>43091.360155374969</v>
      </c>
      <c r="K189" s="2"/>
    </row>
    <row r="190" spans="2:11" x14ac:dyDescent="0.2">
      <c r="B190" s="11">
        <v>30369</v>
      </c>
      <c r="C190" s="4" t="s">
        <v>2</v>
      </c>
      <c r="D190" s="4" t="s">
        <v>14</v>
      </c>
      <c r="E190" s="4" t="s">
        <v>15</v>
      </c>
      <c r="F190" s="4">
        <v>58</v>
      </c>
      <c r="G190" s="4">
        <v>21</v>
      </c>
      <c r="H190" s="5">
        <v>53874.200262002138</v>
      </c>
      <c r="K190" s="2"/>
    </row>
    <row r="191" spans="2:11" x14ac:dyDescent="0.2">
      <c r="B191" s="11">
        <v>97270</v>
      </c>
      <c r="C191" s="4" t="s">
        <v>1</v>
      </c>
      <c r="D191" s="4" t="s">
        <v>10</v>
      </c>
      <c r="E191" s="4" t="s">
        <v>15</v>
      </c>
      <c r="F191" s="4">
        <v>54</v>
      </c>
      <c r="G191" s="4">
        <v>26</v>
      </c>
      <c r="H191" s="5">
        <v>25648.639900344682</v>
      </c>
      <c r="K191" s="2"/>
    </row>
    <row r="192" spans="2:11" x14ac:dyDescent="0.2">
      <c r="B192" s="11">
        <v>37026</v>
      </c>
      <c r="C192" s="4" t="s">
        <v>3</v>
      </c>
      <c r="D192" s="4" t="s">
        <v>11</v>
      </c>
      <c r="E192" s="4" t="s">
        <v>16</v>
      </c>
      <c r="F192" s="4">
        <v>37</v>
      </c>
      <c r="G192" s="4">
        <v>14</v>
      </c>
      <c r="H192" s="5">
        <v>90552.464131765737</v>
      </c>
      <c r="K192" s="2"/>
    </row>
    <row r="193" spans="2:11" x14ac:dyDescent="0.2">
      <c r="B193" s="11">
        <v>37041</v>
      </c>
      <c r="C193" s="4" t="s">
        <v>2</v>
      </c>
      <c r="D193" s="4" t="s">
        <v>14</v>
      </c>
      <c r="E193" s="4" t="s">
        <v>15</v>
      </c>
      <c r="F193" s="4">
        <v>50</v>
      </c>
      <c r="G193" s="4">
        <v>22</v>
      </c>
      <c r="H193" s="5">
        <v>54682.313265932164</v>
      </c>
      <c r="K193" s="2"/>
    </row>
    <row r="194" spans="2:11" x14ac:dyDescent="0.2">
      <c r="B194" s="11">
        <v>25998</v>
      </c>
      <c r="C194" s="4" t="s">
        <v>2</v>
      </c>
      <c r="D194" s="4" t="s">
        <v>14</v>
      </c>
      <c r="E194" s="4" t="s">
        <v>16</v>
      </c>
      <c r="F194" s="4">
        <v>31</v>
      </c>
      <c r="G194" s="4">
        <v>10</v>
      </c>
      <c r="H194" s="5">
        <v>45735.599015769418</v>
      </c>
      <c r="K194" s="2"/>
    </row>
    <row r="195" spans="2:11" x14ac:dyDescent="0.2">
      <c r="B195" s="11">
        <v>65372</v>
      </c>
      <c r="C195" s="4" t="s">
        <v>1</v>
      </c>
      <c r="D195" s="4" t="s">
        <v>12</v>
      </c>
      <c r="E195" s="4" t="s">
        <v>15</v>
      </c>
      <c r="F195" s="4">
        <v>48</v>
      </c>
      <c r="G195" s="4">
        <v>15</v>
      </c>
      <c r="H195" s="5">
        <v>22989.484264752449</v>
      </c>
      <c r="K195" s="2"/>
    </row>
    <row r="196" spans="2:11" x14ac:dyDescent="0.2">
      <c r="B196" s="11">
        <v>23759</v>
      </c>
      <c r="C196" s="4" t="s">
        <v>2</v>
      </c>
      <c r="D196" s="4" t="s">
        <v>12</v>
      </c>
      <c r="E196" s="4" t="s">
        <v>15</v>
      </c>
      <c r="F196" s="4">
        <v>27</v>
      </c>
      <c r="G196" s="4">
        <v>1</v>
      </c>
      <c r="H196" s="5">
        <v>40000</v>
      </c>
      <c r="K196" s="2"/>
    </row>
    <row r="197" spans="2:11" x14ac:dyDescent="0.2">
      <c r="B197" s="11">
        <v>74759</v>
      </c>
      <c r="C197" s="4" t="s">
        <v>1</v>
      </c>
      <c r="D197" s="4" t="s">
        <v>14</v>
      </c>
      <c r="E197" s="4" t="s">
        <v>15</v>
      </c>
      <c r="F197" s="4">
        <v>22</v>
      </c>
      <c r="G197" s="4">
        <v>3</v>
      </c>
      <c r="H197" s="5">
        <v>20402</v>
      </c>
      <c r="K197" s="2"/>
    </row>
    <row r="198" spans="2:11" x14ac:dyDescent="0.2">
      <c r="B198" s="11">
        <v>82495</v>
      </c>
      <c r="C198" s="4" t="s">
        <v>2</v>
      </c>
      <c r="D198" s="4" t="s">
        <v>12</v>
      </c>
      <c r="E198" s="4" t="s">
        <v>16</v>
      </c>
      <c r="F198" s="4">
        <v>45</v>
      </c>
      <c r="G198" s="4">
        <v>24</v>
      </c>
      <c r="H198" s="5">
        <v>56335.086184394953</v>
      </c>
      <c r="K198" s="2"/>
    </row>
    <row r="199" spans="2:11" x14ac:dyDescent="0.2">
      <c r="B199" s="11">
        <v>40326</v>
      </c>
      <c r="C199" s="4" t="s">
        <v>0</v>
      </c>
      <c r="D199" s="4" t="s">
        <v>9</v>
      </c>
      <c r="E199" s="4" t="s">
        <v>15</v>
      </c>
      <c r="F199" s="4">
        <v>34</v>
      </c>
      <c r="G199" s="4">
        <v>2</v>
      </c>
      <c r="H199" s="5">
        <v>27270</v>
      </c>
      <c r="K199" s="2"/>
    </row>
    <row r="200" spans="2:11" x14ac:dyDescent="0.2">
      <c r="B200" s="11">
        <v>25560</v>
      </c>
      <c r="C200" s="4" t="s">
        <v>2</v>
      </c>
      <c r="D200" s="4" t="s">
        <v>10</v>
      </c>
      <c r="E200" s="4" t="s">
        <v>16</v>
      </c>
      <c r="F200" s="4">
        <v>39</v>
      </c>
      <c r="G200" s="4">
        <v>14</v>
      </c>
      <c r="H200" s="5">
        <v>48542.097761338264</v>
      </c>
      <c r="K200" s="2"/>
    </row>
    <row r="201" spans="2:11" x14ac:dyDescent="0.2">
      <c r="B201" s="11">
        <v>61491</v>
      </c>
      <c r="C201" s="4" t="s">
        <v>1</v>
      </c>
      <c r="D201" s="4" t="s">
        <v>13</v>
      </c>
      <c r="E201" s="4" t="s">
        <v>16</v>
      </c>
      <c r="F201" s="4">
        <v>32</v>
      </c>
      <c r="G201" s="4">
        <v>2</v>
      </c>
      <c r="H201" s="5">
        <v>20200</v>
      </c>
      <c r="K201" s="2"/>
    </row>
    <row r="202" spans="2:11" x14ac:dyDescent="0.2">
      <c r="B202" s="11">
        <v>97115</v>
      </c>
      <c r="C202" s="4" t="s">
        <v>3</v>
      </c>
      <c r="D202" s="4" t="s">
        <v>13</v>
      </c>
      <c r="E202" s="4" t="s">
        <v>16</v>
      </c>
      <c r="F202" s="4">
        <v>43</v>
      </c>
      <c r="G202" s="4">
        <v>16</v>
      </c>
      <c r="H202" s="5">
        <v>94210.783682689071</v>
      </c>
      <c r="K202" s="2"/>
    </row>
    <row r="203" spans="2:11" x14ac:dyDescent="0.2">
      <c r="B203" s="11">
        <v>79024</v>
      </c>
      <c r="C203" s="4" t="s">
        <v>2</v>
      </c>
      <c r="D203" s="4" t="s">
        <v>12</v>
      </c>
      <c r="E203" s="4" t="s">
        <v>16</v>
      </c>
      <c r="F203" s="4">
        <v>50</v>
      </c>
      <c r="G203" s="4">
        <v>14</v>
      </c>
      <c r="H203" s="5">
        <v>48542.097761338264</v>
      </c>
      <c r="K203" s="2"/>
    </row>
    <row r="204" spans="2:11" x14ac:dyDescent="0.2">
      <c r="B204" s="11">
        <v>61733</v>
      </c>
      <c r="C204" s="4" t="s">
        <v>2</v>
      </c>
      <c r="D204" s="4" t="s">
        <v>13</v>
      </c>
      <c r="E204" s="4" t="s">
        <v>15</v>
      </c>
      <c r="F204" s="4">
        <v>58</v>
      </c>
      <c r="G204" s="4">
        <v>14</v>
      </c>
      <c r="H204" s="5">
        <v>48542.097761338264</v>
      </c>
      <c r="K204" s="2"/>
    </row>
    <row r="205" spans="2:11" x14ac:dyDescent="0.2">
      <c r="B205" s="11">
        <v>26131</v>
      </c>
      <c r="C205" s="4" t="s">
        <v>2</v>
      </c>
      <c r="D205" s="4" t="s">
        <v>12</v>
      </c>
      <c r="E205" s="4" t="s">
        <v>15</v>
      </c>
      <c r="F205" s="4">
        <v>42</v>
      </c>
      <c r="G205" s="4">
        <v>12</v>
      </c>
      <c r="H205" s="5">
        <v>47117.957496021038</v>
      </c>
      <c r="K205" s="2"/>
    </row>
    <row r="206" spans="2:11" x14ac:dyDescent="0.2">
      <c r="B206" s="11">
        <v>50096</v>
      </c>
      <c r="C206" s="4" t="s">
        <v>2</v>
      </c>
      <c r="D206" s="4" t="s">
        <v>11</v>
      </c>
      <c r="E206" s="4" t="s">
        <v>15</v>
      </c>
      <c r="F206" s="4">
        <v>61</v>
      </c>
      <c r="G206" s="4">
        <v>6</v>
      </c>
      <c r="H206" s="5">
        <v>43091.360155374969</v>
      </c>
      <c r="K206" s="2"/>
    </row>
    <row r="207" spans="2:11" x14ac:dyDescent="0.2">
      <c r="B207" s="11">
        <v>62459</v>
      </c>
      <c r="C207" s="4" t="s">
        <v>2</v>
      </c>
      <c r="D207" s="4" t="s">
        <v>12</v>
      </c>
      <c r="E207" s="4" t="s">
        <v>16</v>
      </c>
      <c r="F207" s="4">
        <v>62</v>
      </c>
      <c r="G207" s="4">
        <v>5</v>
      </c>
      <c r="H207" s="5">
        <v>42454.542024999973</v>
      </c>
      <c r="K207" s="2"/>
    </row>
    <row r="208" spans="2:11" x14ac:dyDescent="0.2">
      <c r="B208" s="11">
        <v>84654</v>
      </c>
      <c r="C208" s="4" t="s">
        <v>2</v>
      </c>
      <c r="D208" s="4" t="s">
        <v>13</v>
      </c>
      <c r="E208" s="4" t="s">
        <v>16</v>
      </c>
      <c r="F208" s="4">
        <v>59</v>
      </c>
      <c r="G208" s="4">
        <v>9</v>
      </c>
      <c r="H208" s="5">
        <v>45059.703463812235</v>
      </c>
      <c r="K208" s="2"/>
    </row>
    <row r="209" spans="2:11" x14ac:dyDescent="0.2">
      <c r="B209" s="11">
        <v>40060</v>
      </c>
      <c r="C209" s="4" t="s">
        <v>1</v>
      </c>
      <c r="D209" s="4" t="s">
        <v>12</v>
      </c>
      <c r="E209" s="4" t="s">
        <v>15</v>
      </c>
      <c r="F209" s="4">
        <v>52</v>
      </c>
      <c r="G209" s="4">
        <v>25</v>
      </c>
      <c r="H209" s="5">
        <v>25394.692970638298</v>
      </c>
      <c r="K209" s="2"/>
    </row>
    <row r="210" spans="2:11" x14ac:dyDescent="0.2">
      <c r="B210" s="11">
        <v>70295</v>
      </c>
      <c r="C210" s="4" t="s">
        <v>2</v>
      </c>
      <c r="D210" s="4" t="s">
        <v>11</v>
      </c>
      <c r="E210" s="4" t="s">
        <v>15</v>
      </c>
      <c r="F210" s="4">
        <v>47</v>
      </c>
      <c r="G210" s="4">
        <v>5</v>
      </c>
      <c r="H210" s="5">
        <v>42454.542024999973</v>
      </c>
      <c r="K210" s="2"/>
    </row>
    <row r="211" spans="2:11" x14ac:dyDescent="0.2">
      <c r="B211" s="11">
        <v>63724</v>
      </c>
      <c r="C211" s="4" t="s">
        <v>2</v>
      </c>
      <c r="D211" s="4" t="s">
        <v>12</v>
      </c>
      <c r="E211" s="4" t="s">
        <v>15</v>
      </c>
      <c r="F211" s="4">
        <v>26</v>
      </c>
      <c r="G211" s="4">
        <v>1</v>
      </c>
      <c r="H211" s="5">
        <v>40000</v>
      </c>
      <c r="K211" s="2"/>
    </row>
    <row r="212" spans="2:11" x14ac:dyDescent="0.2">
      <c r="B212" s="11">
        <v>78569</v>
      </c>
      <c r="C212" s="4" t="s">
        <v>2</v>
      </c>
      <c r="D212" s="4" t="s">
        <v>10</v>
      </c>
      <c r="E212" s="4" t="s">
        <v>16</v>
      </c>
      <c r="F212" s="4">
        <v>26</v>
      </c>
      <c r="G212" s="4">
        <v>5</v>
      </c>
      <c r="H212" s="5">
        <v>42454.542024999973</v>
      </c>
      <c r="K212" s="2"/>
    </row>
    <row r="213" spans="2:11" x14ac:dyDescent="0.2">
      <c r="B213" s="11">
        <v>60166</v>
      </c>
      <c r="C213" s="4" t="s">
        <v>2</v>
      </c>
      <c r="D213" s="4" t="s">
        <v>11</v>
      </c>
      <c r="E213" s="4" t="s">
        <v>16</v>
      </c>
      <c r="F213" s="4">
        <v>61</v>
      </c>
      <c r="G213" s="4">
        <v>3</v>
      </c>
      <c r="H213" s="5">
        <v>41208.999999999985</v>
      </c>
      <c r="K213" s="2"/>
    </row>
    <row r="214" spans="2:11" x14ac:dyDescent="0.2">
      <c r="B214" s="11">
        <v>94899</v>
      </c>
      <c r="C214" s="4" t="s">
        <v>2</v>
      </c>
      <c r="D214" s="4" t="s">
        <v>11</v>
      </c>
      <c r="E214" s="4" t="s">
        <v>15</v>
      </c>
      <c r="F214" s="4">
        <v>35</v>
      </c>
      <c r="G214" s="4">
        <v>3</v>
      </c>
      <c r="H214" s="5">
        <v>41208.999999999985</v>
      </c>
      <c r="K214" s="2"/>
    </row>
    <row r="215" spans="2:11" x14ac:dyDescent="0.2">
      <c r="B215" s="11">
        <v>48281</v>
      </c>
      <c r="C215" s="4" t="s">
        <v>2</v>
      </c>
      <c r="D215" s="4" t="s">
        <v>10</v>
      </c>
      <c r="E215" s="4" t="s">
        <v>16</v>
      </c>
      <c r="F215" s="4">
        <v>37</v>
      </c>
      <c r="G215" s="4">
        <v>9</v>
      </c>
      <c r="H215" s="5">
        <v>45059.703463812235</v>
      </c>
      <c r="K215" s="2"/>
    </row>
    <row r="216" spans="2:11" x14ac:dyDescent="0.2">
      <c r="B216" s="11">
        <v>34212</v>
      </c>
      <c r="C216" s="4" t="s">
        <v>2</v>
      </c>
      <c r="D216" s="4" t="s">
        <v>13</v>
      </c>
      <c r="E216" s="4" t="s">
        <v>16</v>
      </c>
      <c r="F216" s="4">
        <v>42</v>
      </c>
      <c r="G216" s="4">
        <v>10</v>
      </c>
      <c r="H216" s="5">
        <v>45735.599015769418</v>
      </c>
      <c r="K216" s="2"/>
    </row>
    <row r="217" spans="2:11" x14ac:dyDescent="0.2">
      <c r="B217" s="11">
        <v>43069</v>
      </c>
      <c r="C217" s="4" t="s">
        <v>0</v>
      </c>
      <c r="D217" s="4" t="s">
        <v>11</v>
      </c>
      <c r="E217" s="4" t="s">
        <v>15</v>
      </c>
      <c r="F217" s="4">
        <v>65</v>
      </c>
      <c r="G217" s="4">
        <v>30</v>
      </c>
      <c r="H217" s="5">
        <v>34000</v>
      </c>
      <c r="K217" s="2"/>
    </row>
    <row r="218" spans="2:11" x14ac:dyDescent="0.2">
      <c r="B218" s="11">
        <v>85466</v>
      </c>
      <c r="C218" s="4" t="s">
        <v>2</v>
      </c>
      <c r="D218" s="4" t="s">
        <v>14</v>
      </c>
      <c r="E218" s="4" t="s">
        <v>15</v>
      </c>
      <c r="F218" s="4">
        <v>64</v>
      </c>
      <c r="G218" s="4">
        <v>7</v>
      </c>
      <c r="H218" s="5">
        <v>43737.730557705589</v>
      </c>
      <c r="K218" s="2"/>
    </row>
    <row r="219" spans="2:11" x14ac:dyDescent="0.2">
      <c r="B219" s="11">
        <v>45128</v>
      </c>
      <c r="C219" s="4" t="s">
        <v>1</v>
      </c>
      <c r="D219" s="4" t="s">
        <v>11</v>
      </c>
      <c r="E219" s="4" t="s">
        <v>16</v>
      </c>
      <c r="F219" s="4">
        <v>30</v>
      </c>
      <c r="G219" s="4">
        <v>6</v>
      </c>
      <c r="H219" s="5">
        <v>21020.201002000002</v>
      </c>
      <c r="K219" s="2"/>
    </row>
    <row r="220" spans="2:11" x14ac:dyDescent="0.2">
      <c r="B220" s="11">
        <v>59935</v>
      </c>
      <c r="C220" s="4" t="s">
        <v>0</v>
      </c>
      <c r="D220" s="4" t="s">
        <v>10</v>
      </c>
      <c r="E220" s="4" t="s">
        <v>15</v>
      </c>
      <c r="F220" s="4">
        <v>42</v>
      </c>
      <c r="G220" s="4">
        <v>6</v>
      </c>
      <c r="H220" s="5">
        <v>28377.271352700001</v>
      </c>
      <c r="K220" s="2"/>
    </row>
    <row r="221" spans="2:11" x14ac:dyDescent="0.2">
      <c r="B221" s="11">
        <v>33053</v>
      </c>
      <c r="C221" s="4" t="s">
        <v>1</v>
      </c>
      <c r="D221" s="4" t="s">
        <v>14</v>
      </c>
      <c r="E221" s="4" t="s">
        <v>16</v>
      </c>
      <c r="F221" s="4">
        <v>43</v>
      </c>
      <c r="G221" s="4">
        <v>16</v>
      </c>
      <c r="H221" s="5">
        <v>23219.379107399975</v>
      </c>
      <c r="K221" s="2"/>
    </row>
    <row r="222" spans="2:11" x14ac:dyDescent="0.2">
      <c r="B222" s="11">
        <v>42649</v>
      </c>
      <c r="C222" s="4" t="s">
        <v>2</v>
      </c>
      <c r="D222" s="4" t="s">
        <v>9</v>
      </c>
      <c r="E222" s="4" t="s">
        <v>15</v>
      </c>
      <c r="F222" s="4">
        <v>34</v>
      </c>
      <c r="G222" s="4">
        <v>8</v>
      </c>
      <c r="H222" s="5">
        <v>44393.796516071168</v>
      </c>
      <c r="K222" s="2"/>
    </row>
    <row r="223" spans="2:11" x14ac:dyDescent="0.2">
      <c r="B223" s="11">
        <v>50792</v>
      </c>
      <c r="C223" s="4" t="s">
        <v>3</v>
      </c>
      <c r="D223" s="4" t="s">
        <v>11</v>
      </c>
      <c r="E223" s="4" t="s">
        <v>16</v>
      </c>
      <c r="F223" s="4">
        <v>51</v>
      </c>
      <c r="G223" s="4">
        <v>5</v>
      </c>
      <c r="H223" s="5">
        <v>75770.251199999999</v>
      </c>
      <c r="K223" s="2"/>
    </row>
    <row r="224" spans="2:11" x14ac:dyDescent="0.2">
      <c r="B224" s="11">
        <v>88375</v>
      </c>
      <c r="C224" s="4" t="s">
        <v>1</v>
      </c>
      <c r="D224" s="4" t="s">
        <v>9</v>
      </c>
      <c r="E224" s="4" t="s">
        <v>16</v>
      </c>
      <c r="F224" s="4">
        <v>24</v>
      </c>
      <c r="G224" s="4">
        <v>2</v>
      </c>
      <c r="H224" s="5">
        <v>20200</v>
      </c>
      <c r="K224" s="2"/>
    </row>
    <row r="225" spans="2:11" x14ac:dyDescent="0.2">
      <c r="B225" s="11">
        <v>70072</v>
      </c>
      <c r="C225" s="4" t="s">
        <v>2</v>
      </c>
      <c r="D225" s="4" t="s">
        <v>11</v>
      </c>
      <c r="E225" s="4" t="s">
        <v>15</v>
      </c>
      <c r="F225" s="4">
        <v>30</v>
      </c>
      <c r="G225" s="4">
        <v>5</v>
      </c>
      <c r="H225" s="5">
        <v>42454.542024999973</v>
      </c>
      <c r="K225" s="2"/>
    </row>
    <row r="226" spans="2:11" x14ac:dyDescent="0.2">
      <c r="B226" s="11">
        <v>86459</v>
      </c>
      <c r="C226" s="4" t="s">
        <v>1</v>
      </c>
      <c r="D226" s="4" t="s">
        <v>9</v>
      </c>
      <c r="E226" s="4" t="s">
        <v>15</v>
      </c>
      <c r="F226" s="4">
        <v>26</v>
      </c>
      <c r="G226" s="4">
        <v>4</v>
      </c>
      <c r="H226" s="5">
        <v>20606.02</v>
      </c>
      <c r="K226" s="2"/>
    </row>
    <row r="227" spans="2:11" x14ac:dyDescent="0.2">
      <c r="B227" s="11">
        <v>13891</v>
      </c>
      <c r="C227" s="4" t="s">
        <v>3</v>
      </c>
      <c r="D227" s="4" t="s">
        <v>9</v>
      </c>
      <c r="E227" s="4" t="s">
        <v>15</v>
      </c>
      <c r="F227" s="4">
        <v>36</v>
      </c>
      <c r="G227" s="4">
        <v>7</v>
      </c>
      <c r="H227" s="5">
        <v>78831.369348480002</v>
      </c>
      <c r="K227" s="2"/>
    </row>
    <row r="228" spans="2:11" x14ac:dyDescent="0.2">
      <c r="B228" s="11">
        <v>81554</v>
      </c>
      <c r="C228" s="4" t="s">
        <v>3</v>
      </c>
      <c r="D228" s="4" t="s">
        <v>14</v>
      </c>
      <c r="E228" s="4" t="s">
        <v>16</v>
      </c>
      <c r="F228" s="4">
        <v>58</v>
      </c>
      <c r="G228" s="4">
        <v>5</v>
      </c>
      <c r="H228" s="5">
        <v>75770.251199999999</v>
      </c>
      <c r="K228" s="2"/>
    </row>
    <row r="229" spans="2:11" x14ac:dyDescent="0.2">
      <c r="B229" s="11">
        <v>73101</v>
      </c>
      <c r="C229" s="4" t="s">
        <v>2</v>
      </c>
      <c r="D229" s="4" t="s">
        <v>11</v>
      </c>
      <c r="E229" s="4" t="s">
        <v>16</v>
      </c>
      <c r="F229" s="4">
        <v>46</v>
      </c>
      <c r="G229" s="4">
        <v>4</v>
      </c>
      <c r="H229" s="5">
        <v>41827.13499999998</v>
      </c>
      <c r="K229" s="2"/>
    </row>
    <row r="230" spans="2:11" x14ac:dyDescent="0.2">
      <c r="B230" s="11">
        <v>32076</v>
      </c>
      <c r="C230" s="4" t="s">
        <v>2</v>
      </c>
      <c r="D230" s="4" t="s">
        <v>13</v>
      </c>
      <c r="E230" s="4" t="s">
        <v>16</v>
      </c>
      <c r="F230" s="4">
        <v>52</v>
      </c>
      <c r="G230" s="4">
        <v>23</v>
      </c>
      <c r="H230" s="5">
        <v>55502.547964921141</v>
      </c>
      <c r="K230" s="2"/>
    </row>
    <row r="231" spans="2:11" x14ac:dyDescent="0.2">
      <c r="B231" s="11">
        <v>95248</v>
      </c>
      <c r="C231" s="4" t="s">
        <v>3</v>
      </c>
      <c r="D231" s="4" t="s">
        <v>12</v>
      </c>
      <c r="E231" s="4" t="s">
        <v>16</v>
      </c>
      <c r="F231" s="4">
        <v>42</v>
      </c>
      <c r="G231" s="4">
        <v>20</v>
      </c>
      <c r="H231" s="5">
        <v>101976.78207694591</v>
      </c>
      <c r="K231" s="2"/>
    </row>
    <row r="232" spans="2:11" x14ac:dyDescent="0.2">
      <c r="B232" s="11">
        <v>88411</v>
      </c>
      <c r="C232" s="4" t="s">
        <v>1</v>
      </c>
      <c r="D232" s="4" t="s">
        <v>10</v>
      </c>
      <c r="E232" s="4" t="s">
        <v>15</v>
      </c>
      <c r="F232" s="4">
        <v>47</v>
      </c>
      <c r="G232" s="4">
        <v>18</v>
      </c>
      <c r="H232" s="5">
        <v>23686.088627458717</v>
      </c>
      <c r="K232" s="2"/>
    </row>
    <row r="233" spans="2:11" x14ac:dyDescent="0.2">
      <c r="B233" s="11">
        <v>84835</v>
      </c>
      <c r="C233" s="4" t="s">
        <v>2</v>
      </c>
      <c r="D233" s="4" t="s">
        <v>10</v>
      </c>
      <c r="E233" s="4" t="s">
        <v>16</v>
      </c>
      <c r="F233" s="4">
        <v>41</v>
      </c>
      <c r="G233" s="4">
        <v>20</v>
      </c>
      <c r="H233" s="5">
        <v>53078.029814780435</v>
      </c>
      <c r="K233" s="2"/>
    </row>
    <row r="234" spans="2:11" x14ac:dyDescent="0.2">
      <c r="B234" s="11">
        <v>72318</v>
      </c>
      <c r="C234" s="4" t="s">
        <v>1</v>
      </c>
      <c r="D234" s="4" t="s">
        <v>12</v>
      </c>
      <c r="E234" s="4" t="s">
        <v>15</v>
      </c>
      <c r="F234" s="4">
        <v>39</v>
      </c>
      <c r="G234" s="4">
        <v>16</v>
      </c>
      <c r="H234" s="5">
        <v>23219.379107399975</v>
      </c>
      <c r="K234" s="2"/>
    </row>
    <row r="235" spans="2:11" x14ac:dyDescent="0.2">
      <c r="B235" s="11">
        <v>50288</v>
      </c>
      <c r="C235" s="4" t="s">
        <v>2</v>
      </c>
      <c r="D235" s="4" t="s">
        <v>12</v>
      </c>
      <c r="E235" s="4" t="s">
        <v>16</v>
      </c>
      <c r="F235" s="4">
        <v>63</v>
      </c>
      <c r="G235" s="4">
        <v>22</v>
      </c>
      <c r="H235" s="5">
        <v>54682.313265932164</v>
      </c>
      <c r="K235" s="2"/>
    </row>
    <row r="236" spans="2:11" x14ac:dyDescent="0.2">
      <c r="B236" s="11">
        <v>94177</v>
      </c>
      <c r="C236" s="4" t="s">
        <v>3</v>
      </c>
      <c r="D236" s="4" t="s">
        <v>12</v>
      </c>
      <c r="E236" s="4" t="s">
        <v>15</v>
      </c>
      <c r="F236" s="4">
        <v>45</v>
      </c>
      <c r="G236" s="4">
        <v>8</v>
      </c>
      <c r="H236" s="5">
        <v>80407.996735449604</v>
      </c>
      <c r="K236" s="2"/>
    </row>
    <row r="237" spans="2:11" x14ac:dyDescent="0.2">
      <c r="B237" s="11">
        <v>55834</v>
      </c>
      <c r="C237" s="4" t="s">
        <v>0</v>
      </c>
      <c r="D237" s="4" t="s">
        <v>12</v>
      </c>
      <c r="E237" s="4" t="s">
        <v>15</v>
      </c>
      <c r="F237" s="4">
        <v>45</v>
      </c>
      <c r="G237" s="4">
        <v>22</v>
      </c>
      <c r="H237" s="5">
        <v>33274.582389381067</v>
      </c>
      <c r="K237" s="2"/>
    </row>
    <row r="238" spans="2:11" x14ac:dyDescent="0.2">
      <c r="B238" s="11">
        <v>55596</v>
      </c>
      <c r="C238" s="4" t="s">
        <v>1</v>
      </c>
      <c r="D238" s="4" t="s">
        <v>13</v>
      </c>
      <c r="E238" s="4" t="s">
        <v>15</v>
      </c>
      <c r="F238" s="4">
        <v>42</v>
      </c>
      <c r="G238" s="4">
        <v>15</v>
      </c>
      <c r="H238" s="5">
        <v>22989.484264752449</v>
      </c>
      <c r="K238" s="2"/>
    </row>
    <row r="239" spans="2:11" x14ac:dyDescent="0.2">
      <c r="B239" s="11">
        <v>52431</v>
      </c>
      <c r="C239" s="4" t="s">
        <v>1</v>
      </c>
      <c r="D239" s="4" t="s">
        <v>13</v>
      </c>
      <c r="E239" s="4" t="s">
        <v>15</v>
      </c>
      <c r="F239" s="4">
        <v>52</v>
      </c>
      <c r="G239" s="4">
        <v>26</v>
      </c>
      <c r="H239" s="5">
        <v>25648.639900344682</v>
      </c>
      <c r="K239" s="2"/>
    </row>
    <row r="240" spans="2:11" x14ac:dyDescent="0.2">
      <c r="B240" s="11">
        <v>79884</v>
      </c>
      <c r="C240" s="4" t="s">
        <v>2</v>
      </c>
      <c r="D240" s="4" t="s">
        <v>12</v>
      </c>
      <c r="E240" s="4" t="s">
        <v>16</v>
      </c>
      <c r="F240" s="4">
        <v>26</v>
      </c>
      <c r="G240" s="4">
        <v>6</v>
      </c>
      <c r="H240" s="5">
        <v>43091.360155374969</v>
      </c>
      <c r="K240" s="2"/>
    </row>
    <row r="241" spans="2:11" x14ac:dyDescent="0.2">
      <c r="B241" s="11">
        <v>36701</v>
      </c>
      <c r="C241" s="4" t="s">
        <v>0</v>
      </c>
      <c r="D241" s="4" t="s">
        <v>11</v>
      </c>
      <c r="E241" s="4" t="s">
        <v>15</v>
      </c>
      <c r="F241" s="4">
        <v>31</v>
      </c>
      <c r="G241" s="4">
        <v>2</v>
      </c>
      <c r="H241" s="5">
        <v>27270</v>
      </c>
      <c r="K241" s="2"/>
    </row>
    <row r="242" spans="2:11" x14ac:dyDescent="0.2">
      <c r="B242" s="11">
        <v>50947</v>
      </c>
      <c r="C242" s="4" t="s">
        <v>2</v>
      </c>
      <c r="D242" s="4" t="s">
        <v>10</v>
      </c>
      <c r="E242" s="4" t="s">
        <v>16</v>
      </c>
      <c r="F242" s="4">
        <v>51</v>
      </c>
      <c r="G242" s="4">
        <v>18</v>
      </c>
      <c r="H242" s="5">
        <v>51520.813234759829</v>
      </c>
      <c r="K242" s="2"/>
    </row>
    <row r="243" spans="2:11" x14ac:dyDescent="0.2">
      <c r="B243" s="11">
        <v>71528</v>
      </c>
      <c r="C243" s="4" t="s">
        <v>1</v>
      </c>
      <c r="D243" s="4" t="s">
        <v>13</v>
      </c>
      <c r="E243" s="4" t="s">
        <v>16</v>
      </c>
      <c r="F243" s="4">
        <v>33</v>
      </c>
      <c r="G243" s="4">
        <v>6</v>
      </c>
      <c r="H243" s="5">
        <v>21020.201002000002</v>
      </c>
      <c r="K243" s="2"/>
    </row>
    <row r="244" spans="2:11" x14ac:dyDescent="0.2">
      <c r="B244" s="11">
        <v>25867</v>
      </c>
      <c r="C244" s="4" t="s">
        <v>1</v>
      </c>
      <c r="D244" s="4" t="s">
        <v>10</v>
      </c>
      <c r="E244" s="4" t="s">
        <v>15</v>
      </c>
      <c r="F244" s="4">
        <v>48</v>
      </c>
      <c r="G244" s="4">
        <v>20</v>
      </c>
      <c r="H244" s="5">
        <v>24162.179008870637</v>
      </c>
      <c r="K244" s="2"/>
    </row>
    <row r="245" spans="2:11" x14ac:dyDescent="0.2">
      <c r="B245" s="11">
        <v>10908</v>
      </c>
      <c r="C245" s="4" t="s">
        <v>0</v>
      </c>
      <c r="D245" s="4" t="s">
        <v>13</v>
      </c>
      <c r="E245" s="4" t="s">
        <v>16</v>
      </c>
      <c r="F245" s="4">
        <v>48</v>
      </c>
      <c r="G245" s="4">
        <v>2</v>
      </c>
      <c r="H245" s="5">
        <v>27270</v>
      </c>
      <c r="K245" s="2"/>
    </row>
    <row r="246" spans="2:11" x14ac:dyDescent="0.2">
      <c r="B246" s="11">
        <v>60537</v>
      </c>
      <c r="C246" s="4" t="s">
        <v>2</v>
      </c>
      <c r="D246" s="4" t="s">
        <v>13</v>
      </c>
      <c r="E246" s="4" t="s">
        <v>16</v>
      </c>
      <c r="F246" s="4">
        <v>50</v>
      </c>
      <c r="G246" s="4">
        <v>31</v>
      </c>
      <c r="H246" s="5">
        <v>62523.208819634063</v>
      </c>
      <c r="K246" s="2"/>
    </row>
    <row r="247" spans="2:11" x14ac:dyDescent="0.2">
      <c r="B247" s="11">
        <v>23057</v>
      </c>
      <c r="C247" s="4" t="s">
        <v>2</v>
      </c>
      <c r="D247" s="4" t="s">
        <v>13</v>
      </c>
      <c r="E247" s="4" t="s">
        <v>15</v>
      </c>
      <c r="F247" s="4">
        <v>25</v>
      </c>
      <c r="G247" s="4">
        <v>5</v>
      </c>
      <c r="H247" s="5">
        <v>42454.542024999973</v>
      </c>
      <c r="K247" s="2"/>
    </row>
    <row r="248" spans="2:11" x14ac:dyDescent="0.2">
      <c r="B248" s="11">
        <v>25868</v>
      </c>
      <c r="C248" s="4" t="s">
        <v>0</v>
      </c>
      <c r="D248" s="4" t="s">
        <v>11</v>
      </c>
      <c r="E248" s="4" t="s">
        <v>15</v>
      </c>
      <c r="F248" s="4">
        <v>41</v>
      </c>
      <c r="G248" s="4">
        <v>18</v>
      </c>
      <c r="H248" s="5">
        <v>31976.219647069265</v>
      </c>
      <c r="K248" s="2"/>
    </row>
    <row r="249" spans="2:11" x14ac:dyDescent="0.2">
      <c r="B249" s="11">
        <v>85781</v>
      </c>
      <c r="C249" s="4" t="s">
        <v>0</v>
      </c>
      <c r="D249" s="4" t="s">
        <v>11</v>
      </c>
      <c r="E249" s="4" t="s">
        <v>15</v>
      </c>
      <c r="F249" s="4">
        <v>39</v>
      </c>
      <c r="G249" s="4">
        <v>7</v>
      </c>
      <c r="H249" s="5">
        <v>28661.044066227001</v>
      </c>
      <c r="K249" s="2"/>
    </row>
    <row r="250" spans="2:11" x14ac:dyDescent="0.2">
      <c r="B250" s="11">
        <v>92009</v>
      </c>
      <c r="C250" s="4" t="s">
        <v>1</v>
      </c>
      <c r="D250" s="4" t="s">
        <v>13</v>
      </c>
      <c r="E250" s="4" t="s">
        <v>16</v>
      </c>
      <c r="F250" s="4">
        <v>57</v>
      </c>
      <c r="G250" s="4">
        <v>25</v>
      </c>
      <c r="H250" s="5">
        <v>25394.692970638298</v>
      </c>
      <c r="K250" s="2"/>
    </row>
    <row r="251" spans="2:11" x14ac:dyDescent="0.2">
      <c r="B251" s="11">
        <v>78136</v>
      </c>
      <c r="C251" s="4" t="s">
        <v>3</v>
      </c>
      <c r="D251" s="4" t="s">
        <v>13</v>
      </c>
      <c r="E251" s="4" t="s">
        <v>15</v>
      </c>
      <c r="F251" s="4">
        <v>59</v>
      </c>
      <c r="G251" s="4">
        <v>31</v>
      </c>
      <c r="H251" s="5">
        <v>126795.31088723482</v>
      </c>
      <c r="K251" s="2"/>
    </row>
    <row r="252" spans="2:11" x14ac:dyDescent="0.2">
      <c r="B252" s="11">
        <v>81899</v>
      </c>
      <c r="C252" s="4" t="s">
        <v>1</v>
      </c>
      <c r="D252" s="4" t="s">
        <v>11</v>
      </c>
      <c r="E252" s="4" t="s">
        <v>15</v>
      </c>
      <c r="F252" s="4">
        <v>32</v>
      </c>
      <c r="G252" s="4">
        <v>8</v>
      </c>
      <c r="H252" s="5">
        <v>21442.707042140202</v>
      </c>
      <c r="K252" s="2"/>
    </row>
    <row r="253" spans="2:11" x14ac:dyDescent="0.2">
      <c r="B253" s="11">
        <v>87417</v>
      </c>
      <c r="C253" s="4" t="s">
        <v>2</v>
      </c>
      <c r="D253" s="4" t="s">
        <v>13</v>
      </c>
      <c r="E253" s="4" t="s">
        <v>16</v>
      </c>
      <c r="F253" s="4">
        <v>40</v>
      </c>
      <c r="G253" s="4">
        <v>15</v>
      </c>
      <c r="H253" s="5">
        <v>49270.229227758333</v>
      </c>
      <c r="K253" s="2"/>
    </row>
    <row r="254" spans="2:11" x14ac:dyDescent="0.2">
      <c r="B254" s="11">
        <v>27388</v>
      </c>
      <c r="C254" s="4" t="s">
        <v>0</v>
      </c>
      <c r="D254" s="4" t="s">
        <v>13</v>
      </c>
      <c r="E254" s="4" t="s">
        <v>15</v>
      </c>
      <c r="F254" s="4">
        <v>33</v>
      </c>
      <c r="G254" s="4">
        <v>11</v>
      </c>
      <c r="H254" s="5">
        <v>29824.797386102524</v>
      </c>
      <c r="K254" s="2"/>
    </row>
    <row r="255" spans="2:11" x14ac:dyDescent="0.2">
      <c r="B255" s="11">
        <v>28177</v>
      </c>
      <c r="C255" s="4" t="s">
        <v>2</v>
      </c>
      <c r="D255" s="4" t="s">
        <v>9</v>
      </c>
      <c r="E255" s="4" t="s">
        <v>16</v>
      </c>
      <c r="F255" s="4">
        <v>37</v>
      </c>
      <c r="G255" s="4">
        <v>7</v>
      </c>
      <c r="H255" s="5">
        <v>43737.730557705589</v>
      </c>
      <c r="K255" s="2"/>
    </row>
    <row r="256" spans="2:11" x14ac:dyDescent="0.2">
      <c r="B256" s="11">
        <v>87927</v>
      </c>
      <c r="C256" s="4" t="s">
        <v>2</v>
      </c>
      <c r="D256" s="4" t="s">
        <v>12</v>
      </c>
      <c r="E256" s="4" t="s">
        <v>16</v>
      </c>
      <c r="F256" s="4">
        <v>26</v>
      </c>
      <c r="G256" s="4">
        <v>7</v>
      </c>
      <c r="H256" s="5">
        <v>43737.730557705589</v>
      </c>
      <c r="K256" s="2"/>
    </row>
    <row r="257" spans="2:11" x14ac:dyDescent="0.2">
      <c r="B257" s="11">
        <v>38432</v>
      </c>
      <c r="C257" s="4" t="s">
        <v>2</v>
      </c>
      <c r="D257" s="4" t="s">
        <v>11</v>
      </c>
      <c r="E257" s="4" t="s">
        <v>16</v>
      </c>
      <c r="F257" s="4">
        <v>41</v>
      </c>
      <c r="G257" s="4">
        <v>19</v>
      </c>
      <c r="H257" s="5">
        <v>52293.625433281224</v>
      </c>
      <c r="K257" s="2"/>
    </row>
    <row r="258" spans="2:11" x14ac:dyDescent="0.2">
      <c r="B258" s="11">
        <v>37208</v>
      </c>
      <c r="C258" s="4" t="s">
        <v>1</v>
      </c>
      <c r="D258" s="4" t="s">
        <v>11</v>
      </c>
      <c r="E258" s="4" t="s">
        <v>15</v>
      </c>
      <c r="F258" s="4">
        <v>36</v>
      </c>
      <c r="G258" s="4">
        <v>14</v>
      </c>
      <c r="H258" s="5">
        <v>22761.86560866579</v>
      </c>
      <c r="K258" s="2"/>
    </row>
    <row r="259" spans="2:11" x14ac:dyDescent="0.2">
      <c r="B259" s="11">
        <v>54961</v>
      </c>
      <c r="C259" s="4" t="s">
        <v>1</v>
      </c>
      <c r="D259" s="4" t="s">
        <v>10</v>
      </c>
      <c r="E259" s="4" t="s">
        <v>15</v>
      </c>
      <c r="F259" s="4">
        <v>22</v>
      </c>
      <c r="G259" s="4">
        <v>2</v>
      </c>
      <c r="H259" s="5">
        <v>20200</v>
      </c>
      <c r="K259" s="2"/>
    </row>
    <row r="260" spans="2:11" x14ac:dyDescent="0.2">
      <c r="B260" s="11">
        <v>24490</v>
      </c>
      <c r="C260" s="4" t="s">
        <v>1</v>
      </c>
      <c r="D260" s="4" t="s">
        <v>12</v>
      </c>
      <c r="E260" s="4" t="s">
        <v>15</v>
      </c>
      <c r="F260" s="4">
        <v>27</v>
      </c>
      <c r="G260" s="4">
        <v>3</v>
      </c>
      <c r="H260" s="5">
        <v>20402</v>
      </c>
      <c r="K260" s="2"/>
    </row>
    <row r="261" spans="2:11" x14ac:dyDescent="0.2">
      <c r="B261" s="11">
        <v>22069</v>
      </c>
      <c r="C261" s="4" t="s">
        <v>2</v>
      </c>
      <c r="D261" s="4" t="s">
        <v>13</v>
      </c>
      <c r="E261" s="4" t="s">
        <v>16</v>
      </c>
      <c r="F261" s="4">
        <v>26</v>
      </c>
      <c r="G261" s="4">
        <v>7</v>
      </c>
      <c r="H261" s="5">
        <v>43737.730557705589</v>
      </c>
      <c r="K261" s="2"/>
    </row>
    <row r="262" spans="2:11" x14ac:dyDescent="0.2">
      <c r="B262" s="11">
        <v>24349</v>
      </c>
      <c r="C262" s="4" t="s">
        <v>1</v>
      </c>
      <c r="D262" s="4" t="s">
        <v>10</v>
      </c>
      <c r="E262" s="4" t="s">
        <v>15</v>
      </c>
      <c r="F262" s="4">
        <v>47</v>
      </c>
      <c r="G262" s="4">
        <v>5</v>
      </c>
      <c r="H262" s="5">
        <v>20812.0802</v>
      </c>
      <c r="K262" s="2"/>
    </row>
    <row r="263" spans="2:11" x14ac:dyDescent="0.2">
      <c r="B263" s="11">
        <v>53168</v>
      </c>
      <c r="C263" s="4" t="s">
        <v>2</v>
      </c>
      <c r="D263" s="4" t="s">
        <v>13</v>
      </c>
      <c r="E263" s="4" t="s">
        <v>16</v>
      </c>
      <c r="F263" s="4">
        <v>27</v>
      </c>
      <c r="G263" s="4">
        <v>6</v>
      </c>
      <c r="H263" s="5">
        <v>43091.360155374969</v>
      </c>
      <c r="K263" s="2"/>
    </row>
    <row r="264" spans="2:11" x14ac:dyDescent="0.2">
      <c r="B264" s="11">
        <v>27586</v>
      </c>
      <c r="C264" s="4" t="s">
        <v>3</v>
      </c>
      <c r="D264" s="4" t="s">
        <v>11</v>
      </c>
      <c r="E264" s="4" t="s">
        <v>16</v>
      </c>
      <c r="F264" s="4">
        <v>41</v>
      </c>
      <c r="G264" s="4">
        <v>14</v>
      </c>
      <c r="H264" s="5">
        <v>90552.464131765737</v>
      </c>
      <c r="K264" s="2"/>
    </row>
    <row r="265" spans="2:11" x14ac:dyDescent="0.2">
      <c r="B265" s="11">
        <v>66285</v>
      </c>
      <c r="C265" s="4" t="s">
        <v>0</v>
      </c>
      <c r="D265" s="4" t="s">
        <v>9</v>
      </c>
      <c r="E265" s="4" t="s">
        <v>15</v>
      </c>
      <c r="F265" s="4">
        <v>62</v>
      </c>
      <c r="G265" s="4">
        <v>3</v>
      </c>
      <c r="H265" s="5">
        <v>27542.7</v>
      </c>
      <c r="K265" s="2"/>
    </row>
    <row r="266" spans="2:11" x14ac:dyDescent="0.2">
      <c r="B266" s="11">
        <v>84335</v>
      </c>
      <c r="C266" s="4" t="s">
        <v>1</v>
      </c>
      <c r="D266" s="4" t="s">
        <v>11</v>
      </c>
      <c r="E266" s="4" t="s">
        <v>15</v>
      </c>
      <c r="F266" s="4">
        <v>42</v>
      </c>
      <c r="G266" s="4">
        <v>8</v>
      </c>
      <c r="H266" s="5">
        <v>21442.707042140202</v>
      </c>
      <c r="K266" s="2"/>
    </row>
    <row r="267" spans="2:11" x14ac:dyDescent="0.2">
      <c r="B267" s="11">
        <v>69134</v>
      </c>
      <c r="C267" s="4" t="s">
        <v>0</v>
      </c>
      <c r="D267" s="4" t="s">
        <v>11</v>
      </c>
      <c r="E267" s="4" t="s">
        <v>16</v>
      </c>
      <c r="F267" s="4">
        <v>40</v>
      </c>
      <c r="G267" s="4">
        <v>18</v>
      </c>
      <c r="H267" s="5">
        <v>31976.219647069265</v>
      </c>
      <c r="K267" s="2"/>
    </row>
    <row r="268" spans="2:11" x14ac:dyDescent="0.2">
      <c r="B268" s="11">
        <v>79767</v>
      </c>
      <c r="C268" s="4" t="s">
        <v>0</v>
      </c>
      <c r="D268" s="4" t="s">
        <v>11</v>
      </c>
      <c r="E268" s="4" t="s">
        <v>15</v>
      </c>
      <c r="F268" s="4">
        <v>31</v>
      </c>
      <c r="G268" s="4">
        <v>4</v>
      </c>
      <c r="H268" s="5">
        <v>27818.127</v>
      </c>
      <c r="K268" s="2"/>
    </row>
    <row r="269" spans="2:11" x14ac:dyDescent="0.2">
      <c r="B269" s="11">
        <v>92944</v>
      </c>
      <c r="C269" s="4" t="s">
        <v>2</v>
      </c>
      <c r="D269" s="4" t="s">
        <v>11</v>
      </c>
      <c r="E269" s="4" t="s">
        <v>15</v>
      </c>
      <c r="F269" s="4">
        <v>41</v>
      </c>
      <c r="G269" s="4">
        <v>17</v>
      </c>
      <c r="H269" s="5">
        <v>50759.421906167321</v>
      </c>
      <c r="K269" s="2"/>
    </row>
    <row r="270" spans="2:11" x14ac:dyDescent="0.2">
      <c r="B270" s="11">
        <v>31046</v>
      </c>
      <c r="C270" s="4" t="s">
        <v>1</v>
      </c>
      <c r="D270" s="4" t="s">
        <v>10</v>
      </c>
      <c r="E270" s="4" t="s">
        <v>15</v>
      </c>
      <c r="F270" s="4">
        <v>28</v>
      </c>
      <c r="G270" s="4">
        <v>4</v>
      </c>
      <c r="H270" s="5">
        <v>20606.02</v>
      </c>
      <c r="K270" s="2"/>
    </row>
    <row r="271" spans="2:11" x14ac:dyDescent="0.2">
      <c r="B271" s="11">
        <v>91841</v>
      </c>
      <c r="C271" s="4" t="s">
        <v>2</v>
      </c>
      <c r="D271" s="4" t="s">
        <v>12</v>
      </c>
      <c r="E271" s="4" t="s">
        <v>16</v>
      </c>
      <c r="F271" s="4">
        <v>42</v>
      </c>
      <c r="G271" s="4">
        <v>3</v>
      </c>
      <c r="H271" s="5">
        <v>41208.999999999985</v>
      </c>
      <c r="K271" s="2"/>
    </row>
    <row r="272" spans="2:11" x14ac:dyDescent="0.2">
      <c r="B272" s="11">
        <v>91618</v>
      </c>
      <c r="C272" s="4" t="s">
        <v>3</v>
      </c>
      <c r="D272" s="4" t="s">
        <v>12</v>
      </c>
      <c r="E272" s="4" t="s">
        <v>16</v>
      </c>
      <c r="F272" s="4">
        <v>56</v>
      </c>
      <c r="G272" s="4">
        <v>6</v>
      </c>
      <c r="H272" s="5">
        <v>77285.656224000006</v>
      </c>
      <c r="K272" s="2"/>
    </row>
    <row r="273" spans="2:11" x14ac:dyDescent="0.2">
      <c r="B273" s="11">
        <v>15025</v>
      </c>
      <c r="C273" s="4" t="s">
        <v>1</v>
      </c>
      <c r="D273" s="4" t="s">
        <v>13</v>
      </c>
      <c r="E273" s="4" t="s">
        <v>15</v>
      </c>
      <c r="F273" s="4">
        <v>41</v>
      </c>
      <c r="G273" s="4">
        <v>6</v>
      </c>
      <c r="H273" s="5">
        <v>21020.201002000002</v>
      </c>
      <c r="K273" s="2"/>
    </row>
    <row r="274" spans="2:11" x14ac:dyDescent="0.2">
      <c r="B274" s="11">
        <v>48922</v>
      </c>
      <c r="C274" s="4" t="s">
        <v>1</v>
      </c>
      <c r="D274" s="4" t="s">
        <v>11</v>
      </c>
      <c r="E274" s="4" t="s">
        <v>15</v>
      </c>
      <c r="F274" s="4">
        <v>19</v>
      </c>
      <c r="G274" s="4">
        <v>1</v>
      </c>
      <c r="H274" s="5">
        <v>20000</v>
      </c>
      <c r="K274" s="2"/>
    </row>
    <row r="275" spans="2:11" x14ac:dyDescent="0.2">
      <c r="B275" s="11">
        <v>88750</v>
      </c>
      <c r="C275" s="4" t="s">
        <v>0</v>
      </c>
      <c r="D275" s="4" t="s">
        <v>9</v>
      </c>
      <c r="E275" s="4" t="s">
        <v>15</v>
      </c>
      <c r="F275" s="4">
        <v>67</v>
      </c>
      <c r="G275" s="4">
        <v>14</v>
      </c>
      <c r="H275" s="5">
        <v>30728.51857169882</v>
      </c>
      <c r="K275" s="2"/>
    </row>
    <row r="276" spans="2:11" x14ac:dyDescent="0.2">
      <c r="B276" s="11">
        <v>31331</v>
      </c>
      <c r="C276" s="4" t="s">
        <v>3</v>
      </c>
      <c r="D276" s="4" t="s">
        <v>13</v>
      </c>
      <c r="E276" s="4" t="s">
        <v>16</v>
      </c>
      <c r="F276" s="4">
        <v>56</v>
      </c>
      <c r="G276" s="4">
        <v>2</v>
      </c>
      <c r="H276" s="5">
        <v>71400</v>
      </c>
      <c r="K276" s="2"/>
    </row>
    <row r="277" spans="2:11" x14ac:dyDescent="0.2">
      <c r="B277" s="11">
        <v>39007</v>
      </c>
      <c r="C277" s="4" t="s">
        <v>1</v>
      </c>
      <c r="D277" s="4" t="s">
        <v>10</v>
      </c>
      <c r="E277" s="4" t="s">
        <v>15</v>
      </c>
      <c r="F277" s="4">
        <v>52</v>
      </c>
      <c r="G277" s="4">
        <v>24</v>
      </c>
      <c r="H277" s="5">
        <v>25143.26036696861</v>
      </c>
      <c r="K277" s="2"/>
    </row>
    <row r="278" spans="2:11" x14ac:dyDescent="0.2">
      <c r="B278" s="11">
        <v>57936</v>
      </c>
      <c r="C278" s="4" t="s">
        <v>1</v>
      </c>
      <c r="D278" s="4" t="s">
        <v>13</v>
      </c>
      <c r="E278" s="4" t="s">
        <v>15</v>
      </c>
      <c r="F278" s="4">
        <v>51</v>
      </c>
      <c r="G278" s="4">
        <v>1</v>
      </c>
      <c r="H278" s="5">
        <v>20000</v>
      </c>
      <c r="K278" s="2"/>
    </row>
    <row r="279" spans="2:11" x14ac:dyDescent="0.2">
      <c r="B279" s="11">
        <v>82641</v>
      </c>
      <c r="C279" s="4" t="s">
        <v>3</v>
      </c>
      <c r="D279" s="4" t="s">
        <v>13</v>
      </c>
      <c r="E279" s="4" t="s">
        <v>15</v>
      </c>
      <c r="F279" s="4">
        <v>65</v>
      </c>
      <c r="G279" s="4">
        <v>37</v>
      </c>
      <c r="H279" s="5">
        <v>142792.11406009938</v>
      </c>
      <c r="K279" s="2"/>
    </row>
    <row r="280" spans="2:11" x14ac:dyDescent="0.2">
      <c r="B280" s="11">
        <v>20993</v>
      </c>
      <c r="C280" s="4" t="s">
        <v>2</v>
      </c>
      <c r="D280" s="4" t="s">
        <v>10</v>
      </c>
      <c r="E280" s="4" t="s">
        <v>15</v>
      </c>
      <c r="F280" s="4">
        <v>36</v>
      </c>
      <c r="G280" s="4">
        <v>8</v>
      </c>
      <c r="H280" s="5">
        <v>44393.796516071168</v>
      </c>
      <c r="K280" s="2"/>
    </row>
    <row r="281" spans="2:11" x14ac:dyDescent="0.2">
      <c r="B281" s="11">
        <v>90277</v>
      </c>
      <c r="C281" s="4" t="s">
        <v>3</v>
      </c>
      <c r="D281" s="4" t="s">
        <v>14</v>
      </c>
      <c r="E281" s="4" t="s">
        <v>16</v>
      </c>
      <c r="F281" s="4">
        <v>39</v>
      </c>
      <c r="G281" s="4">
        <v>20</v>
      </c>
      <c r="H281" s="5">
        <v>101976.78207694591</v>
      </c>
      <c r="K281" s="2"/>
    </row>
    <row r="282" spans="2:11" x14ac:dyDescent="0.2">
      <c r="B282" s="11">
        <v>96211</v>
      </c>
      <c r="C282" s="4" t="s">
        <v>2</v>
      </c>
      <c r="D282" s="4" t="s">
        <v>12</v>
      </c>
      <c r="E282" s="4" t="s">
        <v>16</v>
      </c>
      <c r="F282" s="4">
        <v>61</v>
      </c>
      <c r="G282" s="4">
        <v>11</v>
      </c>
      <c r="H282" s="5">
        <v>46421.633001005954</v>
      </c>
      <c r="K282" s="2"/>
    </row>
    <row r="283" spans="2:11" x14ac:dyDescent="0.2">
      <c r="B283" s="11">
        <v>54996</v>
      </c>
      <c r="C283" s="4" t="s">
        <v>0</v>
      </c>
      <c r="D283" s="4" t="s">
        <v>13</v>
      </c>
      <c r="E283" s="4" t="s">
        <v>15</v>
      </c>
      <c r="F283" s="4">
        <v>33</v>
      </c>
      <c r="G283" s="4">
        <v>11</v>
      </c>
      <c r="H283" s="5">
        <v>29824.797386102524</v>
      </c>
      <c r="K283" s="2"/>
    </row>
    <row r="284" spans="2:11" x14ac:dyDescent="0.2">
      <c r="B284" s="11">
        <v>21816</v>
      </c>
      <c r="C284" s="4" t="s">
        <v>1</v>
      </c>
      <c r="D284" s="4" t="s">
        <v>10</v>
      </c>
      <c r="E284" s="4" t="s">
        <v>15</v>
      </c>
      <c r="F284" s="4">
        <v>57</v>
      </c>
      <c r="G284" s="4">
        <v>26</v>
      </c>
      <c r="H284" s="5">
        <v>25648.639900344682</v>
      </c>
      <c r="K284" s="2"/>
    </row>
    <row r="285" spans="2:11" x14ac:dyDescent="0.2">
      <c r="B285" s="11">
        <v>15135</v>
      </c>
      <c r="C285" s="4" t="s">
        <v>1</v>
      </c>
      <c r="D285" s="4" t="s">
        <v>13</v>
      </c>
      <c r="E285" s="4" t="s">
        <v>15</v>
      </c>
      <c r="F285" s="4">
        <v>53</v>
      </c>
      <c r="G285" s="4">
        <v>6</v>
      </c>
      <c r="H285" s="5">
        <v>21020.201002000002</v>
      </c>
      <c r="K285" s="2"/>
    </row>
    <row r="286" spans="2:11" x14ac:dyDescent="0.2">
      <c r="B286" s="11">
        <v>63857</v>
      </c>
      <c r="C286" s="4" t="s">
        <v>1</v>
      </c>
      <c r="D286" s="4" t="s">
        <v>11</v>
      </c>
      <c r="E286" s="4" t="s">
        <v>16</v>
      </c>
      <c r="F286" s="4">
        <v>42</v>
      </c>
      <c r="G286" s="4">
        <v>8</v>
      </c>
      <c r="H286" s="5">
        <v>21442.707042140202</v>
      </c>
      <c r="K286" s="2"/>
    </row>
    <row r="287" spans="2:11" x14ac:dyDescent="0.2">
      <c r="B287" s="11">
        <v>56112</v>
      </c>
      <c r="C287" s="4" t="s">
        <v>0</v>
      </c>
      <c r="D287" s="4" t="s">
        <v>13</v>
      </c>
      <c r="E287" s="4" t="s">
        <v>15</v>
      </c>
      <c r="F287" s="4">
        <v>38</v>
      </c>
      <c r="G287" s="4">
        <v>15</v>
      </c>
      <c r="H287" s="5">
        <v>31035.803757415808</v>
      </c>
      <c r="K287" s="2"/>
    </row>
    <row r="288" spans="2:11" x14ac:dyDescent="0.2">
      <c r="B288" s="11">
        <v>49697</v>
      </c>
      <c r="C288" s="4" t="s">
        <v>2</v>
      </c>
      <c r="D288" s="4" t="s">
        <v>10</v>
      </c>
      <c r="E288" s="4" t="s">
        <v>15</v>
      </c>
      <c r="F288" s="4">
        <v>33</v>
      </c>
      <c r="G288" s="4">
        <v>3</v>
      </c>
      <c r="H288" s="5">
        <v>41208.999999999985</v>
      </c>
      <c r="K288" s="2"/>
    </row>
    <row r="289" spans="2:11" x14ac:dyDescent="0.2">
      <c r="B289" s="11">
        <v>89130</v>
      </c>
      <c r="C289" s="4" t="s">
        <v>2</v>
      </c>
      <c r="D289" s="4" t="s">
        <v>13</v>
      </c>
      <c r="E289" s="4" t="s">
        <v>16</v>
      </c>
      <c r="F289" s="4">
        <v>40</v>
      </c>
      <c r="G289" s="4">
        <v>6</v>
      </c>
      <c r="H289" s="5">
        <v>43091.360155374969</v>
      </c>
      <c r="K289" s="2"/>
    </row>
    <row r="290" spans="2:11" x14ac:dyDescent="0.2">
      <c r="B290" s="11">
        <v>36896</v>
      </c>
      <c r="C290" s="4" t="s">
        <v>0</v>
      </c>
      <c r="D290" s="4" t="s">
        <v>13</v>
      </c>
      <c r="E290" s="4" t="s">
        <v>15</v>
      </c>
      <c r="F290" s="4">
        <v>34</v>
      </c>
      <c r="G290" s="4">
        <v>5</v>
      </c>
      <c r="H290" s="5">
        <v>28096.308270000001</v>
      </c>
      <c r="K290" s="2"/>
    </row>
    <row r="291" spans="2:11" x14ac:dyDescent="0.2">
      <c r="B291" s="11">
        <v>34680</v>
      </c>
      <c r="C291" s="4" t="s">
        <v>2</v>
      </c>
      <c r="D291" s="4" t="s">
        <v>13</v>
      </c>
      <c r="E291" s="4" t="s">
        <v>16</v>
      </c>
      <c r="F291" s="4">
        <v>43</v>
      </c>
      <c r="G291" s="4">
        <v>20</v>
      </c>
      <c r="H291" s="5">
        <v>53078.029814780435</v>
      </c>
      <c r="K291" s="2"/>
    </row>
    <row r="292" spans="2:11" x14ac:dyDescent="0.2">
      <c r="B292" s="11">
        <v>59073</v>
      </c>
      <c r="C292" s="4" t="s">
        <v>3</v>
      </c>
      <c r="D292" s="4" t="s">
        <v>11</v>
      </c>
      <c r="E292" s="4" t="s">
        <v>16</v>
      </c>
      <c r="F292" s="4">
        <v>59</v>
      </c>
      <c r="G292" s="4">
        <v>25</v>
      </c>
      <c r="H292" s="5">
        <v>112590.60746326581</v>
      </c>
      <c r="K292" s="2"/>
    </row>
    <row r="293" spans="2:11" x14ac:dyDescent="0.2">
      <c r="B293" s="11">
        <v>67808</v>
      </c>
      <c r="C293" s="4" t="s">
        <v>2</v>
      </c>
      <c r="D293" s="4" t="s">
        <v>9</v>
      </c>
      <c r="E293" s="4" t="s">
        <v>15</v>
      </c>
      <c r="F293" s="4">
        <v>34</v>
      </c>
      <c r="G293" s="4">
        <v>7</v>
      </c>
      <c r="H293" s="5">
        <v>43737.730557705589</v>
      </c>
      <c r="K293" s="2"/>
    </row>
    <row r="294" spans="2:11" x14ac:dyDescent="0.2">
      <c r="B294" s="11">
        <v>62017</v>
      </c>
      <c r="C294" s="4" t="s">
        <v>0</v>
      </c>
      <c r="D294" s="4" t="s">
        <v>11</v>
      </c>
      <c r="E294" s="4" t="s">
        <v>15</v>
      </c>
      <c r="F294" s="4">
        <v>32</v>
      </c>
      <c r="G294" s="4">
        <v>4</v>
      </c>
      <c r="H294" s="5">
        <v>27818.127</v>
      </c>
      <c r="K294" s="2"/>
    </row>
    <row r="295" spans="2:11" x14ac:dyDescent="0.2">
      <c r="B295" s="11">
        <v>95323</v>
      </c>
      <c r="C295" s="4" t="s">
        <v>2</v>
      </c>
      <c r="D295" s="4" t="s">
        <v>10</v>
      </c>
      <c r="E295" s="4" t="s">
        <v>16</v>
      </c>
      <c r="F295" s="4">
        <v>36</v>
      </c>
      <c r="G295" s="4">
        <v>14</v>
      </c>
      <c r="H295" s="5">
        <v>48542.097761338264</v>
      </c>
      <c r="K295" s="2"/>
    </row>
    <row r="296" spans="2:11" x14ac:dyDescent="0.2">
      <c r="B296" s="11">
        <v>49488</v>
      </c>
      <c r="C296" s="4" t="s">
        <v>2</v>
      </c>
      <c r="D296" s="4" t="s">
        <v>14</v>
      </c>
      <c r="E296" s="4" t="s">
        <v>15</v>
      </c>
      <c r="F296" s="4">
        <v>57</v>
      </c>
      <c r="G296" s="4">
        <v>7</v>
      </c>
      <c r="H296" s="5">
        <v>43737.730557705589</v>
      </c>
      <c r="K296" s="2"/>
    </row>
    <row r="297" spans="2:11" x14ac:dyDescent="0.2">
      <c r="B297" s="11">
        <v>53819</v>
      </c>
      <c r="C297" s="4" t="s">
        <v>3</v>
      </c>
      <c r="D297" s="4" t="s">
        <v>12</v>
      </c>
      <c r="E297" s="4" t="s">
        <v>16</v>
      </c>
      <c r="F297" s="4">
        <v>62</v>
      </c>
      <c r="G297" s="4">
        <v>20</v>
      </c>
      <c r="H297" s="5">
        <v>101976.78207694591</v>
      </c>
      <c r="K297" s="2"/>
    </row>
    <row r="298" spans="2:11" x14ac:dyDescent="0.2">
      <c r="B298" s="11">
        <v>29663</v>
      </c>
      <c r="C298" s="4" t="s">
        <v>2</v>
      </c>
      <c r="D298" s="4" t="s">
        <v>13</v>
      </c>
      <c r="E298" s="4" t="s">
        <v>15</v>
      </c>
      <c r="F298" s="4">
        <v>32</v>
      </c>
      <c r="G298" s="4">
        <v>6</v>
      </c>
      <c r="H298" s="5">
        <v>43091.360155374969</v>
      </c>
      <c r="K298" s="2"/>
    </row>
    <row r="299" spans="2:11" x14ac:dyDescent="0.2">
      <c r="B299" s="11">
        <v>73820</v>
      </c>
      <c r="C299" s="4" t="s">
        <v>3</v>
      </c>
      <c r="D299" s="4" t="s">
        <v>12</v>
      </c>
      <c r="E299" s="4" t="s">
        <v>16</v>
      </c>
      <c r="F299" s="4">
        <v>44</v>
      </c>
      <c r="G299" s="4">
        <v>18</v>
      </c>
      <c r="H299" s="5">
        <v>98016.899343469719</v>
      </c>
      <c r="K299" s="2"/>
    </row>
    <row r="300" spans="2:11" x14ac:dyDescent="0.2">
      <c r="B300" s="11">
        <v>10780</v>
      </c>
      <c r="C300" s="4" t="s">
        <v>1</v>
      </c>
      <c r="D300" s="4" t="s">
        <v>9</v>
      </c>
      <c r="E300" s="4" t="s">
        <v>15</v>
      </c>
      <c r="F300" s="4">
        <v>19</v>
      </c>
      <c r="G300" s="4">
        <v>1</v>
      </c>
      <c r="H300" s="5">
        <v>20000</v>
      </c>
      <c r="K300" s="2"/>
    </row>
    <row r="301" spans="2:11" x14ac:dyDescent="0.2">
      <c r="B301" s="11">
        <v>58585</v>
      </c>
      <c r="C301" s="4" t="s">
        <v>2</v>
      </c>
      <c r="D301" s="4" t="s">
        <v>11</v>
      </c>
      <c r="E301" s="4" t="s">
        <v>15</v>
      </c>
      <c r="F301" s="4">
        <v>34</v>
      </c>
      <c r="G301" s="4">
        <v>5</v>
      </c>
      <c r="H301" s="5">
        <v>42454.542024999973</v>
      </c>
      <c r="K301" s="2"/>
    </row>
    <row r="302" spans="2:11" x14ac:dyDescent="0.2">
      <c r="B302" s="11">
        <v>14703</v>
      </c>
      <c r="C302" s="4" t="s">
        <v>1</v>
      </c>
      <c r="D302" s="4" t="s">
        <v>9</v>
      </c>
      <c r="E302" s="4" t="s">
        <v>15</v>
      </c>
      <c r="F302" s="4">
        <v>44</v>
      </c>
      <c r="G302" s="4">
        <v>7</v>
      </c>
      <c r="H302" s="5">
        <v>21230.40301202</v>
      </c>
      <c r="K302" s="2"/>
    </row>
    <row r="303" spans="2:11" x14ac:dyDescent="0.2">
      <c r="B303" s="11">
        <v>60677</v>
      </c>
      <c r="C303" s="4" t="s">
        <v>2</v>
      </c>
      <c r="D303" s="4" t="s">
        <v>12</v>
      </c>
      <c r="E303" s="4" t="s">
        <v>16</v>
      </c>
      <c r="F303" s="4">
        <v>37</v>
      </c>
      <c r="G303" s="4">
        <v>13</v>
      </c>
      <c r="H303" s="5">
        <v>47824.726858461348</v>
      </c>
      <c r="K303" s="2"/>
    </row>
    <row r="304" spans="2:11" x14ac:dyDescent="0.2">
      <c r="B304" s="11">
        <v>88795</v>
      </c>
      <c r="C304" s="4" t="s">
        <v>1</v>
      </c>
      <c r="D304" s="4" t="s">
        <v>14</v>
      </c>
      <c r="E304" s="4" t="s">
        <v>15</v>
      </c>
      <c r="F304" s="4">
        <v>39</v>
      </c>
      <c r="G304" s="4">
        <v>13</v>
      </c>
      <c r="H304" s="5">
        <v>22536.500602639397</v>
      </c>
      <c r="K304" s="2"/>
    </row>
    <row r="305" spans="2:11" x14ac:dyDescent="0.2">
      <c r="B305" s="11">
        <v>73400</v>
      </c>
      <c r="C305" s="4" t="s">
        <v>1</v>
      </c>
      <c r="D305" s="4" t="s">
        <v>13</v>
      </c>
      <c r="E305" s="4" t="s">
        <v>15</v>
      </c>
      <c r="F305" s="4">
        <v>26</v>
      </c>
      <c r="G305" s="4">
        <v>1</v>
      </c>
      <c r="H305" s="5">
        <v>20000</v>
      </c>
      <c r="K305" s="2"/>
    </row>
    <row r="306" spans="2:11" x14ac:dyDescent="0.2">
      <c r="B306" s="11">
        <v>14861</v>
      </c>
      <c r="C306" s="4" t="s">
        <v>1</v>
      </c>
      <c r="D306" s="4" t="s">
        <v>12</v>
      </c>
      <c r="E306" s="4" t="s">
        <v>15</v>
      </c>
      <c r="F306" s="4">
        <v>25</v>
      </c>
      <c r="G306" s="4">
        <v>5</v>
      </c>
      <c r="H306" s="5">
        <v>20812.0802</v>
      </c>
      <c r="K306" s="2"/>
    </row>
    <row r="307" spans="2:11" x14ac:dyDescent="0.2">
      <c r="B307" s="11">
        <v>13066</v>
      </c>
      <c r="C307" s="4" t="s">
        <v>1</v>
      </c>
      <c r="D307" s="4" t="s">
        <v>11</v>
      </c>
      <c r="E307" s="4" t="s">
        <v>15</v>
      </c>
      <c r="F307" s="4">
        <v>45</v>
      </c>
      <c r="G307" s="4">
        <v>3</v>
      </c>
      <c r="H307" s="5">
        <v>20402</v>
      </c>
      <c r="K307" s="2"/>
    </row>
    <row r="308" spans="2:11" x14ac:dyDescent="0.2">
      <c r="B308" s="11">
        <v>95306</v>
      </c>
      <c r="C308" s="4" t="s">
        <v>2</v>
      </c>
      <c r="D308" s="4" t="s">
        <v>12</v>
      </c>
      <c r="E308" s="4" t="s">
        <v>15</v>
      </c>
      <c r="F308" s="4">
        <v>49</v>
      </c>
      <c r="G308" s="4">
        <v>4</v>
      </c>
      <c r="H308" s="5">
        <v>41827.13499999998</v>
      </c>
      <c r="K308" s="2"/>
    </row>
    <row r="309" spans="2:11" x14ac:dyDescent="0.2">
      <c r="B309" s="11">
        <v>69370</v>
      </c>
      <c r="C309" s="4" t="s">
        <v>2</v>
      </c>
      <c r="D309" s="4" t="s">
        <v>13</v>
      </c>
      <c r="E309" s="4" t="s">
        <v>16</v>
      </c>
      <c r="F309" s="4">
        <v>61</v>
      </c>
      <c r="G309" s="4">
        <v>13</v>
      </c>
      <c r="H309" s="5">
        <v>47824.726858461348</v>
      </c>
      <c r="K309" s="2"/>
    </row>
    <row r="310" spans="2:11" x14ac:dyDescent="0.2">
      <c r="B310" s="11">
        <v>55174</v>
      </c>
      <c r="C310" s="4" t="s">
        <v>2</v>
      </c>
      <c r="D310" s="4" t="s">
        <v>11</v>
      </c>
      <c r="E310" s="4" t="s">
        <v>15</v>
      </c>
      <c r="F310" s="4">
        <v>30</v>
      </c>
      <c r="G310" s="4">
        <v>5</v>
      </c>
      <c r="H310" s="5">
        <v>42454.542024999973</v>
      </c>
      <c r="K310" s="2"/>
    </row>
    <row r="311" spans="2:11" x14ac:dyDescent="0.2">
      <c r="B311" s="11">
        <v>92099</v>
      </c>
      <c r="C311" s="4" t="s">
        <v>1</v>
      </c>
      <c r="D311" s="4" t="s">
        <v>14</v>
      </c>
      <c r="E311" s="4" t="s">
        <v>16</v>
      </c>
      <c r="F311" s="4">
        <v>53</v>
      </c>
      <c r="G311" s="4">
        <v>4</v>
      </c>
      <c r="H311" s="5">
        <v>20606.02</v>
      </c>
      <c r="K311" s="2"/>
    </row>
    <row r="312" spans="2:11" x14ac:dyDescent="0.2">
      <c r="B312" s="11">
        <v>76506</v>
      </c>
      <c r="C312" s="4" t="s">
        <v>2</v>
      </c>
      <c r="D312" s="4" t="s">
        <v>13</v>
      </c>
      <c r="E312" s="4" t="s">
        <v>15</v>
      </c>
      <c r="F312" s="4">
        <v>63</v>
      </c>
      <c r="G312" s="4">
        <v>5</v>
      </c>
      <c r="H312" s="5">
        <v>42454.542024999973</v>
      </c>
      <c r="K312" s="2"/>
    </row>
    <row r="313" spans="2:11" x14ac:dyDescent="0.2">
      <c r="B313" s="11">
        <v>70310</v>
      </c>
      <c r="C313" s="4" t="s">
        <v>3</v>
      </c>
      <c r="D313" s="4" t="s">
        <v>12</v>
      </c>
      <c r="E313" s="4" t="s">
        <v>16</v>
      </c>
      <c r="F313" s="4">
        <v>61</v>
      </c>
      <c r="G313" s="4">
        <v>24</v>
      </c>
      <c r="H313" s="5">
        <v>110382.94849339785</v>
      </c>
      <c r="K313" s="2"/>
    </row>
    <row r="314" spans="2:11" x14ac:dyDescent="0.2">
      <c r="B314" s="11">
        <v>70054</v>
      </c>
      <c r="C314" s="4" t="s">
        <v>0</v>
      </c>
      <c r="D314" s="4" t="s">
        <v>12</v>
      </c>
      <c r="E314" s="4" t="s">
        <v>15</v>
      </c>
      <c r="F314" s="4">
        <v>26</v>
      </c>
      <c r="G314" s="4">
        <v>6</v>
      </c>
      <c r="H314" s="5">
        <v>28377.271352700001</v>
      </c>
      <c r="K314" s="2"/>
    </row>
    <row r="315" spans="2:11" x14ac:dyDescent="0.2">
      <c r="B315" s="11">
        <v>60895</v>
      </c>
      <c r="C315" s="4" t="s">
        <v>1</v>
      </c>
      <c r="D315" s="4" t="s">
        <v>11</v>
      </c>
      <c r="E315" s="4" t="s">
        <v>15</v>
      </c>
      <c r="F315" s="4">
        <v>56</v>
      </c>
      <c r="G315" s="4">
        <v>8</v>
      </c>
      <c r="H315" s="5">
        <v>21442.707042140202</v>
      </c>
      <c r="K315" s="2"/>
    </row>
    <row r="316" spans="2:11" x14ac:dyDescent="0.2">
      <c r="B316" s="11">
        <v>12484</v>
      </c>
      <c r="C316" s="4" t="s">
        <v>1</v>
      </c>
      <c r="D316" s="4" t="s">
        <v>10</v>
      </c>
      <c r="E316" s="4" t="s">
        <v>15</v>
      </c>
      <c r="F316" s="4">
        <v>24</v>
      </c>
      <c r="G316" s="4">
        <v>2</v>
      </c>
      <c r="H316" s="5">
        <v>20200</v>
      </c>
      <c r="K316" s="2"/>
    </row>
    <row r="317" spans="2:11" x14ac:dyDescent="0.2">
      <c r="B317" s="11">
        <v>66547</v>
      </c>
      <c r="C317" s="4" t="s">
        <v>0</v>
      </c>
      <c r="D317" s="4" t="s">
        <v>13</v>
      </c>
      <c r="E317" s="4" t="s">
        <v>15</v>
      </c>
      <c r="F317" s="4">
        <v>35</v>
      </c>
      <c r="G317" s="4">
        <v>6</v>
      </c>
      <c r="H317" s="5">
        <v>28377.271352700001</v>
      </c>
      <c r="K317" s="2"/>
    </row>
    <row r="318" spans="2:11" x14ac:dyDescent="0.2">
      <c r="B318" s="11">
        <v>26881</v>
      </c>
      <c r="C318" s="4" t="s">
        <v>1</v>
      </c>
      <c r="D318" s="4" t="s">
        <v>11</v>
      </c>
      <c r="E318" s="4" t="s">
        <v>15</v>
      </c>
      <c r="F318" s="4">
        <v>46</v>
      </c>
      <c r="G318" s="4">
        <v>19</v>
      </c>
      <c r="H318" s="5">
        <v>23922.949513733303</v>
      </c>
      <c r="K318" s="2"/>
    </row>
    <row r="319" spans="2:11" x14ac:dyDescent="0.2">
      <c r="B319" s="11">
        <v>97775</v>
      </c>
      <c r="C319" s="4" t="s">
        <v>2</v>
      </c>
      <c r="D319" s="4" t="s">
        <v>14</v>
      </c>
      <c r="E319" s="4" t="s">
        <v>15</v>
      </c>
      <c r="F319" s="4">
        <v>55</v>
      </c>
      <c r="G319" s="4">
        <v>1</v>
      </c>
      <c r="H319" s="5">
        <v>40000</v>
      </c>
      <c r="K319" s="2"/>
    </row>
    <row r="320" spans="2:11" x14ac:dyDescent="0.2">
      <c r="B320" s="11">
        <v>56972</v>
      </c>
      <c r="C320" s="4" t="s">
        <v>3</v>
      </c>
      <c r="D320" s="4" t="s">
        <v>12</v>
      </c>
      <c r="E320" s="4" t="s">
        <v>16</v>
      </c>
      <c r="F320" s="4">
        <v>63</v>
      </c>
      <c r="G320" s="4">
        <v>31</v>
      </c>
      <c r="H320" s="5">
        <v>126795.31088723482</v>
      </c>
      <c r="K320" s="2"/>
    </row>
    <row r="321" spans="2:11" x14ac:dyDescent="0.2">
      <c r="B321" s="11">
        <v>24208</v>
      </c>
      <c r="C321" s="4" t="s">
        <v>2</v>
      </c>
      <c r="D321" s="4" t="s">
        <v>9</v>
      </c>
      <c r="E321" s="4" t="s">
        <v>16</v>
      </c>
      <c r="F321" s="4">
        <v>37</v>
      </c>
      <c r="G321" s="4">
        <v>16</v>
      </c>
      <c r="H321" s="5">
        <v>50009.282666174702</v>
      </c>
      <c r="K321" s="2"/>
    </row>
    <row r="322" spans="2:11" x14ac:dyDescent="0.2">
      <c r="B322" s="11">
        <v>29676</v>
      </c>
      <c r="C322" s="4" t="s">
        <v>3</v>
      </c>
      <c r="D322" s="4" t="s">
        <v>11</v>
      </c>
      <c r="E322" s="4" t="s">
        <v>16</v>
      </c>
      <c r="F322" s="4">
        <v>50</v>
      </c>
      <c r="G322" s="4">
        <v>28</v>
      </c>
      <c r="H322" s="5">
        <v>119482.0533648774</v>
      </c>
      <c r="K322" s="2"/>
    </row>
    <row r="323" spans="2:11" x14ac:dyDescent="0.2">
      <c r="B323" s="11">
        <v>51096</v>
      </c>
      <c r="C323" s="4" t="s">
        <v>0</v>
      </c>
      <c r="D323" s="4" t="s">
        <v>10</v>
      </c>
      <c r="E323" s="4" t="s">
        <v>15</v>
      </c>
      <c r="F323" s="4">
        <v>57</v>
      </c>
      <c r="G323" s="4">
        <v>10</v>
      </c>
      <c r="H323" s="5">
        <v>29529.502362477746</v>
      </c>
      <c r="K323" s="2"/>
    </row>
    <row r="324" spans="2:11" x14ac:dyDescent="0.2">
      <c r="B324" s="11">
        <v>75493</v>
      </c>
      <c r="C324" s="4" t="s">
        <v>2</v>
      </c>
      <c r="D324" s="4" t="s">
        <v>9</v>
      </c>
      <c r="E324" s="4" t="s">
        <v>15</v>
      </c>
      <c r="F324" s="4">
        <v>26</v>
      </c>
      <c r="G324" s="4">
        <v>6</v>
      </c>
      <c r="H324" s="5">
        <v>43091.360155374969</v>
      </c>
      <c r="K324" s="2"/>
    </row>
    <row r="325" spans="2:11" x14ac:dyDescent="0.2">
      <c r="B325" s="11">
        <v>22116</v>
      </c>
      <c r="C325" s="4" t="s">
        <v>2</v>
      </c>
      <c r="D325" s="4" t="s">
        <v>10</v>
      </c>
      <c r="E325" s="4" t="s">
        <v>15</v>
      </c>
      <c r="F325" s="4">
        <v>56</v>
      </c>
      <c r="G325" s="4">
        <v>9</v>
      </c>
      <c r="H325" s="5">
        <v>45059.703463812235</v>
      </c>
      <c r="K325" s="2"/>
    </row>
    <row r="326" spans="2:11" x14ac:dyDescent="0.2">
      <c r="B326" s="11">
        <v>84042</v>
      </c>
      <c r="C326" s="4" t="s">
        <v>1</v>
      </c>
      <c r="D326" s="4" t="s">
        <v>13</v>
      </c>
      <c r="E326" s="4" t="s">
        <v>16</v>
      </c>
      <c r="F326" s="4">
        <v>46</v>
      </c>
      <c r="G326" s="4">
        <v>17</v>
      </c>
      <c r="H326" s="5">
        <v>23451.572898473976</v>
      </c>
      <c r="K326" s="2"/>
    </row>
    <row r="327" spans="2:11" x14ac:dyDescent="0.2">
      <c r="B327" s="11">
        <v>81093</v>
      </c>
      <c r="C327" s="4" t="s">
        <v>1</v>
      </c>
      <c r="D327" s="4" t="s">
        <v>12</v>
      </c>
      <c r="E327" s="4" t="s">
        <v>15</v>
      </c>
      <c r="F327" s="4">
        <v>38</v>
      </c>
      <c r="G327" s="4">
        <v>10</v>
      </c>
      <c r="H327" s="5">
        <v>21873.70545368722</v>
      </c>
      <c r="K327" s="2"/>
    </row>
    <row r="328" spans="2:11" x14ac:dyDescent="0.2">
      <c r="B328" s="11">
        <v>98658</v>
      </c>
      <c r="C328" s="4" t="s">
        <v>2</v>
      </c>
      <c r="D328" s="4" t="s">
        <v>14</v>
      </c>
      <c r="E328" s="4" t="s">
        <v>15</v>
      </c>
      <c r="F328" s="4">
        <v>32</v>
      </c>
      <c r="G328" s="4">
        <v>9</v>
      </c>
      <c r="H328" s="5">
        <v>45059.703463812235</v>
      </c>
      <c r="K328" s="2"/>
    </row>
    <row r="329" spans="2:11" x14ac:dyDescent="0.2">
      <c r="B329" s="11">
        <v>59104</v>
      </c>
      <c r="C329" s="4" t="s">
        <v>0</v>
      </c>
      <c r="D329" s="4" t="s">
        <v>12</v>
      </c>
      <c r="E329" s="4" t="s">
        <v>16</v>
      </c>
      <c r="F329" s="4">
        <v>39</v>
      </c>
      <c r="G329" s="4">
        <v>18</v>
      </c>
      <c r="H329" s="5">
        <v>31976.219647069265</v>
      </c>
      <c r="K329" s="2"/>
    </row>
    <row r="330" spans="2:11" x14ac:dyDescent="0.2">
      <c r="B330" s="11">
        <v>13504</v>
      </c>
      <c r="C330" s="4" t="s">
        <v>2</v>
      </c>
      <c r="D330" s="4" t="s">
        <v>10</v>
      </c>
      <c r="E330" s="4" t="s">
        <v>16</v>
      </c>
      <c r="F330" s="4">
        <v>56</v>
      </c>
      <c r="G330" s="4">
        <v>13</v>
      </c>
      <c r="H330" s="5">
        <v>47824.726858461348</v>
      </c>
      <c r="K330" s="2"/>
    </row>
    <row r="331" spans="2:11" x14ac:dyDescent="0.2">
      <c r="B331" s="11">
        <v>95679</v>
      </c>
      <c r="C331" s="4" t="s">
        <v>2</v>
      </c>
      <c r="D331" s="4" t="s">
        <v>9</v>
      </c>
      <c r="E331" s="4" t="s">
        <v>16</v>
      </c>
      <c r="F331" s="4">
        <v>55</v>
      </c>
      <c r="G331" s="4">
        <v>33</v>
      </c>
      <c r="H331" s="5">
        <v>64412.972806207494</v>
      </c>
      <c r="K331" s="2"/>
    </row>
    <row r="332" spans="2:11" x14ac:dyDescent="0.2">
      <c r="B332" s="11">
        <v>87396</v>
      </c>
      <c r="C332" s="4" t="s">
        <v>1</v>
      </c>
      <c r="D332" s="4" t="s">
        <v>13</v>
      </c>
      <c r="E332" s="4" t="s">
        <v>15</v>
      </c>
      <c r="F332" s="4">
        <v>27</v>
      </c>
      <c r="G332" s="4">
        <v>6</v>
      </c>
      <c r="H332" s="5">
        <v>21020.201002000002</v>
      </c>
      <c r="K332" s="2"/>
    </row>
    <row r="333" spans="2:11" x14ac:dyDescent="0.2">
      <c r="B333" s="11">
        <v>64522</v>
      </c>
      <c r="C333" s="4" t="s">
        <v>2</v>
      </c>
      <c r="D333" s="4" t="s">
        <v>11</v>
      </c>
      <c r="E333" s="4" t="s">
        <v>15</v>
      </c>
      <c r="F333" s="4">
        <v>65</v>
      </c>
      <c r="G333" s="4">
        <v>31</v>
      </c>
      <c r="H333" s="5">
        <v>62523.208819634063</v>
      </c>
      <c r="K333" s="2"/>
    </row>
    <row r="334" spans="2:11" x14ac:dyDescent="0.2">
      <c r="B334" s="11">
        <v>83397</v>
      </c>
      <c r="C334" s="4" t="s">
        <v>2</v>
      </c>
      <c r="D334" s="4" t="s">
        <v>9</v>
      </c>
      <c r="E334" s="4" t="s">
        <v>15</v>
      </c>
      <c r="F334" s="4">
        <v>34</v>
      </c>
      <c r="G334" s="4">
        <v>4</v>
      </c>
      <c r="H334" s="5">
        <v>41827.13499999998</v>
      </c>
      <c r="K334" s="2"/>
    </row>
    <row r="335" spans="2:11" x14ac:dyDescent="0.2">
      <c r="B335" s="11">
        <v>67514</v>
      </c>
      <c r="C335" s="4" t="s">
        <v>0</v>
      </c>
      <c r="D335" s="4" t="s">
        <v>11</v>
      </c>
      <c r="E335" s="4" t="s">
        <v>15</v>
      </c>
      <c r="F335" s="4">
        <v>52</v>
      </c>
      <c r="G335" s="4">
        <v>26</v>
      </c>
      <c r="H335" s="5">
        <v>34000</v>
      </c>
      <c r="K335" s="2"/>
    </row>
    <row r="336" spans="2:11" x14ac:dyDescent="0.2">
      <c r="B336" s="11">
        <v>54093</v>
      </c>
      <c r="C336" s="4" t="s">
        <v>2</v>
      </c>
      <c r="D336" s="4" t="s">
        <v>10</v>
      </c>
      <c r="E336" s="4" t="s">
        <v>15</v>
      </c>
      <c r="F336" s="4">
        <v>49</v>
      </c>
      <c r="G336" s="4">
        <v>8</v>
      </c>
      <c r="H336" s="5">
        <v>44393.796516071168</v>
      </c>
      <c r="K336" s="2"/>
    </row>
    <row r="337" spans="2:11" x14ac:dyDescent="0.2">
      <c r="B337" s="11">
        <v>91638</v>
      </c>
      <c r="C337" s="4" t="s">
        <v>0</v>
      </c>
      <c r="D337" s="4" t="s">
        <v>11</v>
      </c>
      <c r="E337" s="4" t="s">
        <v>16</v>
      </c>
      <c r="F337" s="4">
        <v>68</v>
      </c>
      <c r="G337" s="4">
        <v>39</v>
      </c>
      <c r="H337" s="5">
        <v>34000</v>
      </c>
      <c r="K337" s="2"/>
    </row>
    <row r="338" spans="2:11" x14ac:dyDescent="0.2">
      <c r="B338" s="11">
        <v>35308</v>
      </c>
      <c r="C338" s="4" t="s">
        <v>1</v>
      </c>
      <c r="D338" s="4" t="s">
        <v>12</v>
      </c>
      <c r="E338" s="4" t="s">
        <v>15</v>
      </c>
      <c r="F338" s="4">
        <v>42</v>
      </c>
      <c r="G338" s="4">
        <v>6</v>
      </c>
      <c r="H338" s="5">
        <v>21020.201002000002</v>
      </c>
      <c r="K338" s="2"/>
    </row>
    <row r="339" spans="2:11" x14ac:dyDescent="0.2">
      <c r="B339" s="11">
        <v>18993</v>
      </c>
      <c r="C339" s="4" t="s">
        <v>0</v>
      </c>
      <c r="D339" s="4" t="s">
        <v>13</v>
      </c>
      <c r="E339" s="4" t="s">
        <v>16</v>
      </c>
      <c r="F339" s="4">
        <v>23</v>
      </c>
      <c r="G339" s="4">
        <v>5</v>
      </c>
      <c r="H339" s="5">
        <v>28096.308270000001</v>
      </c>
      <c r="K339" s="2"/>
    </row>
    <row r="340" spans="2:11" x14ac:dyDescent="0.2">
      <c r="B340" s="11">
        <v>28912</v>
      </c>
      <c r="C340" s="4" t="s">
        <v>1</v>
      </c>
      <c r="D340" s="4" t="s">
        <v>10</v>
      </c>
      <c r="E340" s="4" t="s">
        <v>15</v>
      </c>
      <c r="F340" s="4">
        <v>46</v>
      </c>
      <c r="G340" s="4">
        <v>9</v>
      </c>
      <c r="H340" s="5">
        <v>21657.134112561605</v>
      </c>
      <c r="K340" s="2"/>
    </row>
    <row r="341" spans="2:11" x14ac:dyDescent="0.2">
      <c r="B341" s="11">
        <v>55971</v>
      </c>
      <c r="C341" s="4" t="s">
        <v>2</v>
      </c>
      <c r="D341" s="4" t="s">
        <v>11</v>
      </c>
      <c r="E341" s="4" t="s">
        <v>15</v>
      </c>
      <c r="F341" s="4">
        <v>58</v>
      </c>
      <c r="G341" s="4">
        <v>5</v>
      </c>
      <c r="H341" s="5">
        <v>42454.542024999973</v>
      </c>
      <c r="K341" s="2"/>
    </row>
    <row r="342" spans="2:11" x14ac:dyDescent="0.2">
      <c r="B342" s="11">
        <v>64394</v>
      </c>
      <c r="C342" s="4" t="s">
        <v>2</v>
      </c>
      <c r="D342" s="4" t="s">
        <v>10</v>
      </c>
      <c r="E342" s="4" t="s">
        <v>16</v>
      </c>
      <c r="F342" s="4">
        <v>30</v>
      </c>
      <c r="G342" s="4">
        <v>8</v>
      </c>
      <c r="H342" s="5">
        <v>44393.796516071168</v>
      </c>
      <c r="K342" s="2"/>
    </row>
    <row r="343" spans="2:11" x14ac:dyDescent="0.2">
      <c r="B343" s="11">
        <v>48256</v>
      </c>
      <c r="C343" s="4" t="s">
        <v>2</v>
      </c>
      <c r="D343" s="4" t="s">
        <v>13</v>
      </c>
      <c r="E343" s="4" t="s">
        <v>15</v>
      </c>
      <c r="F343" s="4">
        <v>61</v>
      </c>
      <c r="G343" s="4">
        <v>15</v>
      </c>
      <c r="H343" s="5">
        <v>49270.229227758333</v>
      </c>
      <c r="K343" s="2"/>
    </row>
    <row r="344" spans="2:11" x14ac:dyDescent="0.2">
      <c r="B344" s="11">
        <v>50564</v>
      </c>
      <c r="C344" s="4" t="s">
        <v>1</v>
      </c>
      <c r="D344" s="4" t="s">
        <v>14</v>
      </c>
      <c r="E344" s="4" t="s">
        <v>15</v>
      </c>
      <c r="F344" s="4">
        <v>32</v>
      </c>
      <c r="G344" s="4">
        <v>3</v>
      </c>
      <c r="H344" s="5">
        <v>20402</v>
      </c>
      <c r="K344" s="2"/>
    </row>
    <row r="345" spans="2:11" x14ac:dyDescent="0.2">
      <c r="B345" s="11">
        <v>53861</v>
      </c>
      <c r="C345" s="4" t="s">
        <v>2</v>
      </c>
      <c r="D345" s="4" t="s">
        <v>13</v>
      </c>
      <c r="E345" s="4" t="s">
        <v>15</v>
      </c>
      <c r="F345" s="4">
        <v>51</v>
      </c>
      <c r="G345" s="4">
        <v>21</v>
      </c>
      <c r="H345" s="5">
        <v>53874.200262002138</v>
      </c>
      <c r="K345" s="2"/>
    </row>
    <row r="346" spans="2:11" x14ac:dyDescent="0.2">
      <c r="B346" s="11">
        <v>83383</v>
      </c>
      <c r="C346" s="4" t="s">
        <v>2</v>
      </c>
      <c r="D346" s="4" t="s">
        <v>10</v>
      </c>
      <c r="E346" s="4" t="s">
        <v>16</v>
      </c>
      <c r="F346" s="4">
        <v>39</v>
      </c>
      <c r="G346" s="4">
        <v>13</v>
      </c>
      <c r="H346" s="5">
        <v>47824.726858461348</v>
      </c>
      <c r="K346" s="2"/>
    </row>
    <row r="347" spans="2:11" x14ac:dyDescent="0.2">
      <c r="B347" s="11">
        <v>95811</v>
      </c>
      <c r="C347" s="4" t="s">
        <v>1</v>
      </c>
      <c r="D347" s="4" t="s">
        <v>11</v>
      </c>
      <c r="E347" s="4" t="s">
        <v>15</v>
      </c>
      <c r="F347" s="4">
        <v>19</v>
      </c>
      <c r="G347" s="4">
        <v>1</v>
      </c>
      <c r="H347" s="5">
        <v>20000</v>
      </c>
      <c r="K347" s="2"/>
    </row>
    <row r="348" spans="2:11" x14ac:dyDescent="0.2">
      <c r="B348" s="11">
        <v>75627</v>
      </c>
      <c r="C348" s="4" t="s">
        <v>2</v>
      </c>
      <c r="D348" s="4" t="s">
        <v>13</v>
      </c>
      <c r="E348" s="4" t="s">
        <v>16</v>
      </c>
      <c r="F348" s="4">
        <v>46</v>
      </c>
      <c r="G348" s="4">
        <v>27</v>
      </c>
      <c r="H348" s="5">
        <v>58908.381376783051</v>
      </c>
      <c r="K348" s="2"/>
    </row>
    <row r="349" spans="2:11" x14ac:dyDescent="0.2">
      <c r="B349" s="11">
        <v>84035</v>
      </c>
      <c r="C349" s="4" t="s">
        <v>1</v>
      </c>
      <c r="D349" s="4" t="s">
        <v>12</v>
      </c>
      <c r="E349" s="4" t="s">
        <v>15</v>
      </c>
      <c r="F349" s="4">
        <v>37</v>
      </c>
      <c r="G349" s="4">
        <v>12</v>
      </c>
      <c r="H349" s="5">
        <v>22313.366933306334</v>
      </c>
      <c r="K349" s="2"/>
    </row>
    <row r="350" spans="2:11" x14ac:dyDescent="0.2">
      <c r="B350" s="11">
        <v>59414</v>
      </c>
      <c r="C350" s="4" t="s">
        <v>2</v>
      </c>
      <c r="D350" s="4" t="s">
        <v>9</v>
      </c>
      <c r="E350" s="4" t="s">
        <v>15</v>
      </c>
      <c r="F350" s="4">
        <v>65</v>
      </c>
      <c r="G350" s="4">
        <v>22</v>
      </c>
      <c r="H350" s="5">
        <v>54682.313265932164</v>
      </c>
      <c r="K350" s="2"/>
    </row>
    <row r="351" spans="2:11" x14ac:dyDescent="0.2">
      <c r="B351" s="11">
        <v>25569</v>
      </c>
      <c r="C351" s="4" t="s">
        <v>2</v>
      </c>
      <c r="D351" s="4" t="s">
        <v>11</v>
      </c>
      <c r="E351" s="4" t="s">
        <v>16</v>
      </c>
      <c r="F351" s="4">
        <v>28</v>
      </c>
      <c r="G351" s="4">
        <v>10</v>
      </c>
      <c r="H351" s="5">
        <v>45735.599015769418</v>
      </c>
      <c r="K351" s="2"/>
    </row>
    <row r="352" spans="2:11" x14ac:dyDescent="0.2">
      <c r="B352" s="11">
        <v>85334</v>
      </c>
      <c r="C352" s="4" t="s">
        <v>1</v>
      </c>
      <c r="D352" s="4" t="s">
        <v>11</v>
      </c>
      <c r="E352" s="4" t="s">
        <v>15</v>
      </c>
      <c r="F352" s="4">
        <v>55</v>
      </c>
      <c r="G352" s="4">
        <v>7</v>
      </c>
      <c r="H352" s="5">
        <v>21230.40301202</v>
      </c>
      <c r="K352" s="2"/>
    </row>
    <row r="353" spans="2:11" x14ac:dyDescent="0.2">
      <c r="B353" s="11">
        <v>83898</v>
      </c>
      <c r="C353" s="4" t="s">
        <v>1</v>
      </c>
      <c r="D353" s="4" t="s">
        <v>11</v>
      </c>
      <c r="E353" s="4" t="s">
        <v>16</v>
      </c>
      <c r="F353" s="4">
        <v>58</v>
      </c>
      <c r="G353" s="4">
        <v>10</v>
      </c>
      <c r="H353" s="5">
        <v>21873.70545368722</v>
      </c>
      <c r="K353" s="2"/>
    </row>
    <row r="354" spans="2:11" x14ac:dyDescent="0.2">
      <c r="B354" s="11">
        <v>26812</v>
      </c>
      <c r="C354" s="4" t="s">
        <v>1</v>
      </c>
      <c r="D354" s="4" t="s">
        <v>10</v>
      </c>
      <c r="E354" s="4" t="s">
        <v>15</v>
      </c>
      <c r="F354" s="4">
        <v>51</v>
      </c>
      <c r="G354" s="4">
        <v>14</v>
      </c>
      <c r="H354" s="5">
        <v>22761.86560866579</v>
      </c>
      <c r="K354" s="2"/>
    </row>
    <row r="355" spans="2:11" x14ac:dyDescent="0.2">
      <c r="B355" s="11">
        <v>90671</v>
      </c>
      <c r="C355" s="4" t="s">
        <v>2</v>
      </c>
      <c r="D355" s="4" t="s">
        <v>14</v>
      </c>
      <c r="E355" s="4" t="s">
        <v>16</v>
      </c>
      <c r="F355" s="4">
        <v>39</v>
      </c>
      <c r="G355" s="4">
        <v>12</v>
      </c>
      <c r="H355" s="5">
        <v>47117.957496021038</v>
      </c>
      <c r="K355" s="2"/>
    </row>
    <row r="356" spans="2:11" x14ac:dyDescent="0.2">
      <c r="B356" s="11">
        <v>54228</v>
      </c>
      <c r="C356" s="4" t="s">
        <v>2</v>
      </c>
      <c r="D356" s="4" t="s">
        <v>14</v>
      </c>
      <c r="E356" s="4" t="s">
        <v>15</v>
      </c>
      <c r="F356" s="4">
        <v>65</v>
      </c>
      <c r="G356" s="4">
        <v>5</v>
      </c>
      <c r="H356" s="5">
        <v>42454.542024999973</v>
      </c>
      <c r="K356" s="2"/>
    </row>
    <row r="357" spans="2:11" x14ac:dyDescent="0.2">
      <c r="B357" s="11">
        <v>77274</v>
      </c>
      <c r="C357" s="4" t="s">
        <v>0</v>
      </c>
      <c r="D357" s="4" t="s">
        <v>11</v>
      </c>
      <c r="E357" s="4" t="s">
        <v>15</v>
      </c>
      <c r="F357" s="4">
        <v>21</v>
      </c>
      <c r="G357" s="4">
        <v>2</v>
      </c>
      <c r="H357" s="5">
        <v>27270</v>
      </c>
      <c r="K357" s="2"/>
    </row>
    <row r="358" spans="2:11" x14ac:dyDescent="0.2">
      <c r="B358" s="11">
        <v>86756</v>
      </c>
      <c r="C358" s="4" t="s">
        <v>1</v>
      </c>
      <c r="D358" s="4" t="s">
        <v>11</v>
      </c>
      <c r="E358" s="4" t="s">
        <v>15</v>
      </c>
      <c r="F358" s="4">
        <v>21</v>
      </c>
      <c r="G358" s="4">
        <v>1</v>
      </c>
      <c r="H358" s="5">
        <v>20000</v>
      </c>
      <c r="K358" s="2"/>
    </row>
    <row r="359" spans="2:11" x14ac:dyDescent="0.2">
      <c r="B359" s="11">
        <v>83781</v>
      </c>
      <c r="C359" s="4" t="s">
        <v>0</v>
      </c>
      <c r="D359" s="4" t="s">
        <v>9</v>
      </c>
      <c r="E359" s="4" t="s">
        <v>15</v>
      </c>
      <c r="F359" s="4">
        <v>54</v>
      </c>
      <c r="G359" s="4">
        <v>23</v>
      </c>
      <c r="H359" s="5">
        <v>33607.328213274879</v>
      </c>
      <c r="K359" s="2"/>
    </row>
    <row r="360" spans="2:11" x14ac:dyDescent="0.2">
      <c r="B360" s="11">
        <v>47728</v>
      </c>
      <c r="C360" s="4" t="s">
        <v>1</v>
      </c>
      <c r="D360" s="4" t="s">
        <v>14</v>
      </c>
      <c r="E360" s="4" t="s">
        <v>15</v>
      </c>
      <c r="F360" s="4">
        <v>45</v>
      </c>
      <c r="G360" s="4">
        <v>12</v>
      </c>
      <c r="H360" s="5">
        <v>22313.366933306334</v>
      </c>
      <c r="K360" s="2"/>
    </row>
    <row r="361" spans="2:11" x14ac:dyDescent="0.2">
      <c r="B361" s="11">
        <v>71413</v>
      </c>
      <c r="C361" s="4" t="s">
        <v>1</v>
      </c>
      <c r="D361" s="4" t="s">
        <v>10</v>
      </c>
      <c r="E361" s="4" t="s">
        <v>15</v>
      </c>
      <c r="F361" s="4">
        <v>28</v>
      </c>
      <c r="G361" s="4">
        <v>8</v>
      </c>
      <c r="H361" s="5">
        <v>21442.707042140202</v>
      </c>
      <c r="K361" s="2"/>
    </row>
    <row r="362" spans="2:11" x14ac:dyDescent="0.2">
      <c r="B362" s="11">
        <v>16712</v>
      </c>
      <c r="C362" s="4" t="s">
        <v>3</v>
      </c>
      <c r="D362" s="4" t="s">
        <v>10</v>
      </c>
      <c r="E362" s="4" t="s">
        <v>16</v>
      </c>
      <c r="F362" s="4">
        <v>57</v>
      </c>
      <c r="G362" s="4">
        <v>10</v>
      </c>
      <c r="H362" s="5">
        <v>83656.479803561771</v>
      </c>
      <c r="K362" s="2"/>
    </row>
    <row r="363" spans="2:11" x14ac:dyDescent="0.2">
      <c r="B363" s="11">
        <v>38238</v>
      </c>
      <c r="C363" s="4" t="s">
        <v>2</v>
      </c>
      <c r="D363" s="4" t="s">
        <v>10</v>
      </c>
      <c r="E363" s="4" t="s">
        <v>16</v>
      </c>
      <c r="F363" s="4">
        <v>38</v>
      </c>
      <c r="G363" s="4">
        <v>14</v>
      </c>
      <c r="H363" s="5">
        <v>48542.097761338264</v>
      </c>
      <c r="K363" s="2"/>
    </row>
    <row r="364" spans="2:11" x14ac:dyDescent="0.2">
      <c r="B364" s="11">
        <v>71422</v>
      </c>
      <c r="C364" s="4" t="s">
        <v>2</v>
      </c>
      <c r="D364" s="4" t="s">
        <v>11</v>
      </c>
      <c r="E364" s="4" t="s">
        <v>15</v>
      </c>
      <c r="F364" s="4">
        <v>57</v>
      </c>
      <c r="G364" s="4">
        <v>27</v>
      </c>
      <c r="H364" s="5">
        <v>58908.381376783051</v>
      </c>
      <c r="K364" s="2"/>
    </row>
    <row r="365" spans="2:11" x14ac:dyDescent="0.2">
      <c r="B365" s="11">
        <v>76500</v>
      </c>
      <c r="C365" s="4" t="s">
        <v>2</v>
      </c>
      <c r="D365" s="4" t="s">
        <v>10</v>
      </c>
      <c r="E365" s="4" t="s">
        <v>16</v>
      </c>
      <c r="F365" s="4">
        <v>53</v>
      </c>
      <c r="G365" s="4">
        <v>13</v>
      </c>
      <c r="H365" s="5">
        <v>47824.726858461348</v>
      </c>
      <c r="K365" s="2"/>
    </row>
    <row r="366" spans="2:11" x14ac:dyDescent="0.2">
      <c r="B366" s="11">
        <v>55988</v>
      </c>
      <c r="C366" s="4" t="s">
        <v>2</v>
      </c>
      <c r="D366" s="4" t="s">
        <v>11</v>
      </c>
      <c r="E366" s="4" t="s">
        <v>15</v>
      </c>
      <c r="F366" s="4">
        <v>57</v>
      </c>
      <c r="G366" s="4">
        <v>22</v>
      </c>
      <c r="H366" s="5">
        <v>54682.313265932164</v>
      </c>
      <c r="K366" s="2"/>
    </row>
    <row r="367" spans="2:11" x14ac:dyDescent="0.2">
      <c r="B367" s="11">
        <v>59883</v>
      </c>
      <c r="C367" s="4" t="s">
        <v>1</v>
      </c>
      <c r="D367" s="4" t="s">
        <v>10</v>
      </c>
      <c r="E367" s="4" t="s">
        <v>15</v>
      </c>
      <c r="F367" s="4">
        <v>34</v>
      </c>
      <c r="G367" s="4">
        <v>9</v>
      </c>
      <c r="H367" s="5">
        <v>21657.134112561605</v>
      </c>
      <c r="K367" s="2"/>
    </row>
    <row r="368" spans="2:11" x14ac:dyDescent="0.2">
      <c r="B368" s="11">
        <v>58122</v>
      </c>
      <c r="C368" s="4" t="s">
        <v>1</v>
      </c>
      <c r="D368" s="4" t="s">
        <v>12</v>
      </c>
      <c r="E368" s="4" t="s">
        <v>15</v>
      </c>
      <c r="F368" s="4">
        <v>41</v>
      </c>
      <c r="G368" s="4">
        <v>2</v>
      </c>
      <c r="H368" s="5">
        <v>20200</v>
      </c>
      <c r="K368" s="2"/>
    </row>
    <row r="369" spans="2:11" x14ac:dyDescent="0.2">
      <c r="B369" s="11">
        <v>57368</v>
      </c>
      <c r="C369" s="4" t="s">
        <v>1</v>
      </c>
      <c r="D369" s="4" t="s">
        <v>14</v>
      </c>
      <c r="E369" s="4" t="s">
        <v>16</v>
      </c>
      <c r="F369" s="4">
        <v>20</v>
      </c>
      <c r="G369" s="4">
        <v>2</v>
      </c>
      <c r="H369" s="5">
        <v>20200</v>
      </c>
      <c r="K369" s="2"/>
    </row>
    <row r="370" spans="2:11" x14ac:dyDescent="0.2">
      <c r="B370" s="11">
        <v>94206</v>
      </c>
      <c r="C370" s="4" t="s">
        <v>3</v>
      </c>
      <c r="D370" s="4" t="s">
        <v>10</v>
      </c>
      <c r="E370" s="4" t="s">
        <v>16</v>
      </c>
      <c r="F370" s="4">
        <v>38</v>
      </c>
      <c r="G370" s="4">
        <v>13</v>
      </c>
      <c r="H370" s="5">
        <v>88776.925619378177</v>
      </c>
      <c r="K370" s="2"/>
    </row>
    <row r="371" spans="2:11" x14ac:dyDescent="0.2">
      <c r="B371" s="11">
        <v>22014</v>
      </c>
      <c r="C371" s="4" t="s">
        <v>2</v>
      </c>
      <c r="D371" s="4" t="s">
        <v>11</v>
      </c>
      <c r="E371" s="4" t="s">
        <v>16</v>
      </c>
      <c r="F371" s="4">
        <v>44</v>
      </c>
      <c r="G371" s="4">
        <v>7</v>
      </c>
      <c r="H371" s="5">
        <v>43737.730557705589</v>
      </c>
      <c r="K371" s="2"/>
    </row>
    <row r="372" spans="2:11" x14ac:dyDescent="0.2">
      <c r="B372" s="11">
        <v>90634</v>
      </c>
      <c r="C372" s="4" t="s">
        <v>0</v>
      </c>
      <c r="D372" s="4" t="s">
        <v>13</v>
      </c>
      <c r="E372" s="4" t="s">
        <v>15</v>
      </c>
      <c r="F372" s="4">
        <v>68</v>
      </c>
      <c r="G372" s="4">
        <v>26</v>
      </c>
      <c r="H372" s="5">
        <v>34000</v>
      </c>
      <c r="K372" s="2"/>
    </row>
    <row r="373" spans="2:11" x14ac:dyDescent="0.2">
      <c r="B373" s="11">
        <v>75264</v>
      </c>
      <c r="C373" s="4" t="s">
        <v>1</v>
      </c>
      <c r="D373" s="4" t="s">
        <v>9</v>
      </c>
      <c r="E373" s="4" t="s">
        <v>15</v>
      </c>
      <c r="F373" s="4">
        <v>41</v>
      </c>
      <c r="G373" s="4">
        <v>15</v>
      </c>
      <c r="H373" s="5">
        <v>22989.484264752449</v>
      </c>
      <c r="K373" s="2"/>
    </row>
    <row r="374" spans="2:11" x14ac:dyDescent="0.2">
      <c r="B374" s="11">
        <v>98078</v>
      </c>
      <c r="C374" s="4" t="s">
        <v>2</v>
      </c>
      <c r="D374" s="4" t="s">
        <v>10</v>
      </c>
      <c r="E374" s="4" t="s">
        <v>16</v>
      </c>
      <c r="F374" s="4">
        <v>50</v>
      </c>
      <c r="G374" s="4">
        <v>29</v>
      </c>
      <c r="H374" s="5">
        <v>60688.887203896309</v>
      </c>
      <c r="K374" s="2"/>
    </row>
    <row r="375" spans="2:11" x14ac:dyDescent="0.2">
      <c r="B375" s="11">
        <v>56613</v>
      </c>
      <c r="C375" s="4" t="s">
        <v>2</v>
      </c>
      <c r="D375" s="4" t="s">
        <v>10</v>
      </c>
      <c r="E375" s="4" t="s">
        <v>16</v>
      </c>
      <c r="F375" s="4">
        <v>61</v>
      </c>
      <c r="G375" s="4">
        <v>7</v>
      </c>
      <c r="H375" s="5">
        <v>43737.730557705589</v>
      </c>
      <c r="K375" s="2"/>
    </row>
    <row r="376" spans="2:11" x14ac:dyDescent="0.2">
      <c r="B376" s="11">
        <v>98816</v>
      </c>
      <c r="C376" s="4" t="s">
        <v>2</v>
      </c>
      <c r="D376" s="4" t="s">
        <v>10</v>
      </c>
      <c r="E376" s="4" t="s">
        <v>16</v>
      </c>
      <c r="F376" s="4">
        <v>65</v>
      </c>
      <c r="G376" s="4">
        <v>28</v>
      </c>
      <c r="H376" s="5">
        <v>59792.007097434791</v>
      </c>
      <c r="K376" s="2"/>
    </row>
    <row r="377" spans="2:11" x14ac:dyDescent="0.2">
      <c r="B377" s="11">
        <v>19012</v>
      </c>
      <c r="C377" s="4" t="s">
        <v>2</v>
      </c>
      <c r="D377" s="4" t="s">
        <v>11</v>
      </c>
      <c r="E377" s="4" t="s">
        <v>16</v>
      </c>
      <c r="F377" s="4">
        <v>41</v>
      </c>
      <c r="G377" s="4">
        <v>3</v>
      </c>
      <c r="H377" s="5">
        <v>41208.999999999985</v>
      </c>
      <c r="K377" s="2"/>
    </row>
    <row r="378" spans="2:11" x14ac:dyDescent="0.2">
      <c r="B378" s="11">
        <v>64117</v>
      </c>
      <c r="C378" s="4" t="s">
        <v>3</v>
      </c>
      <c r="D378" s="4" t="s">
        <v>10</v>
      </c>
      <c r="E378" s="4" t="s">
        <v>16</v>
      </c>
      <c r="F378" s="4">
        <v>48</v>
      </c>
      <c r="G378" s="4">
        <v>23</v>
      </c>
      <c r="H378" s="5">
        <v>108218.57695431162</v>
      </c>
      <c r="K378" s="2"/>
    </row>
    <row r="379" spans="2:11" x14ac:dyDescent="0.2">
      <c r="B379" s="11">
        <v>95353</v>
      </c>
      <c r="C379" s="4" t="s">
        <v>2</v>
      </c>
      <c r="D379" s="4" t="s">
        <v>10</v>
      </c>
      <c r="E379" s="4" t="s">
        <v>15</v>
      </c>
      <c r="F379" s="4">
        <v>44</v>
      </c>
      <c r="G379" s="4">
        <v>19</v>
      </c>
      <c r="H379" s="5">
        <v>52293.625433281224</v>
      </c>
      <c r="K379" s="2"/>
    </row>
    <row r="380" spans="2:11" x14ac:dyDescent="0.2">
      <c r="B380" s="11">
        <v>99532</v>
      </c>
      <c r="C380" s="4" t="s">
        <v>2</v>
      </c>
      <c r="D380" s="4" t="s">
        <v>10</v>
      </c>
      <c r="E380" s="4" t="s">
        <v>15</v>
      </c>
      <c r="F380" s="4">
        <v>55</v>
      </c>
      <c r="G380" s="4">
        <v>12</v>
      </c>
      <c r="H380" s="5">
        <v>47117.957496021038</v>
      </c>
      <c r="K380" s="2"/>
    </row>
    <row r="381" spans="2:11" x14ac:dyDescent="0.2">
      <c r="B381" s="11">
        <v>59580</v>
      </c>
      <c r="C381" s="4" t="s">
        <v>1</v>
      </c>
      <c r="D381" s="4" t="s">
        <v>13</v>
      </c>
      <c r="E381" s="4" t="s">
        <v>15</v>
      </c>
      <c r="F381" s="4">
        <v>56</v>
      </c>
      <c r="G381" s="4">
        <v>8</v>
      </c>
      <c r="H381" s="5">
        <v>21442.707042140202</v>
      </c>
      <c r="K381" s="2"/>
    </row>
    <row r="382" spans="2:11" x14ac:dyDescent="0.2">
      <c r="B382" s="11">
        <v>14326</v>
      </c>
      <c r="C382" s="4" t="s">
        <v>3</v>
      </c>
      <c r="D382" s="4" t="s">
        <v>9</v>
      </c>
      <c r="E382" s="4" t="s">
        <v>15</v>
      </c>
      <c r="F382" s="4">
        <v>61</v>
      </c>
      <c r="G382" s="4">
        <v>7</v>
      </c>
      <c r="H382" s="5">
        <v>78831.369348480002</v>
      </c>
      <c r="K382" s="2"/>
    </row>
    <row r="383" spans="2:11" x14ac:dyDescent="0.2">
      <c r="B383" s="11">
        <v>95019</v>
      </c>
      <c r="C383" s="4" t="s">
        <v>0</v>
      </c>
      <c r="D383" s="4" t="s">
        <v>9</v>
      </c>
      <c r="E383" s="4" t="s">
        <v>15</v>
      </c>
      <c r="F383" s="4">
        <v>64</v>
      </c>
      <c r="G383" s="4">
        <v>26</v>
      </c>
      <c r="H383" s="5">
        <v>34000</v>
      </c>
      <c r="K383" s="2"/>
    </row>
    <row r="384" spans="2:11" x14ac:dyDescent="0.2">
      <c r="B384" s="11">
        <v>57152</v>
      </c>
      <c r="C384" s="4" t="s">
        <v>2</v>
      </c>
      <c r="D384" s="4" t="s">
        <v>12</v>
      </c>
      <c r="E384" s="4" t="s">
        <v>16</v>
      </c>
      <c r="F384" s="4">
        <v>54</v>
      </c>
      <c r="G384" s="4">
        <v>18</v>
      </c>
      <c r="H384" s="5">
        <v>51520.813234759829</v>
      </c>
      <c r="K384" s="2"/>
    </row>
    <row r="385" spans="2:11" x14ac:dyDescent="0.2">
      <c r="B385" s="11">
        <v>19984</v>
      </c>
      <c r="C385" s="4" t="s">
        <v>2</v>
      </c>
      <c r="D385" s="4" t="s">
        <v>13</v>
      </c>
      <c r="E385" s="4" t="s">
        <v>15</v>
      </c>
      <c r="F385" s="4">
        <v>62</v>
      </c>
      <c r="G385" s="4">
        <v>32</v>
      </c>
      <c r="H385" s="5">
        <v>63461.056951928571</v>
      </c>
      <c r="K385" s="2"/>
    </row>
    <row r="386" spans="2:11" x14ac:dyDescent="0.2">
      <c r="B386" s="11">
        <v>92249</v>
      </c>
      <c r="C386" s="4" t="s">
        <v>2</v>
      </c>
      <c r="D386" s="4" t="s">
        <v>10</v>
      </c>
      <c r="E386" s="4" t="s">
        <v>16</v>
      </c>
      <c r="F386" s="4">
        <v>42</v>
      </c>
      <c r="G386" s="4">
        <v>20</v>
      </c>
      <c r="H386" s="5">
        <v>53078.029814780435</v>
      </c>
      <c r="K386" s="2"/>
    </row>
    <row r="387" spans="2:11" x14ac:dyDescent="0.2">
      <c r="B387" s="11">
        <v>11705</v>
      </c>
      <c r="C387" s="4" t="s">
        <v>2</v>
      </c>
      <c r="D387" s="4" t="s">
        <v>11</v>
      </c>
      <c r="E387" s="4" t="s">
        <v>15</v>
      </c>
      <c r="F387" s="4">
        <v>58</v>
      </c>
      <c r="G387" s="4">
        <v>14</v>
      </c>
      <c r="H387" s="5">
        <v>48542.097761338264</v>
      </c>
      <c r="K387" s="2"/>
    </row>
    <row r="388" spans="2:11" x14ac:dyDescent="0.2">
      <c r="B388" s="11">
        <v>12157</v>
      </c>
      <c r="C388" s="4" t="s">
        <v>2</v>
      </c>
      <c r="D388" s="4" t="s">
        <v>10</v>
      </c>
      <c r="E388" s="4" t="s">
        <v>15</v>
      </c>
      <c r="F388" s="4">
        <v>57</v>
      </c>
      <c r="G388" s="4">
        <v>19</v>
      </c>
      <c r="H388" s="5">
        <v>52293.625433281224</v>
      </c>
      <c r="K388" s="2"/>
    </row>
    <row r="389" spans="2:11" x14ac:dyDescent="0.2">
      <c r="B389" s="11">
        <v>88796</v>
      </c>
      <c r="C389" s="4" t="s">
        <v>0</v>
      </c>
      <c r="D389" s="4" t="s">
        <v>13</v>
      </c>
      <c r="E389" s="4" t="s">
        <v>15</v>
      </c>
      <c r="F389" s="4">
        <v>39</v>
      </c>
      <c r="G389" s="4">
        <v>15</v>
      </c>
      <c r="H389" s="5">
        <v>31035.803757415808</v>
      </c>
      <c r="K389" s="2"/>
    </row>
    <row r="390" spans="2:11" x14ac:dyDescent="0.2">
      <c r="B390" s="11">
        <v>15595</v>
      </c>
      <c r="C390" s="4" t="s">
        <v>1</v>
      </c>
      <c r="D390" s="4" t="s">
        <v>12</v>
      </c>
      <c r="E390" s="4" t="s">
        <v>15</v>
      </c>
      <c r="F390" s="4">
        <v>25</v>
      </c>
      <c r="G390" s="4">
        <v>3</v>
      </c>
      <c r="H390" s="5">
        <v>20402</v>
      </c>
      <c r="K390" s="2"/>
    </row>
    <row r="391" spans="2:11" x14ac:dyDescent="0.2">
      <c r="B391" s="11">
        <v>74133</v>
      </c>
      <c r="C391" s="4" t="s">
        <v>2</v>
      </c>
      <c r="D391" s="4" t="s">
        <v>13</v>
      </c>
      <c r="E391" s="4" t="s">
        <v>15</v>
      </c>
      <c r="F391" s="4">
        <v>30</v>
      </c>
      <c r="G391" s="4">
        <v>7</v>
      </c>
      <c r="H391" s="5">
        <v>43737.730557705589</v>
      </c>
      <c r="K391" s="2"/>
    </row>
    <row r="392" spans="2:11" x14ac:dyDescent="0.2">
      <c r="B392" s="11">
        <v>43720</v>
      </c>
      <c r="C392" s="4" t="s">
        <v>1</v>
      </c>
      <c r="D392" s="4" t="s">
        <v>10</v>
      </c>
      <c r="E392" s="4" t="s">
        <v>15</v>
      </c>
      <c r="F392" s="4">
        <v>39</v>
      </c>
      <c r="G392" s="4">
        <v>10</v>
      </c>
      <c r="H392" s="5">
        <v>21873.70545368722</v>
      </c>
      <c r="K392" s="2"/>
    </row>
    <row r="393" spans="2:11" x14ac:dyDescent="0.2">
      <c r="B393" s="11">
        <v>31498</v>
      </c>
      <c r="C393" s="4" t="s">
        <v>2</v>
      </c>
      <c r="D393" s="4" t="s">
        <v>10</v>
      </c>
      <c r="E393" s="4" t="s">
        <v>15</v>
      </c>
      <c r="F393" s="4">
        <v>64</v>
      </c>
      <c r="G393" s="4">
        <v>24</v>
      </c>
      <c r="H393" s="5">
        <v>56335.086184394953</v>
      </c>
      <c r="K393" s="2"/>
    </row>
    <row r="394" spans="2:11" x14ac:dyDescent="0.2">
      <c r="B394" s="11">
        <v>97159</v>
      </c>
      <c r="C394" s="4" t="s">
        <v>0</v>
      </c>
      <c r="D394" s="4" t="s">
        <v>10</v>
      </c>
      <c r="E394" s="4" t="s">
        <v>15</v>
      </c>
      <c r="F394" s="4">
        <v>51</v>
      </c>
      <c r="G394" s="4">
        <v>7</v>
      </c>
      <c r="H394" s="5">
        <v>28661.044066227001</v>
      </c>
      <c r="K394" s="2"/>
    </row>
    <row r="395" spans="2:11" x14ac:dyDescent="0.2">
      <c r="B395" s="11">
        <v>44560</v>
      </c>
      <c r="C395" s="4" t="s">
        <v>1</v>
      </c>
      <c r="D395" s="4" t="s">
        <v>9</v>
      </c>
      <c r="E395" s="4" t="s">
        <v>15</v>
      </c>
      <c r="F395" s="4">
        <v>31</v>
      </c>
      <c r="G395" s="4">
        <v>9</v>
      </c>
      <c r="H395" s="5">
        <v>21657.134112561605</v>
      </c>
      <c r="K395" s="2"/>
    </row>
    <row r="396" spans="2:11" x14ac:dyDescent="0.2">
      <c r="B396" s="11">
        <v>59142</v>
      </c>
      <c r="C396" s="4" t="s">
        <v>1</v>
      </c>
      <c r="D396" s="4" t="s">
        <v>11</v>
      </c>
      <c r="E396" s="4" t="s">
        <v>15</v>
      </c>
      <c r="F396" s="4">
        <v>23</v>
      </c>
      <c r="G396" s="4">
        <v>4</v>
      </c>
      <c r="H396" s="5">
        <v>20606.02</v>
      </c>
      <c r="K396" s="2"/>
    </row>
    <row r="397" spans="2:11" x14ac:dyDescent="0.2">
      <c r="B397" s="11">
        <v>47122</v>
      </c>
      <c r="C397" s="4" t="s">
        <v>1</v>
      </c>
      <c r="D397" s="4" t="s">
        <v>11</v>
      </c>
      <c r="E397" s="4" t="s">
        <v>15</v>
      </c>
      <c r="F397" s="4">
        <v>48</v>
      </c>
      <c r="G397" s="4">
        <v>20</v>
      </c>
      <c r="H397" s="5">
        <v>24162.179008870637</v>
      </c>
      <c r="K397" s="2"/>
    </row>
    <row r="398" spans="2:11" x14ac:dyDescent="0.2">
      <c r="B398" s="11">
        <v>93748</v>
      </c>
      <c r="C398" s="4" t="s">
        <v>2</v>
      </c>
      <c r="D398" s="4" t="s">
        <v>13</v>
      </c>
      <c r="E398" s="4" t="s">
        <v>16</v>
      </c>
      <c r="F398" s="4">
        <v>43</v>
      </c>
      <c r="G398" s="4">
        <v>8</v>
      </c>
      <c r="H398" s="5">
        <v>44393.796516071168</v>
      </c>
      <c r="K398" s="2"/>
    </row>
    <row r="399" spans="2:11" x14ac:dyDescent="0.2">
      <c r="B399" s="11">
        <v>71108</v>
      </c>
      <c r="C399" s="4" t="s">
        <v>2</v>
      </c>
      <c r="D399" s="4" t="s">
        <v>9</v>
      </c>
      <c r="E399" s="4" t="s">
        <v>15</v>
      </c>
      <c r="F399" s="4">
        <v>52</v>
      </c>
      <c r="G399" s="4">
        <v>23</v>
      </c>
      <c r="H399" s="5">
        <v>55502.547964921141</v>
      </c>
      <c r="K399" s="2"/>
    </row>
    <row r="400" spans="2:11" x14ac:dyDescent="0.2">
      <c r="B400" s="11">
        <v>62690</v>
      </c>
      <c r="C400" s="4" t="s">
        <v>2</v>
      </c>
      <c r="D400" s="4" t="s">
        <v>11</v>
      </c>
      <c r="E400" s="4" t="s">
        <v>15</v>
      </c>
      <c r="F400" s="4">
        <v>34</v>
      </c>
      <c r="G400" s="4">
        <v>2</v>
      </c>
      <c r="H400" s="5">
        <v>40599.999999999993</v>
      </c>
      <c r="K400" s="2"/>
    </row>
    <row r="401" spans="2:11" x14ac:dyDescent="0.2">
      <c r="B401" s="11">
        <v>97456</v>
      </c>
      <c r="C401" s="4" t="s">
        <v>2</v>
      </c>
      <c r="D401" s="4" t="s">
        <v>12</v>
      </c>
      <c r="E401" s="4" t="s">
        <v>16</v>
      </c>
      <c r="F401" s="4">
        <v>30</v>
      </c>
      <c r="G401" s="4">
        <v>2</v>
      </c>
      <c r="H401" s="5">
        <v>40599.999999999993</v>
      </c>
      <c r="K401" s="2"/>
    </row>
    <row r="402" spans="2:11" x14ac:dyDescent="0.2">
      <c r="B402" s="11">
        <v>89888</v>
      </c>
      <c r="C402" s="4" t="s">
        <v>1</v>
      </c>
      <c r="D402" s="4" t="s">
        <v>10</v>
      </c>
      <c r="E402" s="4" t="s">
        <v>15</v>
      </c>
      <c r="F402" s="4">
        <v>27</v>
      </c>
      <c r="G402" s="4">
        <v>5</v>
      </c>
      <c r="H402" s="5">
        <v>20812.0802</v>
      </c>
      <c r="K402" s="2"/>
    </row>
    <row r="403" spans="2:11" x14ac:dyDescent="0.2">
      <c r="B403" s="11">
        <v>60231</v>
      </c>
      <c r="C403" s="4" t="s">
        <v>0</v>
      </c>
      <c r="D403" s="4" t="s">
        <v>10</v>
      </c>
      <c r="E403" s="4" t="s">
        <v>15</v>
      </c>
      <c r="F403" s="4">
        <v>32</v>
      </c>
      <c r="G403" s="4">
        <v>8</v>
      </c>
      <c r="H403" s="5">
        <v>28947.65450688927</v>
      </c>
      <c r="K403" s="2"/>
    </row>
    <row r="404" spans="2:11" x14ac:dyDescent="0.2">
      <c r="B404" s="11">
        <v>53185</v>
      </c>
      <c r="C404" s="4" t="s">
        <v>0</v>
      </c>
      <c r="D404" s="4" t="s">
        <v>12</v>
      </c>
      <c r="E404" s="4" t="s">
        <v>15</v>
      </c>
      <c r="F404" s="4">
        <v>62</v>
      </c>
      <c r="G404" s="4">
        <v>11</v>
      </c>
      <c r="H404" s="5">
        <v>29824.797386102524</v>
      </c>
      <c r="K404" s="2"/>
    </row>
    <row r="405" spans="2:11" x14ac:dyDescent="0.2">
      <c r="B405" s="11">
        <v>67268</v>
      </c>
      <c r="C405" s="4" t="s">
        <v>0</v>
      </c>
      <c r="D405" s="4" t="s">
        <v>10</v>
      </c>
      <c r="E405" s="4" t="s">
        <v>15</v>
      </c>
      <c r="F405" s="4">
        <v>65</v>
      </c>
      <c r="G405" s="4">
        <v>5</v>
      </c>
      <c r="H405" s="5">
        <v>28096.308270000001</v>
      </c>
      <c r="K405" s="2"/>
    </row>
    <row r="406" spans="2:11" x14ac:dyDescent="0.2">
      <c r="B406" s="11">
        <v>51781</v>
      </c>
      <c r="C406" s="4" t="s">
        <v>1</v>
      </c>
      <c r="D406" s="4" t="s">
        <v>12</v>
      </c>
      <c r="E406" s="4" t="s">
        <v>16</v>
      </c>
      <c r="F406" s="4">
        <v>37</v>
      </c>
      <c r="G406" s="4">
        <v>14</v>
      </c>
      <c r="H406" s="5">
        <v>22761.86560866579</v>
      </c>
      <c r="K406" s="2"/>
    </row>
    <row r="407" spans="2:11" x14ac:dyDescent="0.2">
      <c r="B407" s="11">
        <v>85972</v>
      </c>
      <c r="C407" s="4" t="s">
        <v>0</v>
      </c>
      <c r="D407" s="4" t="s">
        <v>10</v>
      </c>
      <c r="E407" s="4" t="s">
        <v>15</v>
      </c>
      <c r="F407" s="4">
        <v>37</v>
      </c>
      <c r="G407" s="4">
        <v>8</v>
      </c>
      <c r="H407" s="5">
        <v>28947.65450688927</v>
      </c>
      <c r="K407" s="2"/>
    </row>
    <row r="408" spans="2:11" x14ac:dyDescent="0.2">
      <c r="B408" s="11">
        <v>61179</v>
      </c>
      <c r="C408" s="4" t="s">
        <v>2</v>
      </c>
      <c r="D408" s="4" t="s">
        <v>13</v>
      </c>
      <c r="E408" s="4" t="s">
        <v>16</v>
      </c>
      <c r="F408" s="4">
        <v>61</v>
      </c>
      <c r="G408" s="4">
        <v>2</v>
      </c>
      <c r="H408" s="5">
        <v>40599.999999999993</v>
      </c>
      <c r="K408" s="2"/>
    </row>
    <row r="409" spans="2:11" x14ac:dyDescent="0.2">
      <c r="B409" s="11">
        <v>78331</v>
      </c>
      <c r="C409" s="4" t="s">
        <v>0</v>
      </c>
      <c r="D409" s="4" t="s">
        <v>9</v>
      </c>
      <c r="E409" s="4" t="s">
        <v>15</v>
      </c>
      <c r="F409" s="4">
        <v>22</v>
      </c>
      <c r="G409" s="4">
        <v>3</v>
      </c>
      <c r="H409" s="5">
        <v>27542.7</v>
      </c>
      <c r="K409" s="2"/>
    </row>
    <row r="410" spans="2:11" x14ac:dyDescent="0.2">
      <c r="B410" s="11">
        <v>54867</v>
      </c>
      <c r="C410" s="4" t="s">
        <v>1</v>
      </c>
      <c r="D410" s="4" t="s">
        <v>12</v>
      </c>
      <c r="E410" s="4" t="s">
        <v>15</v>
      </c>
      <c r="F410" s="4">
        <v>32</v>
      </c>
      <c r="G410" s="4">
        <v>5</v>
      </c>
      <c r="H410" s="5">
        <v>20812.0802</v>
      </c>
      <c r="K410" s="2"/>
    </row>
    <row r="411" spans="2:11" x14ac:dyDescent="0.2">
      <c r="B411" s="11">
        <v>78983</v>
      </c>
      <c r="C411" s="4" t="s">
        <v>1</v>
      </c>
      <c r="D411" s="4" t="s">
        <v>10</v>
      </c>
      <c r="E411" s="4" t="s">
        <v>16</v>
      </c>
      <c r="F411" s="4">
        <v>33</v>
      </c>
      <c r="G411" s="4">
        <v>11</v>
      </c>
      <c r="H411" s="5">
        <v>22092.442508224092</v>
      </c>
      <c r="K411" s="2"/>
    </row>
    <row r="412" spans="2:11" x14ac:dyDescent="0.2">
      <c r="B412" s="11">
        <v>31050</v>
      </c>
      <c r="C412" s="4" t="s">
        <v>2</v>
      </c>
      <c r="D412" s="4" t="s">
        <v>11</v>
      </c>
      <c r="E412" s="4" t="s">
        <v>16</v>
      </c>
      <c r="F412" s="4">
        <v>40</v>
      </c>
      <c r="G412" s="4">
        <v>17</v>
      </c>
      <c r="H412" s="5">
        <v>50759.421906167321</v>
      </c>
      <c r="K412" s="2"/>
    </row>
    <row r="413" spans="2:11" x14ac:dyDescent="0.2">
      <c r="B413" s="11">
        <v>17983</v>
      </c>
      <c r="C413" s="4" t="s">
        <v>0</v>
      </c>
      <c r="D413" s="4" t="s">
        <v>10</v>
      </c>
      <c r="E413" s="4" t="s">
        <v>16</v>
      </c>
      <c r="F413" s="4">
        <v>33</v>
      </c>
      <c r="G413" s="4">
        <v>13</v>
      </c>
      <c r="H413" s="5">
        <v>30424.275813563188</v>
      </c>
      <c r="K413" s="2"/>
    </row>
    <row r="414" spans="2:11" x14ac:dyDescent="0.2">
      <c r="B414" s="11">
        <v>43986</v>
      </c>
      <c r="C414" s="4" t="s">
        <v>3</v>
      </c>
      <c r="D414" s="4" t="s">
        <v>11</v>
      </c>
      <c r="E414" s="4" t="s">
        <v>16</v>
      </c>
      <c r="F414" s="4">
        <v>37</v>
      </c>
      <c r="G414" s="4">
        <v>19</v>
      </c>
      <c r="H414" s="5">
        <v>99977.237330339121</v>
      </c>
      <c r="K414" s="2"/>
    </row>
    <row r="415" spans="2:11" x14ac:dyDescent="0.2">
      <c r="B415" s="11">
        <v>29261</v>
      </c>
      <c r="C415" s="4" t="s">
        <v>1</v>
      </c>
      <c r="D415" s="4" t="s">
        <v>12</v>
      </c>
      <c r="E415" s="4" t="s">
        <v>15</v>
      </c>
      <c r="F415" s="4">
        <v>35</v>
      </c>
      <c r="G415" s="4">
        <v>8</v>
      </c>
      <c r="H415" s="5">
        <v>21442.707042140202</v>
      </c>
      <c r="K415" s="2"/>
    </row>
    <row r="416" spans="2:11" x14ac:dyDescent="0.2">
      <c r="B416" s="11">
        <v>80528</v>
      </c>
      <c r="C416" s="4" t="s">
        <v>2</v>
      </c>
      <c r="D416" s="4" t="s">
        <v>14</v>
      </c>
      <c r="E416" s="4" t="s">
        <v>15</v>
      </c>
      <c r="F416" s="4">
        <v>58</v>
      </c>
      <c r="G416" s="4">
        <v>9</v>
      </c>
      <c r="H416" s="5">
        <v>45059.703463812235</v>
      </c>
      <c r="K416" s="2"/>
    </row>
    <row r="417" spans="2:11" x14ac:dyDescent="0.2">
      <c r="B417" s="11">
        <v>13113</v>
      </c>
      <c r="C417" s="4" t="s">
        <v>1</v>
      </c>
      <c r="D417" s="4" t="s">
        <v>9</v>
      </c>
      <c r="E417" s="4" t="s">
        <v>15</v>
      </c>
      <c r="F417" s="4">
        <v>55</v>
      </c>
      <c r="G417" s="4">
        <v>25</v>
      </c>
      <c r="H417" s="5">
        <v>25394.692970638298</v>
      </c>
      <c r="K417" s="2"/>
    </row>
    <row r="418" spans="2:11" x14ac:dyDescent="0.2">
      <c r="B418" s="11">
        <v>83054</v>
      </c>
      <c r="C418" s="4" t="s">
        <v>2</v>
      </c>
      <c r="D418" s="4" t="s">
        <v>10</v>
      </c>
      <c r="E418" s="4" t="s">
        <v>16</v>
      </c>
      <c r="F418" s="4">
        <v>51</v>
      </c>
      <c r="G418" s="4">
        <v>22</v>
      </c>
      <c r="H418" s="5">
        <v>54682.313265932164</v>
      </c>
      <c r="K418" s="2"/>
    </row>
    <row r="419" spans="2:11" x14ac:dyDescent="0.2">
      <c r="B419" s="11">
        <v>64858</v>
      </c>
      <c r="C419" s="4" t="s">
        <v>2</v>
      </c>
      <c r="D419" s="4" t="s">
        <v>12</v>
      </c>
      <c r="E419" s="4" t="s">
        <v>16</v>
      </c>
      <c r="F419" s="4">
        <v>39</v>
      </c>
      <c r="G419" s="4">
        <v>15</v>
      </c>
      <c r="H419" s="5">
        <v>49270.229227758333</v>
      </c>
      <c r="K419" s="2"/>
    </row>
    <row r="420" spans="2:11" x14ac:dyDescent="0.2">
      <c r="B420" s="11">
        <v>43119</v>
      </c>
      <c r="C420" s="4" t="s">
        <v>0</v>
      </c>
      <c r="D420" s="4" t="s">
        <v>11</v>
      </c>
      <c r="E420" s="4" t="s">
        <v>16</v>
      </c>
      <c r="F420" s="4">
        <v>24</v>
      </c>
      <c r="G420" s="4">
        <v>1</v>
      </c>
      <c r="H420" s="5">
        <v>27000</v>
      </c>
      <c r="K420" s="2"/>
    </row>
    <row r="421" spans="2:11" x14ac:dyDescent="0.2">
      <c r="B421" s="11">
        <v>72929</v>
      </c>
      <c r="C421" s="4" t="s">
        <v>3</v>
      </c>
      <c r="D421" s="4" t="s">
        <v>11</v>
      </c>
      <c r="E421" s="4" t="s">
        <v>16</v>
      </c>
      <c r="F421" s="4">
        <v>59</v>
      </c>
      <c r="G421" s="4">
        <v>9</v>
      </c>
      <c r="H421" s="5">
        <v>82016.156670158598</v>
      </c>
      <c r="K421" s="2"/>
    </row>
    <row r="422" spans="2:11" x14ac:dyDescent="0.2">
      <c r="B422" s="11">
        <v>49646</v>
      </c>
      <c r="C422" s="4" t="s">
        <v>2</v>
      </c>
      <c r="D422" s="4" t="s">
        <v>11</v>
      </c>
      <c r="E422" s="4" t="s">
        <v>15</v>
      </c>
      <c r="F422" s="4">
        <v>57</v>
      </c>
      <c r="G422" s="4">
        <v>12</v>
      </c>
      <c r="H422" s="5">
        <v>47117.957496021038</v>
      </c>
      <c r="K422" s="2"/>
    </row>
    <row r="423" spans="2:11" x14ac:dyDescent="0.2">
      <c r="B423" s="11">
        <v>55580</v>
      </c>
      <c r="C423" s="4" t="s">
        <v>2</v>
      </c>
      <c r="D423" s="4" t="s">
        <v>14</v>
      </c>
      <c r="E423" s="4" t="s">
        <v>16</v>
      </c>
      <c r="F423" s="4">
        <v>49</v>
      </c>
      <c r="G423" s="4">
        <v>25</v>
      </c>
      <c r="H423" s="5">
        <v>57180.112477160874</v>
      </c>
      <c r="K423" s="2"/>
    </row>
    <row r="424" spans="2:11" x14ac:dyDescent="0.2">
      <c r="B424" s="11">
        <v>38001</v>
      </c>
      <c r="C424" s="4" t="s">
        <v>0</v>
      </c>
      <c r="D424" s="4" t="s">
        <v>12</v>
      </c>
      <c r="E424" s="4" t="s">
        <v>16</v>
      </c>
      <c r="F424" s="4">
        <v>53</v>
      </c>
      <c r="G424" s="4">
        <v>20</v>
      </c>
      <c r="H424" s="5">
        <v>32618.941661975357</v>
      </c>
      <c r="K424" s="2"/>
    </row>
    <row r="425" spans="2:11" x14ac:dyDescent="0.2">
      <c r="B425" s="11">
        <v>14511</v>
      </c>
      <c r="C425" s="4" t="s">
        <v>2</v>
      </c>
      <c r="D425" s="4" t="s">
        <v>10</v>
      </c>
      <c r="E425" s="4" t="s">
        <v>16</v>
      </c>
      <c r="F425" s="4">
        <v>36</v>
      </c>
      <c r="G425" s="4">
        <v>10</v>
      </c>
      <c r="H425" s="5">
        <v>45735.599015769418</v>
      </c>
      <c r="K425" s="2"/>
    </row>
    <row r="426" spans="2:11" x14ac:dyDescent="0.2">
      <c r="B426" s="11">
        <v>41157</v>
      </c>
      <c r="C426" s="4" t="s">
        <v>3</v>
      </c>
      <c r="D426" s="4" t="s">
        <v>10</v>
      </c>
      <c r="E426" s="4" t="s">
        <v>15</v>
      </c>
      <c r="F426" s="4">
        <v>37</v>
      </c>
      <c r="G426" s="4">
        <v>14</v>
      </c>
      <c r="H426" s="5">
        <v>90552.464131765737</v>
      </c>
      <c r="K426" s="2"/>
    </row>
    <row r="427" spans="2:11" x14ac:dyDescent="0.2">
      <c r="B427" s="11">
        <v>16553</v>
      </c>
      <c r="C427" s="4" t="s">
        <v>3</v>
      </c>
      <c r="D427" s="4" t="s">
        <v>10</v>
      </c>
      <c r="E427" s="4" t="s">
        <v>16</v>
      </c>
      <c r="F427" s="4">
        <v>57</v>
      </c>
      <c r="G427" s="4">
        <v>25</v>
      </c>
      <c r="H427" s="5">
        <v>112590.60746326581</v>
      </c>
      <c r="K427" s="2"/>
    </row>
    <row r="428" spans="2:11" x14ac:dyDescent="0.2">
      <c r="B428" s="11">
        <v>31824</v>
      </c>
      <c r="C428" s="4" t="s">
        <v>0</v>
      </c>
      <c r="D428" s="4" t="s">
        <v>10</v>
      </c>
      <c r="E428" s="4" t="s">
        <v>15</v>
      </c>
      <c r="F428" s="4">
        <v>65</v>
      </c>
      <c r="G428" s="4">
        <v>28</v>
      </c>
      <c r="H428" s="5">
        <v>34000</v>
      </c>
      <c r="K428" s="2"/>
    </row>
    <row r="429" spans="2:11" x14ac:dyDescent="0.2">
      <c r="B429" s="11">
        <v>39913</v>
      </c>
      <c r="C429" s="4" t="s">
        <v>2</v>
      </c>
      <c r="D429" s="4" t="s">
        <v>12</v>
      </c>
      <c r="E429" s="4" t="s">
        <v>16</v>
      </c>
      <c r="F429" s="4">
        <v>53</v>
      </c>
      <c r="G429" s="4">
        <v>29</v>
      </c>
      <c r="H429" s="5">
        <v>60688.887203896309</v>
      </c>
      <c r="K429" s="2"/>
    </row>
    <row r="430" spans="2:11" x14ac:dyDescent="0.2">
      <c r="B430" s="11">
        <v>76038</v>
      </c>
      <c r="C430" s="4" t="s">
        <v>0</v>
      </c>
      <c r="D430" s="4" t="s">
        <v>9</v>
      </c>
      <c r="E430" s="4" t="s">
        <v>15</v>
      </c>
      <c r="F430" s="4">
        <v>57</v>
      </c>
      <c r="G430" s="4">
        <v>24</v>
      </c>
      <c r="H430" s="5">
        <v>33943.401495407626</v>
      </c>
      <c r="K430" s="2"/>
    </row>
    <row r="431" spans="2:11" x14ac:dyDescent="0.2">
      <c r="B431" s="11">
        <v>64251</v>
      </c>
      <c r="C431" s="4" t="s">
        <v>1</v>
      </c>
      <c r="D431" s="4" t="s">
        <v>12</v>
      </c>
      <c r="E431" s="4" t="s">
        <v>15</v>
      </c>
      <c r="F431" s="4">
        <v>25</v>
      </c>
      <c r="G431" s="4">
        <v>4</v>
      </c>
      <c r="H431" s="5">
        <v>20606.02</v>
      </c>
      <c r="K431" s="2"/>
    </row>
    <row r="432" spans="2:11" x14ac:dyDescent="0.2">
      <c r="B432" s="11">
        <v>45501</v>
      </c>
      <c r="C432" s="4" t="s">
        <v>2</v>
      </c>
      <c r="D432" s="4" t="s">
        <v>10</v>
      </c>
      <c r="E432" s="4" t="s">
        <v>16</v>
      </c>
      <c r="F432" s="4">
        <v>34</v>
      </c>
      <c r="G432" s="4">
        <v>13</v>
      </c>
      <c r="H432" s="5">
        <v>47824.726858461348</v>
      </c>
      <c r="K432" s="2"/>
    </row>
    <row r="433" spans="2:11" x14ac:dyDescent="0.2">
      <c r="B433" s="11">
        <v>81242</v>
      </c>
      <c r="C433" s="4" t="s">
        <v>1</v>
      </c>
      <c r="D433" s="4" t="s">
        <v>13</v>
      </c>
      <c r="E433" s="4" t="s">
        <v>16</v>
      </c>
      <c r="F433" s="4">
        <v>24</v>
      </c>
      <c r="G433" s="4">
        <v>6</v>
      </c>
      <c r="H433" s="5">
        <v>21020.201002000002</v>
      </c>
      <c r="K433" s="2"/>
    </row>
    <row r="434" spans="2:11" x14ac:dyDescent="0.2">
      <c r="B434" s="11">
        <v>13503</v>
      </c>
      <c r="C434" s="4" t="s">
        <v>1</v>
      </c>
      <c r="D434" s="4" t="s">
        <v>13</v>
      </c>
      <c r="E434" s="4" t="s">
        <v>15</v>
      </c>
      <c r="F434" s="4">
        <v>53</v>
      </c>
      <c r="G434" s="4">
        <v>18</v>
      </c>
      <c r="H434" s="5">
        <v>23686.088627458717</v>
      </c>
      <c r="K434" s="2"/>
    </row>
    <row r="435" spans="2:11" x14ac:dyDescent="0.2">
      <c r="B435" s="11">
        <v>47151</v>
      </c>
      <c r="C435" s="4" t="s">
        <v>2</v>
      </c>
      <c r="D435" s="4" t="s">
        <v>9</v>
      </c>
      <c r="E435" s="4" t="s">
        <v>15</v>
      </c>
      <c r="F435" s="4">
        <v>60</v>
      </c>
      <c r="G435" s="4">
        <v>30</v>
      </c>
      <c r="H435" s="5">
        <v>61599.220511954751</v>
      </c>
      <c r="K435" s="2"/>
    </row>
    <row r="436" spans="2:11" x14ac:dyDescent="0.2">
      <c r="B436" s="11">
        <v>67731</v>
      </c>
      <c r="C436" s="4" t="s">
        <v>3</v>
      </c>
      <c r="D436" s="4" t="s">
        <v>9</v>
      </c>
      <c r="E436" s="4" t="s">
        <v>16</v>
      </c>
      <c r="F436" s="4">
        <v>58</v>
      </c>
      <c r="G436" s="4">
        <v>27</v>
      </c>
      <c r="H436" s="5">
        <v>117139.26800478176</v>
      </c>
      <c r="K436" s="2"/>
    </row>
    <row r="437" spans="2:11" x14ac:dyDescent="0.2">
      <c r="B437" s="11">
        <v>25610</v>
      </c>
      <c r="C437" s="4" t="s">
        <v>2</v>
      </c>
      <c r="D437" s="4" t="s">
        <v>11</v>
      </c>
      <c r="E437" s="4" t="s">
        <v>16</v>
      </c>
      <c r="F437" s="4">
        <v>55</v>
      </c>
      <c r="G437" s="4">
        <v>16</v>
      </c>
      <c r="H437" s="5">
        <v>50009.282666174702</v>
      </c>
      <c r="K437" s="2"/>
    </row>
    <row r="438" spans="2:11" x14ac:dyDescent="0.2">
      <c r="B438" s="11">
        <v>48567</v>
      </c>
      <c r="C438" s="4" t="s">
        <v>1</v>
      </c>
      <c r="D438" s="4" t="s">
        <v>9</v>
      </c>
      <c r="E438" s="4" t="s">
        <v>15</v>
      </c>
      <c r="F438" s="4">
        <v>34</v>
      </c>
      <c r="G438" s="4">
        <v>13</v>
      </c>
      <c r="H438" s="5">
        <v>22536.500602639397</v>
      </c>
      <c r="K438" s="2"/>
    </row>
    <row r="439" spans="2:11" x14ac:dyDescent="0.2">
      <c r="B439" s="11">
        <v>93610</v>
      </c>
      <c r="C439" s="4" t="s">
        <v>2</v>
      </c>
      <c r="D439" s="4" t="s">
        <v>10</v>
      </c>
      <c r="E439" s="4" t="s">
        <v>15</v>
      </c>
      <c r="F439" s="4">
        <v>42</v>
      </c>
      <c r="G439" s="4">
        <v>3</v>
      </c>
      <c r="H439" s="5">
        <v>41208.999999999985</v>
      </c>
      <c r="K439" s="2"/>
    </row>
    <row r="440" spans="2:11" x14ac:dyDescent="0.2">
      <c r="B440" s="11">
        <v>95585</v>
      </c>
      <c r="C440" s="4" t="s">
        <v>0</v>
      </c>
      <c r="D440" s="4" t="s">
        <v>11</v>
      </c>
      <c r="E440" s="4" t="s">
        <v>15</v>
      </c>
      <c r="F440" s="4">
        <v>55</v>
      </c>
      <c r="G440" s="4">
        <v>19</v>
      </c>
      <c r="H440" s="5">
        <v>32295.981843539957</v>
      </c>
      <c r="K440" s="2"/>
    </row>
    <row r="441" spans="2:11" x14ac:dyDescent="0.2">
      <c r="B441" s="11">
        <v>80112</v>
      </c>
      <c r="C441" s="4" t="s">
        <v>0</v>
      </c>
      <c r="D441" s="4" t="s">
        <v>9</v>
      </c>
      <c r="E441" s="4" t="s">
        <v>15</v>
      </c>
      <c r="F441" s="4">
        <v>24</v>
      </c>
      <c r="G441" s="4">
        <v>5</v>
      </c>
      <c r="H441" s="5">
        <v>28096.308270000001</v>
      </c>
      <c r="K441" s="2"/>
    </row>
    <row r="442" spans="2:11" x14ac:dyDescent="0.2">
      <c r="B442" s="11">
        <v>71078</v>
      </c>
      <c r="C442" s="4" t="s">
        <v>0</v>
      </c>
      <c r="D442" s="4" t="s">
        <v>12</v>
      </c>
      <c r="E442" s="4" t="s">
        <v>15</v>
      </c>
      <c r="F442" s="4">
        <v>57</v>
      </c>
      <c r="G442" s="4">
        <v>11</v>
      </c>
      <c r="H442" s="5">
        <v>29824.797386102524</v>
      </c>
      <c r="K442" s="2"/>
    </row>
    <row r="443" spans="2:11" x14ac:dyDescent="0.2">
      <c r="B443" s="11">
        <v>76687</v>
      </c>
      <c r="C443" s="4" t="s">
        <v>3</v>
      </c>
      <c r="D443" s="4" t="s">
        <v>13</v>
      </c>
      <c r="E443" s="4" t="s">
        <v>16</v>
      </c>
      <c r="F443" s="4">
        <v>48</v>
      </c>
      <c r="G443" s="4">
        <v>13</v>
      </c>
      <c r="H443" s="5">
        <v>88776.925619378177</v>
      </c>
      <c r="K443" s="2"/>
    </row>
    <row r="444" spans="2:11" x14ac:dyDescent="0.2">
      <c r="B444" s="11">
        <v>69122</v>
      </c>
      <c r="C444" s="4" t="s">
        <v>2</v>
      </c>
      <c r="D444" s="4" t="s">
        <v>14</v>
      </c>
      <c r="E444" s="4" t="s">
        <v>16</v>
      </c>
      <c r="F444" s="4">
        <v>37</v>
      </c>
      <c r="G444" s="4">
        <v>16</v>
      </c>
      <c r="H444" s="5">
        <v>50009.282666174702</v>
      </c>
      <c r="K444" s="2"/>
    </row>
    <row r="445" spans="2:11" x14ac:dyDescent="0.2">
      <c r="B445" s="11">
        <v>12668</v>
      </c>
      <c r="C445" s="4" t="s">
        <v>1</v>
      </c>
      <c r="D445" s="4" t="s">
        <v>11</v>
      </c>
      <c r="E445" s="4" t="s">
        <v>15</v>
      </c>
      <c r="F445" s="4">
        <v>21</v>
      </c>
      <c r="G445" s="4">
        <v>1</v>
      </c>
      <c r="H445" s="5">
        <v>20000</v>
      </c>
      <c r="K445" s="2"/>
    </row>
    <row r="446" spans="2:11" x14ac:dyDescent="0.2">
      <c r="B446" s="11">
        <v>40620</v>
      </c>
      <c r="C446" s="4" t="s">
        <v>1</v>
      </c>
      <c r="D446" s="4" t="s">
        <v>13</v>
      </c>
      <c r="E446" s="4" t="s">
        <v>16</v>
      </c>
      <c r="F446" s="4">
        <v>49</v>
      </c>
      <c r="G446" s="4">
        <v>6</v>
      </c>
      <c r="H446" s="5">
        <v>21020.201002000002</v>
      </c>
      <c r="K446" s="2"/>
    </row>
    <row r="447" spans="2:11" x14ac:dyDescent="0.2">
      <c r="B447" s="11">
        <v>75927</v>
      </c>
      <c r="C447" s="4" t="s">
        <v>2</v>
      </c>
      <c r="D447" s="4" t="s">
        <v>10</v>
      </c>
      <c r="E447" s="4" t="s">
        <v>16</v>
      </c>
      <c r="F447" s="4">
        <v>64</v>
      </c>
      <c r="G447" s="4">
        <v>37</v>
      </c>
      <c r="H447" s="5">
        <v>68365.581523907938</v>
      </c>
      <c r="K447" s="2"/>
    </row>
    <row r="448" spans="2:11" x14ac:dyDescent="0.2">
      <c r="B448" s="11">
        <v>15298</v>
      </c>
      <c r="C448" s="4" t="s">
        <v>0</v>
      </c>
      <c r="D448" s="4" t="s">
        <v>14</v>
      </c>
      <c r="E448" s="4" t="s">
        <v>15</v>
      </c>
      <c r="F448" s="4">
        <v>61</v>
      </c>
      <c r="G448" s="4">
        <v>5</v>
      </c>
      <c r="H448" s="5">
        <v>28096.308270000001</v>
      </c>
      <c r="K448" s="2"/>
    </row>
    <row r="449" spans="2:11" x14ac:dyDescent="0.2">
      <c r="B449" s="11">
        <v>45803</v>
      </c>
      <c r="C449" s="4" t="s">
        <v>2</v>
      </c>
      <c r="D449" s="4" t="s">
        <v>11</v>
      </c>
      <c r="E449" s="4" t="s">
        <v>16</v>
      </c>
      <c r="F449" s="4">
        <v>54</v>
      </c>
      <c r="G449" s="4">
        <v>22</v>
      </c>
      <c r="H449" s="5">
        <v>54682.313265932164</v>
      </c>
      <c r="K449" s="2"/>
    </row>
    <row r="450" spans="2:11" x14ac:dyDescent="0.2">
      <c r="B450" s="11">
        <v>63963</v>
      </c>
      <c r="C450" s="4" t="s">
        <v>1</v>
      </c>
      <c r="D450" s="4" t="s">
        <v>13</v>
      </c>
      <c r="E450" s="4" t="s">
        <v>15</v>
      </c>
      <c r="F450" s="4">
        <v>26</v>
      </c>
      <c r="G450" s="4">
        <v>6</v>
      </c>
      <c r="H450" s="5">
        <v>21020.201002000002</v>
      </c>
      <c r="K450" s="2"/>
    </row>
    <row r="451" spans="2:11" x14ac:dyDescent="0.2">
      <c r="B451" s="11">
        <v>51975</v>
      </c>
      <c r="C451" s="4" t="s">
        <v>0</v>
      </c>
      <c r="D451" s="4" t="s">
        <v>12</v>
      </c>
      <c r="E451" s="4" t="s">
        <v>16</v>
      </c>
      <c r="F451" s="4">
        <v>57</v>
      </c>
      <c r="G451" s="4">
        <v>19</v>
      </c>
      <c r="H451" s="5">
        <v>32295.981843539957</v>
      </c>
      <c r="K451" s="2"/>
    </row>
    <row r="452" spans="2:11" x14ac:dyDescent="0.2">
      <c r="B452" s="11">
        <v>31313</v>
      </c>
      <c r="C452" s="4" t="s">
        <v>2</v>
      </c>
      <c r="D452" s="4" t="s">
        <v>9</v>
      </c>
      <c r="E452" s="4" t="s">
        <v>16</v>
      </c>
      <c r="F452" s="4">
        <v>43</v>
      </c>
      <c r="G452" s="4">
        <v>5</v>
      </c>
      <c r="H452" s="5">
        <v>42454.542024999973</v>
      </c>
      <c r="K452" s="2"/>
    </row>
    <row r="453" spans="2:11" x14ac:dyDescent="0.2">
      <c r="B453" s="11">
        <v>44048</v>
      </c>
      <c r="C453" s="4" t="s">
        <v>1</v>
      </c>
      <c r="D453" s="4" t="s">
        <v>12</v>
      </c>
      <c r="E453" s="4" t="s">
        <v>15</v>
      </c>
      <c r="F453" s="4">
        <v>30</v>
      </c>
      <c r="G453" s="4">
        <v>1</v>
      </c>
      <c r="H453" s="5">
        <v>20000</v>
      </c>
      <c r="K453" s="2"/>
    </row>
    <row r="454" spans="2:11" x14ac:dyDescent="0.2">
      <c r="B454" s="11">
        <v>37383</v>
      </c>
      <c r="C454" s="4" t="s">
        <v>1</v>
      </c>
      <c r="D454" s="4" t="s">
        <v>13</v>
      </c>
      <c r="E454" s="4" t="s">
        <v>16</v>
      </c>
      <c r="F454" s="4">
        <v>28</v>
      </c>
      <c r="G454" s="4">
        <v>10</v>
      </c>
      <c r="H454" s="5">
        <v>21873.70545368722</v>
      </c>
      <c r="K454" s="2"/>
    </row>
    <row r="455" spans="2:11" x14ac:dyDescent="0.2">
      <c r="B455" s="11">
        <v>82045</v>
      </c>
      <c r="C455" s="4" t="s">
        <v>2</v>
      </c>
      <c r="D455" s="4" t="s">
        <v>9</v>
      </c>
      <c r="E455" s="4" t="s">
        <v>16</v>
      </c>
      <c r="F455" s="4">
        <v>62</v>
      </c>
      <c r="G455" s="4">
        <v>12</v>
      </c>
      <c r="H455" s="5">
        <v>47117.957496021038</v>
      </c>
      <c r="K455" s="2"/>
    </row>
    <row r="456" spans="2:11" x14ac:dyDescent="0.2">
      <c r="B456" s="11">
        <v>77129</v>
      </c>
      <c r="C456" s="4" t="s">
        <v>2</v>
      </c>
      <c r="D456" s="4" t="s">
        <v>10</v>
      </c>
      <c r="E456" s="4" t="s">
        <v>16</v>
      </c>
      <c r="F456" s="4">
        <v>47</v>
      </c>
      <c r="G456" s="4">
        <v>15</v>
      </c>
      <c r="H456" s="5">
        <v>49270.229227758333</v>
      </c>
      <c r="K456" s="2"/>
    </row>
    <row r="457" spans="2:11" x14ac:dyDescent="0.2">
      <c r="B457" s="11">
        <v>61707</v>
      </c>
      <c r="C457" s="4" t="s">
        <v>1</v>
      </c>
      <c r="D457" s="4" t="s">
        <v>14</v>
      </c>
      <c r="E457" s="4" t="s">
        <v>16</v>
      </c>
      <c r="F457" s="4">
        <v>23</v>
      </c>
      <c r="G457" s="4">
        <v>5</v>
      </c>
      <c r="H457" s="5">
        <v>20812.0802</v>
      </c>
      <c r="K457" s="2"/>
    </row>
    <row r="458" spans="2:11" x14ac:dyDescent="0.2">
      <c r="B458" s="11">
        <v>15930</v>
      </c>
      <c r="C458" s="4" t="s">
        <v>1</v>
      </c>
      <c r="D458" s="4" t="s">
        <v>11</v>
      </c>
      <c r="E458" s="4" t="s">
        <v>15</v>
      </c>
      <c r="F458" s="4">
        <v>57</v>
      </c>
      <c r="G458" s="4">
        <v>4</v>
      </c>
      <c r="H458" s="5">
        <v>20606.02</v>
      </c>
      <c r="K458" s="2"/>
    </row>
    <row r="459" spans="2:11" x14ac:dyDescent="0.2">
      <c r="B459" s="11">
        <v>39031</v>
      </c>
      <c r="C459" s="4" t="s">
        <v>1</v>
      </c>
      <c r="D459" s="4" t="s">
        <v>10</v>
      </c>
      <c r="E459" s="4" t="s">
        <v>15</v>
      </c>
      <c r="F459" s="4">
        <v>52</v>
      </c>
      <c r="G459" s="4">
        <v>24</v>
      </c>
      <c r="H459" s="5">
        <v>25143.26036696861</v>
      </c>
      <c r="K459" s="2"/>
    </row>
    <row r="460" spans="2:11" x14ac:dyDescent="0.2">
      <c r="B460" s="11">
        <v>71407</v>
      </c>
      <c r="C460" s="4" t="s">
        <v>0</v>
      </c>
      <c r="D460" s="4" t="s">
        <v>11</v>
      </c>
      <c r="E460" s="4" t="s">
        <v>15</v>
      </c>
      <c r="F460" s="4">
        <v>21</v>
      </c>
      <c r="G460" s="4">
        <v>2</v>
      </c>
      <c r="H460" s="5">
        <v>27270</v>
      </c>
      <c r="K460" s="2"/>
    </row>
    <row r="461" spans="2:11" x14ac:dyDescent="0.2">
      <c r="B461" s="11">
        <v>15160</v>
      </c>
      <c r="C461" s="4" t="s">
        <v>2</v>
      </c>
      <c r="D461" s="4" t="s">
        <v>10</v>
      </c>
      <c r="E461" s="4" t="s">
        <v>15</v>
      </c>
      <c r="F461" s="4">
        <v>26</v>
      </c>
      <c r="G461" s="4">
        <v>2</v>
      </c>
      <c r="H461" s="5">
        <v>40599.999999999993</v>
      </c>
      <c r="K461" s="2"/>
    </row>
    <row r="462" spans="2:11" x14ac:dyDescent="0.2">
      <c r="B462" s="11">
        <v>10667</v>
      </c>
      <c r="C462" s="4" t="s">
        <v>0</v>
      </c>
      <c r="D462" s="4" t="s">
        <v>10</v>
      </c>
      <c r="E462" s="4" t="s">
        <v>15</v>
      </c>
      <c r="F462" s="4">
        <v>35</v>
      </c>
      <c r="G462" s="4">
        <v>7</v>
      </c>
      <c r="H462" s="5">
        <v>28661.044066227001</v>
      </c>
      <c r="K462" s="2"/>
    </row>
    <row r="463" spans="2:11" x14ac:dyDescent="0.2">
      <c r="B463" s="11">
        <v>35557</v>
      </c>
      <c r="C463" s="4" t="s">
        <v>0</v>
      </c>
      <c r="D463" s="4" t="s">
        <v>9</v>
      </c>
      <c r="E463" s="4" t="s">
        <v>15</v>
      </c>
      <c r="F463" s="4">
        <v>43</v>
      </c>
      <c r="G463" s="4">
        <v>7</v>
      </c>
      <c r="H463" s="5">
        <v>28661.044066227001</v>
      </c>
      <c r="K463" s="2"/>
    </row>
    <row r="464" spans="2:11" x14ac:dyDescent="0.2">
      <c r="B464" s="11">
        <v>35693</v>
      </c>
      <c r="C464" s="4" t="s">
        <v>1</v>
      </c>
      <c r="D464" s="4" t="s">
        <v>10</v>
      </c>
      <c r="E464" s="4" t="s">
        <v>15</v>
      </c>
      <c r="F464" s="4">
        <v>56</v>
      </c>
      <c r="G464" s="4">
        <v>12</v>
      </c>
      <c r="H464" s="5">
        <v>22313.366933306334</v>
      </c>
      <c r="K464" s="2"/>
    </row>
    <row r="465" spans="2:11" x14ac:dyDescent="0.2">
      <c r="B465" s="11">
        <v>83640</v>
      </c>
      <c r="C465" s="4" t="s">
        <v>0</v>
      </c>
      <c r="D465" s="4" t="s">
        <v>9</v>
      </c>
      <c r="E465" s="4" t="s">
        <v>15</v>
      </c>
      <c r="F465" s="4">
        <v>46</v>
      </c>
      <c r="G465" s="4">
        <v>17</v>
      </c>
      <c r="H465" s="5">
        <v>31659.623412939865</v>
      </c>
      <c r="K465" s="2"/>
    </row>
    <row r="466" spans="2:11" x14ac:dyDescent="0.2">
      <c r="B466" s="11">
        <v>71777</v>
      </c>
      <c r="C466" s="4" t="s">
        <v>2</v>
      </c>
      <c r="D466" s="4" t="s">
        <v>12</v>
      </c>
      <c r="E466" s="4" t="s">
        <v>16</v>
      </c>
      <c r="F466" s="4">
        <v>45</v>
      </c>
      <c r="G466" s="4">
        <v>25</v>
      </c>
      <c r="H466" s="5">
        <v>57180.112477160874</v>
      </c>
      <c r="K466" s="2"/>
    </row>
    <row r="467" spans="2:11" x14ac:dyDescent="0.2">
      <c r="B467" s="11">
        <v>60624</v>
      </c>
      <c r="C467" s="4" t="s">
        <v>3</v>
      </c>
      <c r="D467" s="4" t="s">
        <v>13</v>
      </c>
      <c r="E467" s="4" t="s">
        <v>16</v>
      </c>
      <c r="F467" s="4">
        <v>49</v>
      </c>
      <c r="G467" s="4">
        <v>19</v>
      </c>
      <c r="H467" s="5">
        <v>99977.237330339121</v>
      </c>
      <c r="K467" s="2"/>
    </row>
    <row r="468" spans="2:11" x14ac:dyDescent="0.2">
      <c r="B468" s="11">
        <v>38813</v>
      </c>
      <c r="C468" s="4" t="s">
        <v>3</v>
      </c>
      <c r="D468" s="4" t="s">
        <v>11</v>
      </c>
      <c r="E468" s="4" t="s">
        <v>16</v>
      </c>
      <c r="F468" s="4">
        <v>48</v>
      </c>
      <c r="G468" s="4">
        <v>7</v>
      </c>
      <c r="H468" s="5">
        <v>78831.369348480002</v>
      </c>
      <c r="K468" s="2"/>
    </row>
    <row r="469" spans="2:11" x14ac:dyDescent="0.2">
      <c r="B469" s="11">
        <v>77940</v>
      </c>
      <c r="C469" s="4" t="s">
        <v>2</v>
      </c>
      <c r="D469" s="4" t="s">
        <v>10</v>
      </c>
      <c r="E469" s="4" t="s">
        <v>15</v>
      </c>
      <c r="F469" s="4">
        <v>60</v>
      </c>
      <c r="G469" s="4">
        <v>2</v>
      </c>
      <c r="H469" s="5">
        <v>40599.999999999993</v>
      </c>
      <c r="K469" s="2"/>
    </row>
    <row r="470" spans="2:11" x14ac:dyDescent="0.2">
      <c r="B470" s="11">
        <v>96965</v>
      </c>
      <c r="C470" s="4" t="s">
        <v>0</v>
      </c>
      <c r="D470" s="4" t="s">
        <v>13</v>
      </c>
      <c r="E470" s="4" t="s">
        <v>16</v>
      </c>
      <c r="F470" s="4">
        <v>59</v>
      </c>
      <c r="G470" s="4">
        <v>13</v>
      </c>
      <c r="H470" s="5">
        <v>30424.275813563188</v>
      </c>
      <c r="K470" s="2"/>
    </row>
    <row r="471" spans="2:11" x14ac:dyDescent="0.2">
      <c r="B471" s="11">
        <v>26446</v>
      </c>
      <c r="C471" s="4" t="s">
        <v>0</v>
      </c>
      <c r="D471" s="4" t="s">
        <v>14</v>
      </c>
      <c r="E471" s="4" t="s">
        <v>15</v>
      </c>
      <c r="F471" s="4">
        <v>26</v>
      </c>
      <c r="G471" s="4">
        <v>4</v>
      </c>
      <c r="H471" s="5">
        <v>27818.127</v>
      </c>
      <c r="K471" s="2"/>
    </row>
    <row r="472" spans="2:11" x14ac:dyDescent="0.2">
      <c r="B472" s="11">
        <v>24090</v>
      </c>
      <c r="C472" s="4" t="s">
        <v>1</v>
      </c>
      <c r="D472" s="4" t="s">
        <v>11</v>
      </c>
      <c r="E472" s="4" t="s">
        <v>16</v>
      </c>
      <c r="F472" s="4">
        <v>47</v>
      </c>
      <c r="G472" s="4">
        <v>21</v>
      </c>
      <c r="H472" s="5">
        <v>24403.800798959343</v>
      </c>
      <c r="K472" s="2"/>
    </row>
    <row r="473" spans="2:11" x14ac:dyDescent="0.2">
      <c r="B473" s="11">
        <v>88345</v>
      </c>
      <c r="C473" s="4" t="s">
        <v>1</v>
      </c>
      <c r="D473" s="4" t="s">
        <v>11</v>
      </c>
      <c r="E473" s="4" t="s">
        <v>16</v>
      </c>
      <c r="F473" s="4">
        <v>50</v>
      </c>
      <c r="G473" s="4">
        <v>15</v>
      </c>
      <c r="H473" s="5">
        <v>22989.484264752449</v>
      </c>
      <c r="K473" s="2"/>
    </row>
    <row r="474" spans="2:11" x14ac:dyDescent="0.2">
      <c r="B474" s="11">
        <v>52630</v>
      </c>
      <c r="C474" s="4" t="s">
        <v>2</v>
      </c>
      <c r="D474" s="4" t="s">
        <v>11</v>
      </c>
      <c r="E474" s="4" t="s">
        <v>15</v>
      </c>
      <c r="F474" s="4">
        <v>26</v>
      </c>
      <c r="G474" s="4">
        <v>3</v>
      </c>
      <c r="H474" s="5">
        <v>41208.999999999985</v>
      </c>
      <c r="K474" s="2"/>
    </row>
    <row r="475" spans="2:11" x14ac:dyDescent="0.2">
      <c r="B475" s="11">
        <v>74441</v>
      </c>
      <c r="C475" s="4" t="s">
        <v>2</v>
      </c>
      <c r="D475" s="4" t="s">
        <v>10</v>
      </c>
      <c r="E475" s="4" t="s">
        <v>15</v>
      </c>
      <c r="F475" s="4">
        <v>64</v>
      </c>
      <c r="G475" s="4">
        <v>19</v>
      </c>
      <c r="H475" s="5">
        <v>52293.625433281224</v>
      </c>
      <c r="K475" s="2"/>
    </row>
    <row r="476" spans="2:11" x14ac:dyDescent="0.2">
      <c r="B476" s="11">
        <v>34802</v>
      </c>
      <c r="C476" s="4" t="s">
        <v>1</v>
      </c>
      <c r="D476" s="4" t="s">
        <v>13</v>
      </c>
      <c r="E476" s="4" t="s">
        <v>15</v>
      </c>
      <c r="F476" s="4">
        <v>43</v>
      </c>
      <c r="G476" s="4">
        <v>5</v>
      </c>
      <c r="H476" s="5">
        <v>20812.0802</v>
      </c>
      <c r="K476" s="2"/>
    </row>
    <row r="477" spans="2:11" x14ac:dyDescent="0.2">
      <c r="B477" s="11">
        <v>93966</v>
      </c>
      <c r="C477" s="4" t="s">
        <v>0</v>
      </c>
      <c r="D477" s="4" t="s">
        <v>13</v>
      </c>
      <c r="E477" s="4" t="s">
        <v>15</v>
      </c>
      <c r="F477" s="4">
        <v>62</v>
      </c>
      <c r="G477" s="4">
        <v>1</v>
      </c>
      <c r="H477" s="5">
        <v>27000</v>
      </c>
      <c r="K477" s="2"/>
    </row>
    <row r="478" spans="2:11" x14ac:dyDescent="0.2">
      <c r="B478" s="11">
        <v>23736</v>
      </c>
      <c r="C478" s="4" t="s">
        <v>1</v>
      </c>
      <c r="D478" s="4" t="s">
        <v>14</v>
      </c>
      <c r="E478" s="4" t="s">
        <v>15</v>
      </c>
      <c r="F478" s="4">
        <v>36</v>
      </c>
      <c r="G478" s="4">
        <v>10</v>
      </c>
      <c r="H478" s="5">
        <v>21873.70545368722</v>
      </c>
      <c r="K478" s="2"/>
    </row>
    <row r="479" spans="2:11" x14ac:dyDescent="0.2">
      <c r="B479" s="11">
        <v>21350</v>
      </c>
      <c r="C479" s="4" t="s">
        <v>1</v>
      </c>
      <c r="D479" s="4" t="s">
        <v>10</v>
      </c>
      <c r="E479" s="4" t="s">
        <v>15</v>
      </c>
      <c r="F479" s="4">
        <v>25</v>
      </c>
      <c r="G479" s="4">
        <v>5</v>
      </c>
      <c r="H479" s="5">
        <v>20812.0802</v>
      </c>
      <c r="K479" s="2"/>
    </row>
    <row r="480" spans="2:11" x14ac:dyDescent="0.2">
      <c r="B480" s="11">
        <v>56441</v>
      </c>
      <c r="C480" s="4" t="s">
        <v>2</v>
      </c>
      <c r="D480" s="4" t="s">
        <v>11</v>
      </c>
      <c r="E480" s="4" t="s">
        <v>16</v>
      </c>
      <c r="F480" s="4">
        <v>64</v>
      </c>
      <c r="G480" s="4">
        <v>28</v>
      </c>
      <c r="H480" s="5">
        <v>59792.007097434791</v>
      </c>
      <c r="K480" s="2"/>
    </row>
    <row r="481" spans="2:11" x14ac:dyDescent="0.2">
      <c r="B481" s="11">
        <v>84525</v>
      </c>
      <c r="C481" s="4" t="s">
        <v>1</v>
      </c>
      <c r="D481" s="4" t="s">
        <v>10</v>
      </c>
      <c r="E481" s="4" t="s">
        <v>15</v>
      </c>
      <c r="F481" s="4">
        <v>58</v>
      </c>
      <c r="G481" s="4">
        <v>6</v>
      </c>
      <c r="H481" s="5">
        <v>21020.201002000002</v>
      </c>
      <c r="K481" s="2"/>
    </row>
    <row r="482" spans="2:11" x14ac:dyDescent="0.2">
      <c r="B482" s="11">
        <v>55691</v>
      </c>
      <c r="C482" s="4" t="s">
        <v>1</v>
      </c>
      <c r="D482" s="4" t="s">
        <v>11</v>
      </c>
      <c r="E482" s="4" t="s">
        <v>15</v>
      </c>
      <c r="F482" s="4">
        <v>40</v>
      </c>
      <c r="G482" s="4">
        <v>2</v>
      </c>
      <c r="H482" s="5">
        <v>20200</v>
      </c>
      <c r="K482" s="2"/>
    </row>
    <row r="483" spans="2:11" x14ac:dyDescent="0.2">
      <c r="B483" s="11">
        <v>23987</v>
      </c>
      <c r="C483" s="4" t="s">
        <v>1</v>
      </c>
      <c r="D483" s="4" t="s">
        <v>11</v>
      </c>
      <c r="E483" s="4" t="s">
        <v>16</v>
      </c>
      <c r="F483" s="4">
        <v>29</v>
      </c>
      <c r="G483" s="4">
        <v>11</v>
      </c>
      <c r="H483" s="5">
        <v>22092.442508224092</v>
      </c>
      <c r="K483" s="2"/>
    </row>
    <row r="484" spans="2:11" x14ac:dyDescent="0.2">
      <c r="B484" s="11">
        <v>89805</v>
      </c>
      <c r="C484" s="4" t="s">
        <v>3</v>
      </c>
      <c r="D484" s="4" t="s">
        <v>12</v>
      </c>
      <c r="E484" s="4" t="s">
        <v>16</v>
      </c>
      <c r="F484" s="4">
        <v>58</v>
      </c>
      <c r="G484" s="4">
        <v>34</v>
      </c>
      <c r="H484" s="5">
        <v>134556.1982760207</v>
      </c>
      <c r="K484" s="2"/>
    </row>
    <row r="485" spans="2:11" x14ac:dyDescent="0.2">
      <c r="B485" s="11">
        <v>28752</v>
      </c>
      <c r="C485" s="4" t="s">
        <v>0</v>
      </c>
      <c r="D485" s="4" t="s">
        <v>13</v>
      </c>
      <c r="E485" s="4" t="s">
        <v>15</v>
      </c>
      <c r="F485" s="4">
        <v>23</v>
      </c>
      <c r="G485" s="4">
        <v>4</v>
      </c>
      <c r="H485" s="5">
        <v>27818.127</v>
      </c>
      <c r="K485" s="2"/>
    </row>
    <row r="486" spans="2:11" x14ac:dyDescent="0.2">
      <c r="B486" s="11">
        <v>46676</v>
      </c>
      <c r="C486" s="4" t="s">
        <v>0</v>
      </c>
      <c r="D486" s="4" t="s">
        <v>11</v>
      </c>
      <c r="E486" s="4" t="s">
        <v>15</v>
      </c>
      <c r="F486" s="4">
        <v>49</v>
      </c>
      <c r="G486" s="4">
        <v>6</v>
      </c>
      <c r="H486" s="5">
        <v>28377.271352700001</v>
      </c>
      <c r="K486" s="2"/>
    </row>
    <row r="487" spans="2:11" x14ac:dyDescent="0.2">
      <c r="B487" s="11">
        <v>72558</v>
      </c>
      <c r="C487" s="4" t="s">
        <v>2</v>
      </c>
      <c r="D487" s="4" t="s">
        <v>9</v>
      </c>
      <c r="E487" s="4" t="s">
        <v>16</v>
      </c>
      <c r="F487" s="4">
        <v>57</v>
      </c>
      <c r="G487" s="4">
        <v>9</v>
      </c>
      <c r="H487" s="5">
        <v>45059.703463812235</v>
      </c>
      <c r="K487" s="2"/>
    </row>
    <row r="488" spans="2:11" x14ac:dyDescent="0.2">
      <c r="B488" s="11">
        <v>58073</v>
      </c>
      <c r="C488" s="4" t="s">
        <v>1</v>
      </c>
      <c r="D488" s="4" t="s">
        <v>14</v>
      </c>
      <c r="E488" s="4" t="s">
        <v>15</v>
      </c>
      <c r="F488" s="4">
        <v>41</v>
      </c>
      <c r="G488" s="4">
        <v>15</v>
      </c>
      <c r="H488" s="5">
        <v>22989.484264752449</v>
      </c>
      <c r="K488" s="2"/>
    </row>
    <row r="489" spans="2:11" x14ac:dyDescent="0.2">
      <c r="B489" s="11">
        <v>16711</v>
      </c>
      <c r="C489" s="4" t="s">
        <v>1</v>
      </c>
      <c r="D489" s="4" t="s">
        <v>10</v>
      </c>
      <c r="E489" s="4" t="s">
        <v>16</v>
      </c>
      <c r="F489" s="4">
        <v>23</v>
      </c>
      <c r="G489" s="4">
        <v>4</v>
      </c>
      <c r="H489" s="5">
        <v>20606.02</v>
      </c>
      <c r="K489" s="2"/>
    </row>
    <row r="490" spans="2:11" x14ac:dyDescent="0.2">
      <c r="B490" s="11">
        <v>75713</v>
      </c>
      <c r="C490" s="4" t="s">
        <v>2</v>
      </c>
      <c r="D490" s="4" t="s">
        <v>12</v>
      </c>
      <c r="E490" s="4" t="s">
        <v>15</v>
      </c>
      <c r="F490" s="4">
        <v>49</v>
      </c>
      <c r="G490" s="4">
        <v>16</v>
      </c>
      <c r="H490" s="5">
        <v>50009.282666174702</v>
      </c>
      <c r="K490" s="2"/>
    </row>
    <row r="491" spans="2:11" x14ac:dyDescent="0.2">
      <c r="B491" s="11">
        <v>18447</v>
      </c>
      <c r="C491" s="4" t="s">
        <v>1</v>
      </c>
      <c r="D491" s="4" t="s">
        <v>10</v>
      </c>
      <c r="E491" s="4" t="s">
        <v>15</v>
      </c>
      <c r="F491" s="4">
        <v>32</v>
      </c>
      <c r="G491" s="4">
        <v>4</v>
      </c>
      <c r="H491" s="5">
        <v>20606.02</v>
      </c>
      <c r="K491" s="2"/>
    </row>
    <row r="492" spans="2:11" x14ac:dyDescent="0.2">
      <c r="B492" s="11">
        <v>53882</v>
      </c>
      <c r="C492" s="4" t="s">
        <v>3</v>
      </c>
      <c r="D492" s="4" t="s">
        <v>10</v>
      </c>
      <c r="E492" s="4" t="s">
        <v>16</v>
      </c>
      <c r="F492" s="4">
        <v>46</v>
      </c>
      <c r="G492" s="4">
        <v>12</v>
      </c>
      <c r="H492" s="5">
        <v>87036.201587625663</v>
      </c>
      <c r="K492" s="2"/>
    </row>
    <row r="493" spans="2:11" x14ac:dyDescent="0.2">
      <c r="B493" s="11">
        <v>91940</v>
      </c>
      <c r="C493" s="4" t="s">
        <v>1</v>
      </c>
      <c r="D493" s="4" t="s">
        <v>10</v>
      </c>
      <c r="E493" s="4" t="s">
        <v>15</v>
      </c>
      <c r="F493" s="4">
        <v>52</v>
      </c>
      <c r="G493" s="4">
        <v>24</v>
      </c>
      <c r="H493" s="5">
        <v>25143.26036696861</v>
      </c>
      <c r="K493" s="2"/>
    </row>
    <row r="494" spans="2:11" x14ac:dyDescent="0.2">
      <c r="B494" s="11">
        <v>72097</v>
      </c>
      <c r="C494" s="4" t="s">
        <v>1</v>
      </c>
      <c r="D494" s="4" t="s">
        <v>9</v>
      </c>
      <c r="E494" s="4" t="s">
        <v>15</v>
      </c>
      <c r="F494" s="4">
        <v>19</v>
      </c>
      <c r="G494" s="4">
        <v>1</v>
      </c>
      <c r="H494" s="5">
        <v>20000</v>
      </c>
      <c r="K494" s="2"/>
    </row>
    <row r="495" spans="2:11" x14ac:dyDescent="0.2">
      <c r="B495" s="11">
        <v>57299</v>
      </c>
      <c r="C495" s="4" t="s">
        <v>2</v>
      </c>
      <c r="D495" s="4" t="s">
        <v>10</v>
      </c>
      <c r="E495" s="4" t="s">
        <v>15</v>
      </c>
      <c r="F495" s="4">
        <v>56</v>
      </c>
      <c r="G495" s="4">
        <v>8</v>
      </c>
      <c r="H495" s="5">
        <v>44393.796516071168</v>
      </c>
      <c r="K495" s="2"/>
    </row>
    <row r="496" spans="2:11" x14ac:dyDescent="0.2">
      <c r="B496" s="11">
        <v>74226</v>
      </c>
      <c r="C496" s="4" t="s">
        <v>2</v>
      </c>
      <c r="D496" s="4" t="s">
        <v>10</v>
      </c>
      <c r="E496" s="4" t="s">
        <v>15</v>
      </c>
      <c r="F496" s="4">
        <v>46</v>
      </c>
      <c r="G496" s="4">
        <v>7</v>
      </c>
      <c r="H496" s="5">
        <v>43737.730557705589</v>
      </c>
      <c r="K496" s="2"/>
    </row>
    <row r="497" spans="2:11" x14ac:dyDescent="0.2">
      <c r="B497" s="11">
        <v>88142</v>
      </c>
      <c r="C497" s="4" t="s">
        <v>2</v>
      </c>
      <c r="D497" s="4" t="s">
        <v>10</v>
      </c>
      <c r="E497" s="4" t="s">
        <v>15</v>
      </c>
      <c r="F497" s="4">
        <v>50</v>
      </c>
      <c r="G497" s="4">
        <v>18</v>
      </c>
      <c r="H497" s="5">
        <v>51520.813234759829</v>
      </c>
      <c r="K497" s="2"/>
    </row>
    <row r="498" spans="2:11" x14ac:dyDescent="0.2">
      <c r="B498" s="11">
        <v>55919</v>
      </c>
      <c r="C498" s="4" t="s">
        <v>0</v>
      </c>
      <c r="D498" s="4" t="s">
        <v>14</v>
      </c>
      <c r="E498" s="4" t="s">
        <v>15</v>
      </c>
      <c r="F498" s="4">
        <v>57</v>
      </c>
      <c r="G498" s="4">
        <v>14</v>
      </c>
      <c r="H498" s="5">
        <v>30728.51857169882</v>
      </c>
      <c r="K498" s="2"/>
    </row>
    <row r="499" spans="2:11" x14ac:dyDescent="0.2">
      <c r="B499" s="11">
        <v>43319</v>
      </c>
      <c r="C499" s="4" t="s">
        <v>2</v>
      </c>
      <c r="D499" s="4" t="s">
        <v>11</v>
      </c>
      <c r="E499" s="4" t="s">
        <v>16</v>
      </c>
      <c r="F499" s="4">
        <v>42</v>
      </c>
      <c r="G499" s="4">
        <v>3</v>
      </c>
      <c r="H499" s="5">
        <v>41208.999999999985</v>
      </c>
      <c r="K499" s="2"/>
    </row>
    <row r="500" spans="2:11" x14ac:dyDescent="0.2">
      <c r="B500" s="11">
        <v>19786</v>
      </c>
      <c r="C500" s="4" t="s">
        <v>2</v>
      </c>
      <c r="D500" s="4" t="s">
        <v>11</v>
      </c>
      <c r="E500" s="4" t="s">
        <v>16</v>
      </c>
      <c r="F500" s="4">
        <v>32</v>
      </c>
      <c r="G500" s="4">
        <v>10</v>
      </c>
      <c r="H500" s="5">
        <v>45735.599015769418</v>
      </c>
      <c r="K500" s="2"/>
    </row>
    <row r="501" spans="2:11" x14ac:dyDescent="0.2">
      <c r="B501" s="11">
        <v>73522</v>
      </c>
      <c r="C501" s="4" t="s">
        <v>3</v>
      </c>
      <c r="D501" s="4" t="s">
        <v>10</v>
      </c>
      <c r="E501" s="4" t="s">
        <v>16</v>
      </c>
      <c r="F501" s="4">
        <v>50</v>
      </c>
      <c r="G501" s="4">
        <v>30</v>
      </c>
      <c r="H501" s="5">
        <v>124309.12832081845</v>
      </c>
      <c r="K501" s="2"/>
    </row>
    <row r="502" spans="2:11" x14ac:dyDescent="0.2">
      <c r="B502" s="11">
        <v>26483</v>
      </c>
      <c r="C502" s="4" t="s">
        <v>3</v>
      </c>
      <c r="D502" s="4" t="s">
        <v>11</v>
      </c>
      <c r="E502" s="4" t="s">
        <v>16</v>
      </c>
      <c r="F502" s="4">
        <v>55</v>
      </c>
      <c r="G502" s="4">
        <v>18</v>
      </c>
      <c r="H502" s="5">
        <v>98016.899343469719</v>
      </c>
      <c r="K502" s="2"/>
    </row>
    <row r="503" spans="2:11" x14ac:dyDescent="0.2">
      <c r="B503" s="11">
        <v>83860</v>
      </c>
      <c r="C503" s="4" t="s">
        <v>1</v>
      </c>
      <c r="D503" s="4" t="s">
        <v>13</v>
      </c>
      <c r="E503" s="4" t="s">
        <v>15</v>
      </c>
      <c r="F503" s="4">
        <v>53</v>
      </c>
      <c r="G503" s="4">
        <v>25</v>
      </c>
      <c r="H503" s="5">
        <v>25394.692970638298</v>
      </c>
      <c r="K503" s="2"/>
    </row>
    <row r="504" spans="2:11" x14ac:dyDescent="0.2">
      <c r="B504" s="11">
        <v>49750</v>
      </c>
      <c r="C504" s="4" t="s">
        <v>1</v>
      </c>
      <c r="D504" s="4" t="s">
        <v>11</v>
      </c>
      <c r="E504" s="4" t="s">
        <v>15</v>
      </c>
      <c r="F504" s="4">
        <v>31</v>
      </c>
      <c r="G504" s="4">
        <v>3</v>
      </c>
      <c r="H504" s="5">
        <v>20402</v>
      </c>
      <c r="K504" s="2"/>
    </row>
    <row r="505" spans="2:11" x14ac:dyDescent="0.2">
      <c r="B505" s="11">
        <v>17687</v>
      </c>
      <c r="C505" s="4" t="s">
        <v>1</v>
      </c>
      <c r="D505" s="4" t="s">
        <v>10</v>
      </c>
      <c r="E505" s="4" t="s">
        <v>15</v>
      </c>
      <c r="F505" s="4">
        <v>33</v>
      </c>
      <c r="G505" s="4">
        <v>9</v>
      </c>
      <c r="H505" s="5">
        <v>21657.134112561605</v>
      </c>
      <c r="K505" s="2"/>
    </row>
    <row r="506" spans="2:11" x14ac:dyDescent="0.2">
      <c r="B506" s="11">
        <v>47811</v>
      </c>
      <c r="C506" s="4" t="s">
        <v>3</v>
      </c>
      <c r="D506" s="4" t="s">
        <v>11</v>
      </c>
      <c r="E506" s="4" t="s">
        <v>16</v>
      </c>
      <c r="F506" s="4">
        <v>41</v>
      </c>
      <c r="G506" s="4">
        <v>13</v>
      </c>
      <c r="H506" s="5">
        <v>88776.925619378177</v>
      </c>
      <c r="K506" s="2"/>
    </row>
    <row r="507" spans="2:11" x14ac:dyDescent="0.2">
      <c r="B507" s="11">
        <v>73955</v>
      </c>
      <c r="C507" s="4" t="s">
        <v>1</v>
      </c>
      <c r="D507" s="4" t="s">
        <v>14</v>
      </c>
      <c r="E507" s="4" t="s">
        <v>15</v>
      </c>
      <c r="F507" s="4">
        <v>19</v>
      </c>
      <c r="G507" s="4">
        <v>1</v>
      </c>
      <c r="H507" s="5">
        <v>20000</v>
      </c>
      <c r="K507" s="2"/>
    </row>
    <row r="508" spans="2:11" x14ac:dyDescent="0.2">
      <c r="B508" s="11">
        <v>87196</v>
      </c>
      <c r="C508" s="4" t="s">
        <v>1</v>
      </c>
      <c r="D508" s="4" t="s">
        <v>14</v>
      </c>
      <c r="E508" s="4" t="s">
        <v>16</v>
      </c>
      <c r="F508" s="4">
        <v>41</v>
      </c>
      <c r="G508" s="4">
        <v>20</v>
      </c>
      <c r="H508" s="5">
        <v>24162.179008870637</v>
      </c>
      <c r="K508" s="2"/>
    </row>
    <row r="509" spans="2:11" x14ac:dyDescent="0.2">
      <c r="B509" s="11">
        <v>55283</v>
      </c>
      <c r="C509" s="4" t="s">
        <v>0</v>
      </c>
      <c r="D509" s="4" t="s">
        <v>10</v>
      </c>
      <c r="E509" s="4" t="s">
        <v>15</v>
      </c>
      <c r="F509" s="4">
        <v>66</v>
      </c>
      <c r="G509" s="4">
        <v>30</v>
      </c>
      <c r="H509" s="5">
        <v>34000</v>
      </c>
      <c r="K509" s="2"/>
    </row>
    <row r="510" spans="2:11" x14ac:dyDescent="0.2">
      <c r="B510" s="11">
        <v>95824</v>
      </c>
      <c r="C510" s="4" t="s">
        <v>2</v>
      </c>
      <c r="D510" s="4" t="s">
        <v>10</v>
      </c>
      <c r="E510" s="4" t="s">
        <v>15</v>
      </c>
      <c r="F510" s="4">
        <v>36</v>
      </c>
      <c r="G510" s="4">
        <v>13</v>
      </c>
      <c r="H510" s="5">
        <v>47824.726858461348</v>
      </c>
      <c r="K510" s="2"/>
    </row>
    <row r="511" spans="2:11" x14ac:dyDescent="0.2">
      <c r="B511" s="11">
        <v>45673</v>
      </c>
      <c r="C511" s="4" t="s">
        <v>1</v>
      </c>
      <c r="D511" s="4" t="s">
        <v>11</v>
      </c>
      <c r="E511" s="4" t="s">
        <v>15</v>
      </c>
      <c r="F511" s="4">
        <v>19</v>
      </c>
      <c r="G511" s="4">
        <v>1</v>
      </c>
      <c r="H511" s="5">
        <v>20000</v>
      </c>
      <c r="K511" s="2"/>
    </row>
    <row r="512" spans="2:11" x14ac:dyDescent="0.2">
      <c r="B512" s="11">
        <v>14558</v>
      </c>
      <c r="C512" s="4" t="s">
        <v>1</v>
      </c>
      <c r="D512" s="4" t="s">
        <v>10</v>
      </c>
      <c r="E512" s="4" t="s">
        <v>15</v>
      </c>
      <c r="F512" s="4">
        <v>47</v>
      </c>
      <c r="G512" s="4">
        <v>15</v>
      </c>
      <c r="H512" s="5">
        <v>22989.484264752449</v>
      </c>
      <c r="K512" s="2"/>
    </row>
    <row r="513" spans="2:11" x14ac:dyDescent="0.2">
      <c r="B513" s="11">
        <v>27355</v>
      </c>
      <c r="C513" s="4" t="s">
        <v>0</v>
      </c>
      <c r="D513" s="4" t="s">
        <v>9</v>
      </c>
      <c r="E513" s="4" t="s">
        <v>15</v>
      </c>
      <c r="F513" s="4">
        <v>36</v>
      </c>
      <c r="G513" s="4">
        <v>11</v>
      </c>
      <c r="H513" s="5">
        <v>29824.797386102524</v>
      </c>
      <c r="K513" s="2"/>
    </row>
    <row r="514" spans="2:11" x14ac:dyDescent="0.2">
      <c r="B514" s="11">
        <v>47258</v>
      </c>
      <c r="C514" s="4" t="s">
        <v>1</v>
      </c>
      <c r="D514" s="4" t="s">
        <v>14</v>
      </c>
      <c r="E514" s="4" t="s">
        <v>15</v>
      </c>
      <c r="F514" s="4">
        <v>51</v>
      </c>
      <c r="G514" s="4">
        <v>14</v>
      </c>
      <c r="H514" s="5">
        <v>22761.86560866579</v>
      </c>
      <c r="K514" s="2"/>
    </row>
    <row r="515" spans="2:11" x14ac:dyDescent="0.2">
      <c r="B515" s="11">
        <v>22621</v>
      </c>
      <c r="C515" s="4" t="s">
        <v>2</v>
      </c>
      <c r="D515" s="4" t="s">
        <v>13</v>
      </c>
      <c r="E515" s="4" t="s">
        <v>15</v>
      </c>
      <c r="F515" s="4">
        <v>61</v>
      </c>
      <c r="G515" s="4">
        <v>14</v>
      </c>
      <c r="H515" s="5">
        <v>48542.097761338264</v>
      </c>
      <c r="K515" s="2"/>
    </row>
    <row r="516" spans="2:11" x14ac:dyDescent="0.2">
      <c r="B516" s="11">
        <v>28689</v>
      </c>
      <c r="C516" s="4" t="s">
        <v>1</v>
      </c>
      <c r="D516" s="4" t="s">
        <v>12</v>
      </c>
      <c r="E516" s="4" t="s">
        <v>16</v>
      </c>
      <c r="F516" s="4">
        <v>50</v>
      </c>
      <c r="G516" s="4">
        <v>6</v>
      </c>
      <c r="H516" s="5">
        <v>21020.201002000002</v>
      </c>
      <c r="K516" s="2"/>
    </row>
    <row r="517" spans="2:11" x14ac:dyDescent="0.2">
      <c r="B517" s="11">
        <v>13068</v>
      </c>
      <c r="C517" s="4" t="s">
        <v>1</v>
      </c>
      <c r="D517" s="4" t="s">
        <v>11</v>
      </c>
      <c r="E517" s="4" t="s">
        <v>16</v>
      </c>
      <c r="F517" s="4">
        <v>21</v>
      </c>
      <c r="G517" s="4">
        <v>2</v>
      </c>
      <c r="H517" s="5">
        <v>20200</v>
      </c>
      <c r="K517" s="2"/>
    </row>
    <row r="518" spans="2:11" x14ac:dyDescent="0.2">
      <c r="B518" s="11">
        <v>49382</v>
      </c>
      <c r="C518" s="4" t="s">
        <v>2</v>
      </c>
      <c r="D518" s="4" t="s">
        <v>12</v>
      </c>
      <c r="E518" s="4" t="s">
        <v>16</v>
      </c>
      <c r="F518" s="4">
        <v>62</v>
      </c>
      <c r="G518" s="4">
        <v>41</v>
      </c>
      <c r="H518" s="5">
        <v>72560.736346757796</v>
      </c>
      <c r="K518" s="2"/>
    </row>
    <row r="519" spans="2:11" x14ac:dyDescent="0.2">
      <c r="B519" s="11">
        <v>57804</v>
      </c>
      <c r="C519" s="4" t="s">
        <v>2</v>
      </c>
      <c r="D519" s="4" t="s">
        <v>10</v>
      </c>
      <c r="E519" s="4" t="s">
        <v>15</v>
      </c>
      <c r="F519" s="4">
        <v>41</v>
      </c>
      <c r="G519" s="4">
        <v>10</v>
      </c>
      <c r="H519" s="5">
        <v>45735.599015769418</v>
      </c>
      <c r="K519" s="2"/>
    </row>
    <row r="520" spans="2:11" x14ac:dyDescent="0.2">
      <c r="B520" s="11">
        <v>35641</v>
      </c>
      <c r="C520" s="4" t="s">
        <v>1</v>
      </c>
      <c r="D520" s="4" t="s">
        <v>13</v>
      </c>
      <c r="E520" s="4" t="s">
        <v>15</v>
      </c>
      <c r="F520" s="4">
        <v>44</v>
      </c>
      <c r="G520" s="4">
        <v>20</v>
      </c>
      <c r="H520" s="5">
        <v>24162.179008870637</v>
      </c>
      <c r="K520" s="2"/>
    </row>
    <row r="521" spans="2:11" x14ac:dyDescent="0.2">
      <c r="B521" s="11">
        <v>37744</v>
      </c>
      <c r="C521" s="4" t="s">
        <v>2</v>
      </c>
      <c r="D521" s="4" t="s">
        <v>11</v>
      </c>
      <c r="E521" s="4" t="s">
        <v>16</v>
      </c>
      <c r="F521" s="4">
        <v>59</v>
      </c>
      <c r="G521" s="4">
        <v>41</v>
      </c>
      <c r="H521" s="5">
        <v>72560.736346757796</v>
      </c>
      <c r="K521" s="2"/>
    </row>
    <row r="522" spans="2:11" x14ac:dyDescent="0.2">
      <c r="B522" s="11">
        <v>89618</v>
      </c>
      <c r="C522" s="4" t="s">
        <v>0</v>
      </c>
      <c r="D522" s="4" t="s">
        <v>11</v>
      </c>
      <c r="E522" s="4" t="s">
        <v>15</v>
      </c>
      <c r="F522" s="4">
        <v>65</v>
      </c>
      <c r="G522" s="4">
        <v>29</v>
      </c>
      <c r="H522" s="5">
        <v>34000</v>
      </c>
      <c r="K522" s="2"/>
    </row>
    <row r="523" spans="2:11" x14ac:dyDescent="0.2">
      <c r="B523" s="11">
        <v>82615</v>
      </c>
      <c r="C523" s="4" t="s">
        <v>1</v>
      </c>
      <c r="D523" s="4" t="s">
        <v>11</v>
      </c>
      <c r="E523" s="4" t="s">
        <v>15</v>
      </c>
      <c r="F523" s="4">
        <v>33</v>
      </c>
      <c r="G523" s="4">
        <v>7</v>
      </c>
      <c r="H523" s="5">
        <v>21230.40301202</v>
      </c>
      <c r="K523" s="2"/>
    </row>
    <row r="524" spans="2:11" x14ac:dyDescent="0.2">
      <c r="B524" s="11">
        <v>77676</v>
      </c>
      <c r="C524" s="4" t="s">
        <v>1</v>
      </c>
      <c r="D524" s="4" t="s">
        <v>11</v>
      </c>
      <c r="E524" s="4" t="s">
        <v>15</v>
      </c>
      <c r="F524" s="4">
        <v>49</v>
      </c>
      <c r="G524" s="4">
        <v>14</v>
      </c>
      <c r="H524" s="5">
        <v>22761.86560866579</v>
      </c>
      <c r="K524" s="2"/>
    </row>
    <row r="525" spans="2:11" x14ac:dyDescent="0.2">
      <c r="B525" s="11">
        <v>74230</v>
      </c>
      <c r="C525" s="4" t="s">
        <v>1</v>
      </c>
      <c r="D525" s="4" t="s">
        <v>13</v>
      </c>
      <c r="E525" s="4" t="s">
        <v>15</v>
      </c>
      <c r="F525" s="4">
        <v>46</v>
      </c>
      <c r="G525" s="4">
        <v>22</v>
      </c>
      <c r="H525" s="5">
        <v>24647.838806948937</v>
      </c>
      <c r="K525" s="2"/>
    </row>
    <row r="526" spans="2:11" x14ac:dyDescent="0.2">
      <c r="B526" s="11">
        <v>59801</v>
      </c>
      <c r="C526" s="4" t="s">
        <v>1</v>
      </c>
      <c r="D526" s="4" t="s">
        <v>10</v>
      </c>
      <c r="E526" s="4" t="s">
        <v>15</v>
      </c>
      <c r="F526" s="4">
        <v>19</v>
      </c>
      <c r="G526" s="4">
        <v>1</v>
      </c>
      <c r="H526" s="5">
        <v>20000</v>
      </c>
      <c r="K526" s="2"/>
    </row>
    <row r="527" spans="2:11" x14ac:dyDescent="0.2">
      <c r="B527" s="11">
        <v>52972</v>
      </c>
      <c r="C527" s="4" t="s">
        <v>3</v>
      </c>
      <c r="D527" s="4" t="s">
        <v>10</v>
      </c>
      <c r="E527" s="4" t="s">
        <v>16</v>
      </c>
      <c r="F527" s="4">
        <v>57</v>
      </c>
      <c r="G527" s="4">
        <v>37</v>
      </c>
      <c r="H527" s="5">
        <v>142792.11406009938</v>
      </c>
      <c r="K527" s="2"/>
    </row>
    <row r="528" spans="2:11" x14ac:dyDescent="0.2">
      <c r="B528" s="11">
        <v>34037</v>
      </c>
      <c r="C528" s="4" t="s">
        <v>1</v>
      </c>
      <c r="D528" s="4" t="s">
        <v>11</v>
      </c>
      <c r="E528" s="4" t="s">
        <v>15</v>
      </c>
      <c r="F528" s="4">
        <v>58</v>
      </c>
      <c r="G528" s="4">
        <v>5</v>
      </c>
      <c r="H528" s="5">
        <v>20812.0802</v>
      </c>
      <c r="K528" s="2"/>
    </row>
    <row r="529" spans="2:11" x14ac:dyDescent="0.2">
      <c r="B529" s="11">
        <v>58372</v>
      </c>
      <c r="C529" s="4" t="s">
        <v>1</v>
      </c>
      <c r="D529" s="4" t="s">
        <v>10</v>
      </c>
      <c r="E529" s="4" t="s">
        <v>15</v>
      </c>
      <c r="F529" s="4">
        <v>26</v>
      </c>
      <c r="G529" s="4">
        <v>2</v>
      </c>
      <c r="H529" s="5">
        <v>20200</v>
      </c>
      <c r="K529" s="2"/>
    </row>
    <row r="530" spans="2:11" x14ac:dyDescent="0.2">
      <c r="B530" s="11">
        <v>63777</v>
      </c>
      <c r="C530" s="4" t="s">
        <v>1</v>
      </c>
      <c r="D530" s="4" t="s">
        <v>10</v>
      </c>
      <c r="E530" s="4" t="s">
        <v>15</v>
      </c>
      <c r="F530" s="4">
        <v>46</v>
      </c>
      <c r="G530" s="4">
        <v>8</v>
      </c>
      <c r="H530" s="5">
        <v>21442.707042140202</v>
      </c>
      <c r="K530" s="2"/>
    </row>
    <row r="531" spans="2:11" x14ac:dyDescent="0.2">
      <c r="B531" s="11">
        <v>23069</v>
      </c>
      <c r="C531" s="4" t="s">
        <v>2</v>
      </c>
      <c r="D531" s="4" t="s">
        <v>12</v>
      </c>
      <c r="E531" s="4" t="s">
        <v>16</v>
      </c>
      <c r="F531" s="4">
        <v>38</v>
      </c>
      <c r="G531" s="4">
        <v>8</v>
      </c>
      <c r="H531" s="5">
        <v>44393.796516071168</v>
      </c>
      <c r="K531" s="2"/>
    </row>
    <row r="532" spans="2:11" x14ac:dyDescent="0.2">
      <c r="B532" s="11">
        <v>81435</v>
      </c>
      <c r="C532" s="4" t="s">
        <v>2</v>
      </c>
      <c r="D532" s="4" t="s">
        <v>12</v>
      </c>
      <c r="E532" s="4" t="s">
        <v>15</v>
      </c>
      <c r="F532" s="4">
        <v>34</v>
      </c>
      <c r="G532" s="4">
        <v>13</v>
      </c>
      <c r="H532" s="5">
        <v>47824.726858461348</v>
      </c>
      <c r="K532" s="2"/>
    </row>
    <row r="533" spans="2:11" x14ac:dyDescent="0.2">
      <c r="B533" s="11">
        <v>76218</v>
      </c>
      <c r="C533" s="4" t="s">
        <v>2</v>
      </c>
      <c r="D533" s="4" t="s">
        <v>13</v>
      </c>
      <c r="E533" s="4" t="s">
        <v>16</v>
      </c>
      <c r="F533" s="4">
        <v>52</v>
      </c>
      <c r="G533" s="4">
        <v>29</v>
      </c>
      <c r="H533" s="5">
        <v>60688.887203896309</v>
      </c>
      <c r="K533" s="2"/>
    </row>
    <row r="534" spans="2:11" x14ac:dyDescent="0.2">
      <c r="B534" s="11">
        <v>71200</v>
      </c>
      <c r="C534" s="4" t="s">
        <v>0</v>
      </c>
      <c r="D534" s="4" t="s">
        <v>13</v>
      </c>
      <c r="E534" s="4" t="s">
        <v>15</v>
      </c>
      <c r="F534" s="4">
        <v>53</v>
      </c>
      <c r="G534" s="4">
        <v>14</v>
      </c>
      <c r="H534" s="5">
        <v>30728.51857169882</v>
      </c>
      <c r="K534" s="2"/>
    </row>
    <row r="535" spans="2:11" x14ac:dyDescent="0.2">
      <c r="B535" s="11">
        <v>11366</v>
      </c>
      <c r="C535" s="4" t="s">
        <v>0</v>
      </c>
      <c r="D535" s="4" t="s">
        <v>10</v>
      </c>
      <c r="E535" s="4" t="s">
        <v>15</v>
      </c>
      <c r="F535" s="4">
        <v>65</v>
      </c>
      <c r="G535" s="4">
        <v>17</v>
      </c>
      <c r="H535" s="5">
        <v>31659.623412939865</v>
      </c>
      <c r="K535" s="2"/>
    </row>
    <row r="536" spans="2:11" x14ac:dyDescent="0.2">
      <c r="B536" s="11">
        <v>65907</v>
      </c>
      <c r="C536" s="4" t="s">
        <v>0</v>
      </c>
      <c r="D536" s="4" t="s">
        <v>12</v>
      </c>
      <c r="E536" s="4" t="s">
        <v>16</v>
      </c>
      <c r="F536" s="4">
        <v>21</v>
      </c>
      <c r="G536" s="4">
        <v>2</v>
      </c>
      <c r="H536" s="5">
        <v>27270</v>
      </c>
      <c r="K536" s="2"/>
    </row>
    <row r="537" spans="2:11" x14ac:dyDescent="0.2">
      <c r="B537" s="11">
        <v>83866</v>
      </c>
      <c r="C537" s="4" t="s">
        <v>0</v>
      </c>
      <c r="D537" s="4" t="s">
        <v>11</v>
      </c>
      <c r="E537" s="4" t="s">
        <v>15</v>
      </c>
      <c r="F537" s="4">
        <v>49</v>
      </c>
      <c r="G537" s="4">
        <v>4</v>
      </c>
      <c r="H537" s="5">
        <v>27818.127</v>
      </c>
      <c r="K537" s="2"/>
    </row>
    <row r="538" spans="2:11" x14ac:dyDescent="0.2">
      <c r="B538" s="11">
        <v>53377</v>
      </c>
      <c r="C538" s="4" t="s">
        <v>2</v>
      </c>
      <c r="D538" s="4" t="s">
        <v>12</v>
      </c>
      <c r="E538" s="4" t="s">
        <v>16</v>
      </c>
      <c r="F538" s="4">
        <v>58</v>
      </c>
      <c r="G538" s="4">
        <v>35</v>
      </c>
      <c r="H538" s="5">
        <v>66359.854909275105</v>
      </c>
      <c r="K538" s="2"/>
    </row>
    <row r="539" spans="2:11" x14ac:dyDescent="0.2">
      <c r="B539" s="11">
        <v>23120</v>
      </c>
      <c r="C539" s="4" t="s">
        <v>1</v>
      </c>
      <c r="D539" s="4" t="s">
        <v>14</v>
      </c>
      <c r="E539" s="4" t="s">
        <v>15</v>
      </c>
      <c r="F539" s="4">
        <v>29</v>
      </c>
      <c r="G539" s="4">
        <v>2</v>
      </c>
      <c r="H539" s="5">
        <v>20200</v>
      </c>
      <c r="K539" s="2"/>
    </row>
    <row r="540" spans="2:11" x14ac:dyDescent="0.2">
      <c r="B540" s="11">
        <v>30872</v>
      </c>
      <c r="C540" s="4" t="s">
        <v>0</v>
      </c>
      <c r="D540" s="4" t="s">
        <v>9</v>
      </c>
      <c r="E540" s="4" t="s">
        <v>15</v>
      </c>
      <c r="F540" s="4">
        <v>42</v>
      </c>
      <c r="G540" s="4">
        <v>13</v>
      </c>
      <c r="H540" s="5">
        <v>30424.275813563188</v>
      </c>
      <c r="K540" s="2"/>
    </row>
    <row r="541" spans="2:11" x14ac:dyDescent="0.2">
      <c r="B541" s="11">
        <v>44776</v>
      </c>
      <c r="C541" s="4" t="s">
        <v>1</v>
      </c>
      <c r="D541" s="4" t="s">
        <v>13</v>
      </c>
      <c r="E541" s="4" t="s">
        <v>15</v>
      </c>
      <c r="F541" s="4">
        <v>37</v>
      </c>
      <c r="G541" s="4">
        <v>9</v>
      </c>
      <c r="H541" s="5">
        <v>21657.134112561605</v>
      </c>
      <c r="K541" s="2"/>
    </row>
    <row r="542" spans="2:11" x14ac:dyDescent="0.2">
      <c r="B542" s="11">
        <v>49594</v>
      </c>
      <c r="C542" s="4" t="s">
        <v>2</v>
      </c>
      <c r="D542" s="4" t="s">
        <v>10</v>
      </c>
      <c r="E542" s="4" t="s">
        <v>16</v>
      </c>
      <c r="F542" s="4">
        <v>46</v>
      </c>
      <c r="G542" s="4">
        <v>21</v>
      </c>
      <c r="H542" s="5">
        <v>53874.200262002138</v>
      </c>
      <c r="K542" s="2"/>
    </row>
    <row r="543" spans="2:11" x14ac:dyDescent="0.2">
      <c r="B543" s="11">
        <v>80097</v>
      </c>
      <c r="C543" s="4" t="s">
        <v>1</v>
      </c>
      <c r="D543" s="4" t="s">
        <v>10</v>
      </c>
      <c r="E543" s="4" t="s">
        <v>15</v>
      </c>
      <c r="F543" s="4">
        <v>28</v>
      </c>
      <c r="G543" s="4">
        <v>4</v>
      </c>
      <c r="H543" s="5">
        <v>20606.02</v>
      </c>
      <c r="K543" s="2"/>
    </row>
    <row r="544" spans="2:11" x14ac:dyDescent="0.2">
      <c r="B544" s="11">
        <v>14369</v>
      </c>
      <c r="C544" s="4" t="s">
        <v>1</v>
      </c>
      <c r="D544" s="4" t="s">
        <v>11</v>
      </c>
      <c r="E544" s="4" t="s">
        <v>15</v>
      </c>
      <c r="F544" s="4">
        <v>34</v>
      </c>
      <c r="G544" s="4">
        <v>6</v>
      </c>
      <c r="H544" s="5">
        <v>21020.201002000002</v>
      </c>
      <c r="K544" s="2"/>
    </row>
    <row r="545" spans="2:11" x14ac:dyDescent="0.2">
      <c r="B545" s="11">
        <v>90612</v>
      </c>
      <c r="C545" s="4" t="s">
        <v>1</v>
      </c>
      <c r="D545" s="4" t="s">
        <v>10</v>
      </c>
      <c r="E545" s="4" t="s">
        <v>15</v>
      </c>
      <c r="F545" s="4">
        <v>39</v>
      </c>
      <c r="G545" s="4">
        <v>14</v>
      </c>
      <c r="H545" s="5">
        <v>22761.86560866579</v>
      </c>
      <c r="K545" s="2"/>
    </row>
    <row r="546" spans="2:11" x14ac:dyDescent="0.2">
      <c r="B546" s="11">
        <v>93827</v>
      </c>
      <c r="C546" s="4" t="s">
        <v>1</v>
      </c>
      <c r="D546" s="4" t="s">
        <v>12</v>
      </c>
      <c r="E546" s="4" t="s">
        <v>15</v>
      </c>
      <c r="F546" s="4">
        <v>20</v>
      </c>
      <c r="G546" s="4">
        <v>2</v>
      </c>
      <c r="H546" s="5">
        <v>20200</v>
      </c>
      <c r="K546" s="2"/>
    </row>
    <row r="547" spans="2:11" x14ac:dyDescent="0.2">
      <c r="B547" s="11">
        <v>38644</v>
      </c>
      <c r="C547" s="4" t="s">
        <v>1</v>
      </c>
      <c r="D547" s="4" t="s">
        <v>11</v>
      </c>
      <c r="E547" s="4" t="s">
        <v>15</v>
      </c>
      <c r="F547" s="4">
        <v>23</v>
      </c>
      <c r="G547" s="4">
        <v>2</v>
      </c>
      <c r="H547" s="5">
        <v>20200</v>
      </c>
      <c r="K547" s="2"/>
    </row>
    <row r="548" spans="2:11" x14ac:dyDescent="0.2">
      <c r="B548" s="11">
        <v>80548</v>
      </c>
      <c r="C548" s="4" t="s">
        <v>0</v>
      </c>
      <c r="D548" s="4" t="s">
        <v>10</v>
      </c>
      <c r="E548" s="4" t="s">
        <v>15</v>
      </c>
      <c r="F548" s="4">
        <v>58</v>
      </c>
      <c r="G548" s="4">
        <v>8</v>
      </c>
      <c r="H548" s="5">
        <v>28947.65450688927</v>
      </c>
      <c r="K548" s="2"/>
    </row>
    <row r="549" spans="2:11" x14ac:dyDescent="0.2">
      <c r="B549" s="11">
        <v>42423</v>
      </c>
      <c r="C549" s="4" t="s">
        <v>0</v>
      </c>
      <c r="D549" s="4" t="s">
        <v>12</v>
      </c>
      <c r="E549" s="4" t="s">
        <v>15</v>
      </c>
      <c r="F549" s="4">
        <v>64</v>
      </c>
      <c r="G549" s="4">
        <v>18</v>
      </c>
      <c r="H549" s="5">
        <v>31976.219647069265</v>
      </c>
      <c r="K549" s="2"/>
    </row>
    <row r="550" spans="2:11" x14ac:dyDescent="0.2">
      <c r="B550" s="11">
        <v>66035</v>
      </c>
      <c r="C550" s="4" t="s">
        <v>1</v>
      </c>
      <c r="D550" s="4" t="s">
        <v>14</v>
      </c>
      <c r="E550" s="4" t="s">
        <v>15</v>
      </c>
      <c r="F550" s="4">
        <v>38</v>
      </c>
      <c r="G550" s="4">
        <v>13</v>
      </c>
      <c r="H550" s="5">
        <v>22536.500602639397</v>
      </c>
      <c r="K550" s="2"/>
    </row>
    <row r="551" spans="2:11" x14ac:dyDescent="0.2">
      <c r="B551" s="11">
        <v>17419</v>
      </c>
      <c r="C551" s="4" t="s">
        <v>2</v>
      </c>
      <c r="D551" s="4" t="s">
        <v>11</v>
      </c>
      <c r="E551" s="4" t="s">
        <v>16</v>
      </c>
      <c r="F551" s="4">
        <v>52</v>
      </c>
      <c r="G551" s="4">
        <v>17</v>
      </c>
      <c r="H551" s="5">
        <v>50759.421906167321</v>
      </c>
      <c r="K551" s="2"/>
    </row>
    <row r="552" spans="2:11" x14ac:dyDescent="0.2">
      <c r="B552" s="11">
        <v>48704</v>
      </c>
      <c r="C552" s="4" t="s">
        <v>2</v>
      </c>
      <c r="D552" s="4" t="s">
        <v>12</v>
      </c>
      <c r="E552" s="4" t="s">
        <v>16</v>
      </c>
      <c r="F552" s="4">
        <v>50</v>
      </c>
      <c r="G552" s="4">
        <v>22</v>
      </c>
      <c r="H552" s="5">
        <v>54682.313265932164</v>
      </c>
      <c r="K552" s="2"/>
    </row>
    <row r="553" spans="2:11" x14ac:dyDescent="0.2">
      <c r="B553" s="11">
        <v>52951</v>
      </c>
      <c r="C553" s="4" t="s">
        <v>1</v>
      </c>
      <c r="D553" s="4" t="s">
        <v>13</v>
      </c>
      <c r="E553" s="4" t="s">
        <v>15</v>
      </c>
      <c r="F553" s="4">
        <v>33</v>
      </c>
      <c r="G553" s="4">
        <v>7</v>
      </c>
      <c r="H553" s="5">
        <v>21230.40301202</v>
      </c>
      <c r="K553" s="2"/>
    </row>
    <row r="554" spans="2:11" x14ac:dyDescent="0.2">
      <c r="B554" s="11">
        <v>60900</v>
      </c>
      <c r="C554" s="4" t="s">
        <v>3</v>
      </c>
      <c r="D554" s="4" t="s">
        <v>11</v>
      </c>
      <c r="E554" s="4" t="s">
        <v>15</v>
      </c>
      <c r="F554" s="4">
        <v>57</v>
      </c>
      <c r="G554" s="4">
        <v>12</v>
      </c>
      <c r="H554" s="5">
        <v>87036.201587625663</v>
      </c>
      <c r="K554" s="2"/>
    </row>
    <row r="555" spans="2:11" x14ac:dyDescent="0.2">
      <c r="B555" s="11">
        <v>86201</v>
      </c>
      <c r="C555" s="4" t="s">
        <v>2</v>
      </c>
      <c r="D555" s="4" t="s">
        <v>10</v>
      </c>
      <c r="E555" s="4" t="s">
        <v>15</v>
      </c>
      <c r="F555" s="4">
        <v>26</v>
      </c>
      <c r="G555" s="4">
        <v>6</v>
      </c>
      <c r="H555" s="5">
        <v>43091.360155374969</v>
      </c>
      <c r="K555" s="2"/>
    </row>
    <row r="556" spans="2:11" x14ac:dyDescent="0.2">
      <c r="B556" s="11">
        <v>59514</v>
      </c>
      <c r="C556" s="4" t="s">
        <v>2</v>
      </c>
      <c r="D556" s="4" t="s">
        <v>11</v>
      </c>
      <c r="E556" s="4" t="s">
        <v>15</v>
      </c>
      <c r="F556" s="4">
        <v>43</v>
      </c>
      <c r="G556" s="4">
        <v>13</v>
      </c>
      <c r="H556" s="5">
        <v>47824.726858461348</v>
      </c>
      <c r="K556" s="2"/>
    </row>
    <row r="557" spans="2:11" x14ac:dyDescent="0.2">
      <c r="B557" s="11">
        <v>21309</v>
      </c>
      <c r="C557" s="4" t="s">
        <v>1</v>
      </c>
      <c r="D557" s="4" t="s">
        <v>10</v>
      </c>
      <c r="E557" s="4" t="s">
        <v>15</v>
      </c>
      <c r="F557" s="4">
        <v>30</v>
      </c>
      <c r="G557" s="4">
        <v>2</v>
      </c>
      <c r="H557" s="5">
        <v>20200</v>
      </c>
      <c r="K557" s="2"/>
    </row>
    <row r="558" spans="2:11" x14ac:dyDescent="0.2">
      <c r="B558" s="11">
        <v>13747</v>
      </c>
      <c r="C558" s="4" t="s">
        <v>1</v>
      </c>
      <c r="D558" s="4" t="s">
        <v>10</v>
      </c>
      <c r="E558" s="4" t="s">
        <v>15</v>
      </c>
      <c r="F558" s="4">
        <v>58</v>
      </c>
      <c r="G558" s="4">
        <v>5</v>
      </c>
      <c r="H558" s="5">
        <v>20812.0802</v>
      </c>
      <c r="K558" s="2"/>
    </row>
    <row r="559" spans="2:11" x14ac:dyDescent="0.2">
      <c r="B559" s="11">
        <v>47162</v>
      </c>
      <c r="C559" s="4" t="s">
        <v>1</v>
      </c>
      <c r="D559" s="4" t="s">
        <v>12</v>
      </c>
      <c r="E559" s="4" t="s">
        <v>16</v>
      </c>
      <c r="F559" s="4">
        <v>35</v>
      </c>
      <c r="G559" s="4">
        <v>10</v>
      </c>
      <c r="H559" s="5">
        <v>21873.70545368722</v>
      </c>
      <c r="K559" s="2"/>
    </row>
    <row r="560" spans="2:11" x14ac:dyDescent="0.2">
      <c r="B560" s="11">
        <v>60640</v>
      </c>
      <c r="C560" s="4" t="s">
        <v>2</v>
      </c>
      <c r="D560" s="4" t="s">
        <v>10</v>
      </c>
      <c r="E560" s="4" t="s">
        <v>16</v>
      </c>
      <c r="F560" s="4">
        <v>31</v>
      </c>
      <c r="G560" s="4">
        <v>2</v>
      </c>
      <c r="H560" s="5">
        <v>40599.999999999993</v>
      </c>
      <c r="K560" s="2"/>
    </row>
    <row r="561" spans="2:11" x14ac:dyDescent="0.2">
      <c r="B561" s="11">
        <v>94734</v>
      </c>
      <c r="C561" s="4" t="s">
        <v>0</v>
      </c>
      <c r="D561" s="4" t="s">
        <v>10</v>
      </c>
      <c r="E561" s="4" t="s">
        <v>15</v>
      </c>
      <c r="F561" s="4">
        <v>46</v>
      </c>
      <c r="G561" s="4">
        <v>21</v>
      </c>
      <c r="H561" s="5">
        <v>32945.131078595114</v>
      </c>
      <c r="K561" s="2"/>
    </row>
    <row r="562" spans="2:11" x14ac:dyDescent="0.2">
      <c r="B562" s="11">
        <v>50331</v>
      </c>
      <c r="C562" s="4" t="s">
        <v>1</v>
      </c>
      <c r="D562" s="4" t="s">
        <v>9</v>
      </c>
      <c r="E562" s="4" t="s">
        <v>15</v>
      </c>
      <c r="F562" s="4">
        <v>53</v>
      </c>
      <c r="G562" s="4">
        <v>6</v>
      </c>
      <c r="H562" s="5">
        <v>21020.201002000002</v>
      </c>
      <c r="K562" s="2"/>
    </row>
    <row r="563" spans="2:11" x14ac:dyDescent="0.2">
      <c r="B563" s="11">
        <v>73973</v>
      </c>
      <c r="C563" s="4" t="s">
        <v>1</v>
      </c>
      <c r="D563" s="4" t="s">
        <v>14</v>
      </c>
      <c r="E563" s="4" t="s">
        <v>15</v>
      </c>
      <c r="F563" s="4">
        <v>50</v>
      </c>
      <c r="G563" s="4">
        <v>21</v>
      </c>
      <c r="H563" s="5">
        <v>24403.800798959343</v>
      </c>
      <c r="K563" s="2"/>
    </row>
    <row r="564" spans="2:11" x14ac:dyDescent="0.2">
      <c r="B564" s="11">
        <v>39606</v>
      </c>
      <c r="C564" s="4" t="s">
        <v>2</v>
      </c>
      <c r="D564" s="4" t="s">
        <v>9</v>
      </c>
      <c r="E564" s="4" t="s">
        <v>15</v>
      </c>
      <c r="F564" s="4">
        <v>51</v>
      </c>
      <c r="G564" s="4">
        <v>7</v>
      </c>
      <c r="H564" s="5">
        <v>43737.730557705589</v>
      </c>
      <c r="K564" s="2"/>
    </row>
    <row r="565" spans="2:11" x14ac:dyDescent="0.2">
      <c r="B565" s="11">
        <v>77767</v>
      </c>
      <c r="C565" s="4" t="s">
        <v>2</v>
      </c>
      <c r="D565" s="4" t="s">
        <v>10</v>
      </c>
      <c r="E565" s="4" t="s">
        <v>15</v>
      </c>
      <c r="F565" s="4">
        <v>56</v>
      </c>
      <c r="G565" s="4">
        <v>29</v>
      </c>
      <c r="H565" s="5">
        <v>60688.887203896309</v>
      </c>
      <c r="K565" s="2"/>
    </row>
    <row r="566" spans="2:11" x14ac:dyDescent="0.2">
      <c r="B566" s="11">
        <v>41451</v>
      </c>
      <c r="C566" s="4" t="s">
        <v>0</v>
      </c>
      <c r="D566" s="4" t="s">
        <v>10</v>
      </c>
      <c r="E566" s="4" t="s">
        <v>15</v>
      </c>
      <c r="F566" s="4">
        <v>31</v>
      </c>
      <c r="G566" s="4">
        <v>5</v>
      </c>
      <c r="H566" s="5">
        <v>28096.308270000001</v>
      </c>
      <c r="K566" s="2"/>
    </row>
    <row r="567" spans="2:11" x14ac:dyDescent="0.2">
      <c r="B567" s="11">
        <v>95771</v>
      </c>
      <c r="C567" s="4" t="s">
        <v>1</v>
      </c>
      <c r="D567" s="4" t="s">
        <v>12</v>
      </c>
      <c r="E567" s="4" t="s">
        <v>16</v>
      </c>
      <c r="F567" s="4">
        <v>47</v>
      </c>
      <c r="G567" s="4">
        <v>10</v>
      </c>
      <c r="H567" s="5">
        <v>21873.70545368722</v>
      </c>
      <c r="K567" s="2"/>
    </row>
    <row r="568" spans="2:11" x14ac:dyDescent="0.2">
      <c r="B568" s="11">
        <v>15143</v>
      </c>
      <c r="C568" s="4" t="s">
        <v>2</v>
      </c>
      <c r="D568" s="4" t="s">
        <v>13</v>
      </c>
      <c r="E568" s="4" t="s">
        <v>16</v>
      </c>
      <c r="F568" s="4">
        <v>38</v>
      </c>
      <c r="G568" s="4">
        <v>3</v>
      </c>
      <c r="H568" s="5">
        <v>41208.999999999985</v>
      </c>
      <c r="K568" s="2"/>
    </row>
    <row r="569" spans="2:11" x14ac:dyDescent="0.2">
      <c r="B569" s="11">
        <v>27851</v>
      </c>
      <c r="C569" s="4" t="s">
        <v>2</v>
      </c>
      <c r="D569" s="4" t="s">
        <v>10</v>
      </c>
      <c r="E569" s="4" t="s">
        <v>16</v>
      </c>
      <c r="F569" s="4">
        <v>55</v>
      </c>
      <c r="G569" s="4">
        <v>3</v>
      </c>
      <c r="H569" s="5">
        <v>41208.999999999985</v>
      </c>
      <c r="K569" s="2"/>
    </row>
    <row r="570" spans="2:11" x14ac:dyDescent="0.2">
      <c r="B570" s="11">
        <v>56040</v>
      </c>
      <c r="C570" s="4" t="s">
        <v>2</v>
      </c>
      <c r="D570" s="4" t="s">
        <v>12</v>
      </c>
      <c r="E570" s="4" t="s">
        <v>16</v>
      </c>
      <c r="F570" s="4">
        <v>46</v>
      </c>
      <c r="G570" s="4">
        <v>11</v>
      </c>
      <c r="H570" s="5">
        <v>46421.633001005954</v>
      </c>
      <c r="K570" s="2"/>
    </row>
    <row r="571" spans="2:11" x14ac:dyDescent="0.2">
      <c r="B571" s="11">
        <v>36057</v>
      </c>
      <c r="C571" s="4" t="s">
        <v>1</v>
      </c>
      <c r="D571" s="4" t="s">
        <v>13</v>
      </c>
      <c r="E571" s="4" t="s">
        <v>15</v>
      </c>
      <c r="F571" s="4">
        <v>24</v>
      </c>
      <c r="G571" s="4">
        <v>2</v>
      </c>
      <c r="H571" s="5">
        <v>20200</v>
      </c>
      <c r="K571" s="2"/>
    </row>
    <row r="572" spans="2:11" x14ac:dyDescent="0.2">
      <c r="B572" s="11">
        <v>86778</v>
      </c>
      <c r="C572" s="4" t="s">
        <v>1</v>
      </c>
      <c r="D572" s="4" t="s">
        <v>13</v>
      </c>
      <c r="E572" s="4" t="s">
        <v>15</v>
      </c>
      <c r="F572" s="4">
        <v>54</v>
      </c>
      <c r="G572" s="4">
        <v>22</v>
      </c>
      <c r="H572" s="5">
        <v>24647.838806948937</v>
      </c>
      <c r="K572" s="2"/>
    </row>
    <row r="573" spans="2:11" x14ac:dyDescent="0.2">
      <c r="B573" s="11">
        <v>90367</v>
      </c>
      <c r="C573" s="4" t="s">
        <v>3</v>
      </c>
      <c r="D573" s="4" t="s">
        <v>14</v>
      </c>
      <c r="E573" s="4" t="s">
        <v>15</v>
      </c>
      <c r="F573" s="4">
        <v>48</v>
      </c>
      <c r="G573" s="4">
        <v>1</v>
      </c>
      <c r="H573" s="5">
        <v>70000</v>
      </c>
      <c r="K573" s="2"/>
    </row>
    <row r="574" spans="2:11" x14ac:dyDescent="0.2">
      <c r="B574" s="11">
        <v>82906</v>
      </c>
      <c r="C574" s="4" t="s">
        <v>0</v>
      </c>
      <c r="D574" s="4" t="s">
        <v>11</v>
      </c>
      <c r="E574" s="4" t="s">
        <v>15</v>
      </c>
      <c r="F574" s="4">
        <v>56</v>
      </c>
      <c r="G574" s="4">
        <v>28</v>
      </c>
      <c r="H574" s="5">
        <v>34000</v>
      </c>
      <c r="K574" s="2"/>
    </row>
    <row r="575" spans="2:11" x14ac:dyDescent="0.2">
      <c r="B575" s="11">
        <v>19136</v>
      </c>
      <c r="C575" s="4" t="s">
        <v>0</v>
      </c>
      <c r="D575" s="4" t="s">
        <v>10</v>
      </c>
      <c r="E575" s="4" t="s">
        <v>15</v>
      </c>
      <c r="F575" s="4">
        <v>28</v>
      </c>
      <c r="G575" s="4">
        <v>3</v>
      </c>
      <c r="H575" s="5">
        <v>27542.7</v>
      </c>
      <c r="K575" s="2"/>
    </row>
    <row r="576" spans="2:11" x14ac:dyDescent="0.2">
      <c r="B576" s="11">
        <v>43218</v>
      </c>
      <c r="C576" s="4" t="s">
        <v>2</v>
      </c>
      <c r="D576" s="4" t="s">
        <v>12</v>
      </c>
      <c r="E576" s="4" t="s">
        <v>16</v>
      </c>
      <c r="F576" s="4">
        <v>30</v>
      </c>
      <c r="G576" s="4">
        <v>10</v>
      </c>
      <c r="H576" s="5">
        <v>45735.599015769418</v>
      </c>
      <c r="K576" s="2"/>
    </row>
    <row r="577" spans="2:11" x14ac:dyDescent="0.2">
      <c r="B577" s="11">
        <v>81857</v>
      </c>
      <c r="C577" s="4" t="s">
        <v>2</v>
      </c>
      <c r="D577" s="4" t="s">
        <v>11</v>
      </c>
      <c r="E577" s="4" t="s">
        <v>15</v>
      </c>
      <c r="F577" s="4">
        <v>57</v>
      </c>
      <c r="G577" s="4">
        <v>8</v>
      </c>
      <c r="H577" s="5">
        <v>44393.796516071168</v>
      </c>
      <c r="K577" s="2"/>
    </row>
    <row r="578" spans="2:11" x14ac:dyDescent="0.2">
      <c r="B578" s="11">
        <v>84185</v>
      </c>
      <c r="C578" s="4" t="s">
        <v>2</v>
      </c>
      <c r="D578" s="4" t="s">
        <v>11</v>
      </c>
      <c r="E578" s="4" t="s">
        <v>16</v>
      </c>
      <c r="F578" s="4">
        <v>53</v>
      </c>
      <c r="G578" s="4">
        <v>9</v>
      </c>
      <c r="H578" s="5">
        <v>45059.703463812235</v>
      </c>
      <c r="K578" s="2"/>
    </row>
    <row r="579" spans="2:11" x14ac:dyDescent="0.2">
      <c r="B579" s="11">
        <v>32394</v>
      </c>
      <c r="C579" s="4" t="s">
        <v>3</v>
      </c>
      <c r="D579" s="4" t="s">
        <v>10</v>
      </c>
      <c r="E579" s="4" t="s">
        <v>16</v>
      </c>
      <c r="F579" s="4">
        <v>55</v>
      </c>
      <c r="G579" s="4">
        <v>10</v>
      </c>
      <c r="H579" s="5">
        <v>83656.479803561771</v>
      </c>
      <c r="K579" s="2"/>
    </row>
    <row r="580" spans="2:11" x14ac:dyDescent="0.2">
      <c r="B580" s="11">
        <v>40440</v>
      </c>
      <c r="C580" s="4" t="s">
        <v>1</v>
      </c>
      <c r="D580" s="4" t="s">
        <v>14</v>
      </c>
      <c r="E580" s="4" t="s">
        <v>15</v>
      </c>
      <c r="F580" s="4">
        <v>40</v>
      </c>
      <c r="G580" s="4">
        <v>7</v>
      </c>
      <c r="H580" s="5">
        <v>21230.40301202</v>
      </c>
      <c r="K580" s="2"/>
    </row>
    <row r="581" spans="2:11" x14ac:dyDescent="0.2">
      <c r="B581" s="11">
        <v>49713</v>
      </c>
      <c r="C581" s="4" t="s">
        <v>3</v>
      </c>
      <c r="D581" s="4" t="s">
        <v>11</v>
      </c>
      <c r="E581" s="4" t="s">
        <v>15</v>
      </c>
      <c r="F581" s="4">
        <v>50</v>
      </c>
      <c r="G581" s="4">
        <v>4</v>
      </c>
      <c r="H581" s="5">
        <v>74284.56</v>
      </c>
      <c r="K581" s="2"/>
    </row>
    <row r="582" spans="2:11" x14ac:dyDescent="0.2">
      <c r="B582" s="11">
        <v>72242</v>
      </c>
      <c r="C582" s="4" t="s">
        <v>0</v>
      </c>
      <c r="D582" s="4" t="s">
        <v>11</v>
      </c>
      <c r="E582" s="4" t="s">
        <v>16</v>
      </c>
      <c r="F582" s="4">
        <v>53</v>
      </c>
      <c r="G582" s="4">
        <v>16</v>
      </c>
      <c r="H582" s="5">
        <v>31346.161794989966</v>
      </c>
      <c r="K582" s="2"/>
    </row>
    <row r="583" spans="2:11" x14ac:dyDescent="0.2">
      <c r="B583" s="11">
        <v>14937</v>
      </c>
      <c r="C583" s="4" t="s">
        <v>2</v>
      </c>
      <c r="D583" s="4" t="s">
        <v>12</v>
      </c>
      <c r="E583" s="4" t="s">
        <v>15</v>
      </c>
      <c r="F583" s="4">
        <v>57</v>
      </c>
      <c r="G583" s="4">
        <v>19</v>
      </c>
      <c r="H583" s="5">
        <v>52293.625433281224</v>
      </c>
      <c r="K583" s="2"/>
    </row>
    <row r="584" spans="2:11" x14ac:dyDescent="0.2">
      <c r="B584" s="11">
        <v>32596</v>
      </c>
      <c r="C584" s="4" t="s">
        <v>1</v>
      </c>
      <c r="D584" s="4" t="s">
        <v>11</v>
      </c>
      <c r="E584" s="4" t="s">
        <v>16</v>
      </c>
      <c r="F584" s="4">
        <v>25</v>
      </c>
      <c r="G584" s="4">
        <v>3</v>
      </c>
      <c r="H584" s="5">
        <v>20402</v>
      </c>
      <c r="K584" s="2"/>
    </row>
    <row r="585" spans="2:11" x14ac:dyDescent="0.2">
      <c r="B585" s="11">
        <v>24400</v>
      </c>
      <c r="C585" s="4" t="s">
        <v>3</v>
      </c>
      <c r="D585" s="4" t="s">
        <v>14</v>
      </c>
      <c r="E585" s="4" t="s">
        <v>15</v>
      </c>
      <c r="F585" s="4">
        <v>54</v>
      </c>
      <c r="G585" s="4">
        <v>2</v>
      </c>
      <c r="H585" s="5">
        <v>71400</v>
      </c>
      <c r="K585" s="2"/>
    </row>
    <row r="586" spans="2:11" x14ac:dyDescent="0.2">
      <c r="B586" s="11">
        <v>42758</v>
      </c>
      <c r="C586" s="4" t="s">
        <v>2</v>
      </c>
      <c r="D586" s="4" t="s">
        <v>13</v>
      </c>
      <c r="E586" s="4" t="s">
        <v>15</v>
      </c>
      <c r="F586" s="4">
        <v>41</v>
      </c>
      <c r="G586" s="4">
        <v>15</v>
      </c>
      <c r="H586" s="5">
        <v>49270.229227758333</v>
      </c>
      <c r="K586" s="2"/>
    </row>
    <row r="587" spans="2:11" x14ac:dyDescent="0.2">
      <c r="B587" s="11">
        <v>83205</v>
      </c>
      <c r="C587" s="4" t="s">
        <v>1</v>
      </c>
      <c r="D587" s="4" t="s">
        <v>10</v>
      </c>
      <c r="E587" s="4" t="s">
        <v>15</v>
      </c>
      <c r="F587" s="4">
        <v>57</v>
      </c>
      <c r="G587" s="4">
        <v>8</v>
      </c>
      <c r="H587" s="5">
        <v>21442.707042140202</v>
      </c>
      <c r="K587" s="2"/>
    </row>
    <row r="588" spans="2:11" x14ac:dyDescent="0.2">
      <c r="B588" s="11">
        <v>69223</v>
      </c>
      <c r="C588" s="4" t="s">
        <v>1</v>
      </c>
      <c r="D588" s="4" t="s">
        <v>12</v>
      </c>
      <c r="E588" s="4" t="s">
        <v>15</v>
      </c>
      <c r="F588" s="4">
        <v>25</v>
      </c>
      <c r="G588" s="4">
        <v>5</v>
      </c>
      <c r="H588" s="5">
        <v>20812.0802</v>
      </c>
      <c r="K588" s="2"/>
    </row>
    <row r="589" spans="2:11" x14ac:dyDescent="0.2">
      <c r="B589" s="11">
        <v>22255</v>
      </c>
      <c r="C589" s="4" t="s">
        <v>1</v>
      </c>
      <c r="D589" s="4" t="s">
        <v>14</v>
      </c>
      <c r="E589" s="4" t="s">
        <v>15</v>
      </c>
      <c r="F589" s="4">
        <v>54</v>
      </c>
      <c r="G589" s="4">
        <v>22</v>
      </c>
      <c r="H589" s="5">
        <v>24647.838806948937</v>
      </c>
      <c r="K589" s="2"/>
    </row>
    <row r="590" spans="2:11" x14ac:dyDescent="0.2">
      <c r="B590" s="11">
        <v>17723</v>
      </c>
      <c r="C590" s="4" t="s">
        <v>2</v>
      </c>
      <c r="D590" s="4" t="s">
        <v>14</v>
      </c>
      <c r="E590" s="4" t="s">
        <v>16</v>
      </c>
      <c r="F590" s="4">
        <v>63</v>
      </c>
      <c r="G590" s="4">
        <v>5</v>
      </c>
      <c r="H590" s="5">
        <v>42454.542024999973</v>
      </c>
      <c r="K590" s="2"/>
    </row>
    <row r="591" spans="2:11" x14ac:dyDescent="0.2">
      <c r="B591" s="11">
        <v>26007</v>
      </c>
      <c r="C591" s="4" t="s">
        <v>1</v>
      </c>
      <c r="D591" s="4" t="s">
        <v>11</v>
      </c>
      <c r="E591" s="4" t="s">
        <v>15</v>
      </c>
      <c r="F591" s="4">
        <v>57</v>
      </c>
      <c r="G591" s="4">
        <v>17</v>
      </c>
      <c r="H591" s="5">
        <v>23451.572898473976</v>
      </c>
      <c r="K591" s="2"/>
    </row>
    <row r="592" spans="2:11" x14ac:dyDescent="0.2">
      <c r="B592" s="11">
        <v>72385</v>
      </c>
      <c r="C592" s="4" t="s">
        <v>3</v>
      </c>
      <c r="D592" s="4" t="s">
        <v>14</v>
      </c>
      <c r="E592" s="4" t="s">
        <v>15</v>
      </c>
      <c r="F592" s="4">
        <v>40</v>
      </c>
      <c r="G592" s="4">
        <v>15</v>
      </c>
      <c r="H592" s="5">
        <v>92363.513414401052</v>
      </c>
      <c r="K592" s="2"/>
    </row>
    <row r="593" spans="2:11" x14ac:dyDescent="0.2">
      <c r="B593" s="11">
        <v>84472</v>
      </c>
      <c r="C593" s="4" t="s">
        <v>0</v>
      </c>
      <c r="D593" s="4" t="s">
        <v>13</v>
      </c>
      <c r="E593" s="4" t="s">
        <v>15</v>
      </c>
      <c r="F593" s="4">
        <v>35</v>
      </c>
      <c r="G593" s="4">
        <v>3</v>
      </c>
      <c r="H593" s="5">
        <v>27542.7</v>
      </c>
      <c r="K593" s="2"/>
    </row>
    <row r="594" spans="2:11" x14ac:dyDescent="0.2">
      <c r="B594" s="11">
        <v>50848</v>
      </c>
      <c r="C594" s="4" t="s">
        <v>3</v>
      </c>
      <c r="D594" s="4" t="s">
        <v>13</v>
      </c>
      <c r="E594" s="4" t="s">
        <v>16</v>
      </c>
      <c r="F594" s="4">
        <v>50</v>
      </c>
      <c r="G594" s="4">
        <v>4</v>
      </c>
      <c r="H594" s="5">
        <v>74284.56</v>
      </c>
      <c r="K594" s="2"/>
    </row>
    <row r="595" spans="2:11" x14ac:dyDescent="0.2">
      <c r="B595" s="11">
        <v>53545</v>
      </c>
      <c r="C595" s="4" t="s">
        <v>2</v>
      </c>
      <c r="D595" s="4" t="s">
        <v>10</v>
      </c>
      <c r="E595" s="4" t="s">
        <v>15</v>
      </c>
      <c r="F595" s="4">
        <v>39</v>
      </c>
      <c r="G595" s="4">
        <v>4</v>
      </c>
      <c r="H595" s="5">
        <v>41827.13499999998</v>
      </c>
      <c r="K595" s="2"/>
    </row>
    <row r="596" spans="2:11" x14ac:dyDescent="0.2">
      <c r="B596" s="11">
        <v>37779</v>
      </c>
      <c r="C596" s="4" t="s">
        <v>2</v>
      </c>
      <c r="D596" s="4" t="s">
        <v>9</v>
      </c>
      <c r="E596" s="4" t="s">
        <v>15</v>
      </c>
      <c r="F596" s="4">
        <v>52</v>
      </c>
      <c r="G596" s="4">
        <v>1</v>
      </c>
      <c r="H596" s="5">
        <v>40000</v>
      </c>
      <c r="K596" s="2"/>
    </row>
    <row r="597" spans="2:11" x14ac:dyDescent="0.2">
      <c r="B597" s="11">
        <v>97242</v>
      </c>
      <c r="C597" s="4" t="s">
        <v>2</v>
      </c>
      <c r="D597" s="4" t="s">
        <v>10</v>
      </c>
      <c r="E597" s="4" t="s">
        <v>16</v>
      </c>
      <c r="F597" s="4">
        <v>29</v>
      </c>
      <c r="G597" s="4">
        <v>9</v>
      </c>
      <c r="H597" s="5">
        <v>45059.703463812235</v>
      </c>
      <c r="K597" s="2"/>
    </row>
    <row r="598" spans="2:11" x14ac:dyDescent="0.2">
      <c r="B598" s="11">
        <v>18383</v>
      </c>
      <c r="C598" s="4" t="s">
        <v>2</v>
      </c>
      <c r="D598" s="4" t="s">
        <v>14</v>
      </c>
      <c r="E598" s="4" t="s">
        <v>15</v>
      </c>
      <c r="F598" s="4">
        <v>45</v>
      </c>
      <c r="G598" s="4">
        <v>5</v>
      </c>
      <c r="H598" s="5">
        <v>42454.542024999973</v>
      </c>
      <c r="K598" s="2"/>
    </row>
    <row r="599" spans="2:11" x14ac:dyDescent="0.2">
      <c r="B599" s="11">
        <v>18601</v>
      </c>
      <c r="C599" s="4" t="s">
        <v>1</v>
      </c>
      <c r="D599" s="4" t="s">
        <v>13</v>
      </c>
      <c r="E599" s="4" t="s">
        <v>16</v>
      </c>
      <c r="F599" s="4">
        <v>43</v>
      </c>
      <c r="G599" s="4">
        <v>12</v>
      </c>
      <c r="H599" s="5">
        <v>22313.366933306334</v>
      </c>
      <c r="K599" s="2"/>
    </row>
    <row r="600" spans="2:11" x14ac:dyDescent="0.2">
      <c r="B600" s="11">
        <v>48461</v>
      </c>
      <c r="C600" s="4" t="s">
        <v>2</v>
      </c>
      <c r="D600" s="4" t="s">
        <v>10</v>
      </c>
      <c r="E600" s="4" t="s">
        <v>15</v>
      </c>
      <c r="F600" s="4">
        <v>28</v>
      </c>
      <c r="G600" s="4">
        <v>7</v>
      </c>
      <c r="H600" s="5">
        <v>43737.730557705589</v>
      </c>
      <c r="K600" s="2"/>
    </row>
    <row r="601" spans="2:11" x14ac:dyDescent="0.2">
      <c r="B601" s="11">
        <v>29003</v>
      </c>
      <c r="C601" s="4" t="s">
        <v>1</v>
      </c>
      <c r="D601" s="4" t="s">
        <v>12</v>
      </c>
      <c r="E601" s="4" t="s">
        <v>15</v>
      </c>
      <c r="F601" s="4">
        <v>33</v>
      </c>
      <c r="G601" s="4">
        <v>3</v>
      </c>
      <c r="H601" s="5">
        <v>20402</v>
      </c>
      <c r="K601" s="2"/>
    </row>
    <row r="602" spans="2:11" x14ac:dyDescent="0.2">
      <c r="B602" s="11">
        <v>45862</v>
      </c>
      <c r="C602" s="4" t="s">
        <v>2</v>
      </c>
      <c r="D602" s="4" t="s">
        <v>13</v>
      </c>
      <c r="E602" s="4" t="s">
        <v>16</v>
      </c>
      <c r="F602" s="4">
        <v>25</v>
      </c>
      <c r="G602" s="4">
        <v>2</v>
      </c>
      <c r="H602" s="5">
        <v>40599.999999999993</v>
      </c>
      <c r="K602" s="2"/>
    </row>
    <row r="603" spans="2:11" x14ac:dyDescent="0.2">
      <c r="B603" s="11">
        <v>30986</v>
      </c>
      <c r="C603" s="4" t="s">
        <v>3</v>
      </c>
      <c r="D603" s="4" t="s">
        <v>13</v>
      </c>
      <c r="E603" s="4" t="s">
        <v>15</v>
      </c>
      <c r="F603" s="4">
        <v>60</v>
      </c>
      <c r="G603" s="4">
        <v>10</v>
      </c>
      <c r="H603" s="5">
        <v>83656.479803561771</v>
      </c>
      <c r="K603" s="2"/>
    </row>
    <row r="604" spans="2:11" x14ac:dyDescent="0.2">
      <c r="B604" s="11">
        <v>62380</v>
      </c>
      <c r="C604" s="4" t="s">
        <v>1</v>
      </c>
      <c r="D604" s="4" t="s">
        <v>10</v>
      </c>
      <c r="E604" s="4" t="s">
        <v>15</v>
      </c>
      <c r="F604" s="4">
        <v>35</v>
      </c>
      <c r="G604" s="4">
        <v>5</v>
      </c>
      <c r="H604" s="5">
        <v>20812.0802</v>
      </c>
      <c r="K604" s="2"/>
    </row>
    <row r="605" spans="2:11" x14ac:dyDescent="0.2">
      <c r="B605" s="11">
        <v>57269</v>
      </c>
      <c r="C605" s="4" t="s">
        <v>2</v>
      </c>
      <c r="D605" s="4" t="s">
        <v>14</v>
      </c>
      <c r="E605" s="4" t="s">
        <v>15</v>
      </c>
      <c r="F605" s="4">
        <v>39</v>
      </c>
      <c r="G605" s="4">
        <v>12</v>
      </c>
      <c r="H605" s="5">
        <v>47117.957496021038</v>
      </c>
      <c r="K605" s="2"/>
    </row>
    <row r="606" spans="2:11" x14ac:dyDescent="0.2">
      <c r="B606" s="11">
        <v>30018</v>
      </c>
      <c r="C606" s="4" t="s">
        <v>0</v>
      </c>
      <c r="D606" s="4" t="s">
        <v>9</v>
      </c>
      <c r="E606" s="4" t="s">
        <v>15</v>
      </c>
      <c r="F606" s="4">
        <v>64</v>
      </c>
      <c r="G606" s="4">
        <v>16</v>
      </c>
      <c r="H606" s="5">
        <v>31346.161794989966</v>
      </c>
      <c r="K606" s="2"/>
    </row>
    <row r="607" spans="2:11" x14ac:dyDescent="0.2">
      <c r="B607" s="11">
        <v>62456</v>
      </c>
      <c r="C607" s="4" t="s">
        <v>2</v>
      </c>
      <c r="D607" s="4" t="s">
        <v>12</v>
      </c>
      <c r="E607" s="4" t="s">
        <v>16</v>
      </c>
      <c r="F607" s="4">
        <v>31</v>
      </c>
      <c r="G607" s="4">
        <v>4</v>
      </c>
      <c r="H607" s="5">
        <v>41827.13499999998</v>
      </c>
      <c r="K607" s="2"/>
    </row>
    <row r="608" spans="2:11" x14ac:dyDescent="0.2">
      <c r="B608" s="11">
        <v>85878</v>
      </c>
      <c r="C608" s="4" t="s">
        <v>1</v>
      </c>
      <c r="D608" s="4" t="s">
        <v>12</v>
      </c>
      <c r="E608" s="4" t="s">
        <v>15</v>
      </c>
      <c r="F608" s="4">
        <v>30</v>
      </c>
      <c r="G608" s="4">
        <v>8</v>
      </c>
      <c r="H608" s="5">
        <v>21442.707042140202</v>
      </c>
      <c r="K608" s="2"/>
    </row>
    <row r="609" spans="2:11" x14ac:dyDescent="0.2">
      <c r="B609" s="11">
        <v>38266</v>
      </c>
      <c r="C609" s="4" t="s">
        <v>1</v>
      </c>
      <c r="D609" s="4" t="s">
        <v>13</v>
      </c>
      <c r="E609" s="4" t="s">
        <v>15</v>
      </c>
      <c r="F609" s="4">
        <v>38</v>
      </c>
      <c r="G609" s="4">
        <v>1</v>
      </c>
      <c r="H609" s="5">
        <v>20000</v>
      </c>
      <c r="K609" s="2"/>
    </row>
    <row r="610" spans="2:11" x14ac:dyDescent="0.2">
      <c r="B610" s="11">
        <v>51143</v>
      </c>
      <c r="C610" s="4" t="s">
        <v>0</v>
      </c>
      <c r="D610" s="4" t="s">
        <v>11</v>
      </c>
      <c r="E610" s="4" t="s">
        <v>15</v>
      </c>
      <c r="F610" s="4">
        <v>38</v>
      </c>
      <c r="G610" s="4">
        <v>15</v>
      </c>
      <c r="H610" s="5">
        <v>31035.803757415808</v>
      </c>
      <c r="K610" s="2"/>
    </row>
    <row r="611" spans="2:11" x14ac:dyDescent="0.2">
      <c r="B611" s="11">
        <v>70374</v>
      </c>
      <c r="C611" s="4" t="s">
        <v>2</v>
      </c>
      <c r="D611" s="4" t="s">
        <v>12</v>
      </c>
      <c r="E611" s="4" t="s">
        <v>15</v>
      </c>
      <c r="F611" s="4">
        <v>50</v>
      </c>
      <c r="G611" s="4">
        <v>7</v>
      </c>
      <c r="H611" s="5">
        <v>43737.730557705589</v>
      </c>
      <c r="K611" s="2"/>
    </row>
    <row r="612" spans="2:11" x14ac:dyDescent="0.2">
      <c r="B612" s="11">
        <v>12614</v>
      </c>
      <c r="C612" s="4" t="s">
        <v>0</v>
      </c>
      <c r="D612" s="4" t="s">
        <v>13</v>
      </c>
      <c r="E612" s="4" t="s">
        <v>15</v>
      </c>
      <c r="F612" s="4">
        <v>28</v>
      </c>
      <c r="G612" s="4">
        <v>4</v>
      </c>
      <c r="H612" s="5">
        <v>27818.127</v>
      </c>
      <c r="K612" s="2"/>
    </row>
    <row r="613" spans="2:11" x14ac:dyDescent="0.2">
      <c r="B613" s="11">
        <v>70124</v>
      </c>
      <c r="C613" s="4" t="s">
        <v>2</v>
      </c>
      <c r="D613" s="4" t="s">
        <v>10</v>
      </c>
      <c r="E613" s="4" t="s">
        <v>15</v>
      </c>
      <c r="F613" s="4">
        <v>52</v>
      </c>
      <c r="G613" s="4">
        <v>27</v>
      </c>
      <c r="H613" s="5">
        <v>58908.381376783051</v>
      </c>
      <c r="K613" s="2"/>
    </row>
    <row r="614" spans="2:11" x14ac:dyDescent="0.2">
      <c r="B614" s="11">
        <v>81094</v>
      </c>
      <c r="C614" s="4" t="s">
        <v>2</v>
      </c>
      <c r="D614" s="4" t="s">
        <v>14</v>
      </c>
      <c r="E614" s="4" t="s">
        <v>16</v>
      </c>
      <c r="F614" s="4">
        <v>60</v>
      </c>
      <c r="G614" s="4">
        <v>5</v>
      </c>
      <c r="H614" s="5">
        <v>42454.542024999973</v>
      </c>
      <c r="K614" s="2"/>
    </row>
    <row r="615" spans="2:11" x14ac:dyDescent="0.2">
      <c r="B615" s="11">
        <v>29681</v>
      </c>
      <c r="C615" s="4" t="s">
        <v>2</v>
      </c>
      <c r="D615" s="4" t="s">
        <v>12</v>
      </c>
      <c r="E615" s="4" t="s">
        <v>15</v>
      </c>
      <c r="F615" s="4">
        <v>53</v>
      </c>
      <c r="G615" s="4">
        <v>2</v>
      </c>
      <c r="H615" s="5">
        <v>40599.999999999993</v>
      </c>
      <c r="K615" s="2"/>
    </row>
    <row r="616" spans="2:11" x14ac:dyDescent="0.2">
      <c r="B616" s="11">
        <v>86461</v>
      </c>
      <c r="C616" s="4" t="s">
        <v>3</v>
      </c>
      <c r="D616" s="4" t="s">
        <v>13</v>
      </c>
      <c r="E616" s="4" t="s">
        <v>15</v>
      </c>
      <c r="F616" s="4">
        <v>42</v>
      </c>
      <c r="G616" s="4">
        <v>10</v>
      </c>
      <c r="H616" s="5">
        <v>83656.479803561771</v>
      </c>
      <c r="K616" s="2"/>
    </row>
    <row r="617" spans="2:11" x14ac:dyDescent="0.2">
      <c r="B617" s="11">
        <v>25634</v>
      </c>
      <c r="C617" s="4" t="s">
        <v>3</v>
      </c>
      <c r="D617" s="4" t="s">
        <v>11</v>
      </c>
      <c r="E617" s="4" t="s">
        <v>16</v>
      </c>
      <c r="F617" s="4">
        <v>52</v>
      </c>
      <c r="G617" s="4">
        <v>21</v>
      </c>
      <c r="H617" s="5">
        <v>104016.31771848483</v>
      </c>
      <c r="K617" s="2"/>
    </row>
    <row r="618" spans="2:11" x14ac:dyDescent="0.2">
      <c r="B618" s="11">
        <v>30313</v>
      </c>
      <c r="C618" s="4" t="s">
        <v>0</v>
      </c>
      <c r="D618" s="4" t="s">
        <v>14</v>
      </c>
      <c r="E618" s="4" t="s">
        <v>15</v>
      </c>
      <c r="F618" s="4">
        <v>61</v>
      </c>
      <c r="G618" s="4">
        <v>27</v>
      </c>
      <c r="H618" s="5">
        <v>34000</v>
      </c>
      <c r="K618" s="2"/>
    </row>
    <row r="619" spans="2:11" x14ac:dyDescent="0.2">
      <c r="B619" s="11">
        <v>36436</v>
      </c>
      <c r="C619" s="4" t="s">
        <v>0</v>
      </c>
      <c r="D619" s="4" t="s">
        <v>11</v>
      </c>
      <c r="E619" s="4" t="s">
        <v>16</v>
      </c>
      <c r="F619" s="4">
        <v>66</v>
      </c>
      <c r="G619" s="4">
        <v>19</v>
      </c>
      <c r="H619" s="5">
        <v>32295.981843539957</v>
      </c>
      <c r="K619" s="2"/>
    </row>
    <row r="620" spans="2:11" x14ac:dyDescent="0.2">
      <c r="B620" s="11">
        <v>61579</v>
      </c>
      <c r="C620" s="4" t="s">
        <v>1</v>
      </c>
      <c r="D620" s="4" t="s">
        <v>11</v>
      </c>
      <c r="E620" s="4" t="s">
        <v>15</v>
      </c>
      <c r="F620" s="4">
        <v>45</v>
      </c>
      <c r="G620" s="4">
        <v>8</v>
      </c>
      <c r="H620" s="5">
        <v>21442.707042140202</v>
      </c>
      <c r="K620" s="2"/>
    </row>
    <row r="621" spans="2:11" x14ac:dyDescent="0.2">
      <c r="B621" s="11">
        <v>40141</v>
      </c>
      <c r="C621" s="4" t="s">
        <v>3</v>
      </c>
      <c r="D621" s="4" t="s">
        <v>9</v>
      </c>
      <c r="E621" s="4" t="s">
        <v>16</v>
      </c>
      <c r="F621" s="4">
        <v>53</v>
      </c>
      <c r="G621" s="4">
        <v>19</v>
      </c>
      <c r="H621" s="5">
        <v>99977.237330339121</v>
      </c>
      <c r="K621" s="2"/>
    </row>
    <row r="622" spans="2:11" x14ac:dyDescent="0.2">
      <c r="B622" s="11">
        <v>63741</v>
      </c>
      <c r="C622" s="4" t="s">
        <v>2</v>
      </c>
      <c r="D622" s="4" t="s">
        <v>12</v>
      </c>
      <c r="E622" s="4" t="s">
        <v>16</v>
      </c>
      <c r="F622" s="4">
        <v>39</v>
      </c>
      <c r="G622" s="4">
        <v>12</v>
      </c>
      <c r="H622" s="5">
        <v>47117.957496021038</v>
      </c>
      <c r="K622" s="2"/>
    </row>
    <row r="623" spans="2:11" x14ac:dyDescent="0.2">
      <c r="B623" s="11">
        <v>10524</v>
      </c>
      <c r="C623" s="4" t="s">
        <v>1</v>
      </c>
      <c r="D623" s="4" t="s">
        <v>11</v>
      </c>
      <c r="E623" s="4" t="s">
        <v>16</v>
      </c>
      <c r="F623" s="4">
        <v>42</v>
      </c>
      <c r="G623" s="4">
        <v>9</v>
      </c>
      <c r="H623" s="5">
        <v>21657.134112561605</v>
      </c>
      <c r="K623" s="2"/>
    </row>
    <row r="624" spans="2:11" x14ac:dyDescent="0.2">
      <c r="B624" s="11">
        <v>52540</v>
      </c>
      <c r="C624" s="4" t="s">
        <v>3</v>
      </c>
      <c r="D624" s="4" t="s">
        <v>10</v>
      </c>
      <c r="E624" s="4" t="s">
        <v>15</v>
      </c>
      <c r="F624" s="4">
        <v>45</v>
      </c>
      <c r="G624" s="4">
        <v>20</v>
      </c>
      <c r="H624" s="5">
        <v>101976.78207694591</v>
      </c>
      <c r="K624" s="2"/>
    </row>
    <row r="625" spans="2:11" x14ac:dyDescent="0.2">
      <c r="B625" s="11">
        <v>52984</v>
      </c>
      <c r="C625" s="4" t="s">
        <v>2</v>
      </c>
      <c r="D625" s="4" t="s">
        <v>11</v>
      </c>
      <c r="E625" s="4" t="s">
        <v>15</v>
      </c>
      <c r="F625" s="4">
        <v>46</v>
      </c>
      <c r="G625" s="4">
        <v>19</v>
      </c>
      <c r="H625" s="5">
        <v>52293.625433281224</v>
      </c>
      <c r="K625" s="2"/>
    </row>
    <row r="626" spans="2:11" x14ac:dyDescent="0.2">
      <c r="B626" s="11">
        <v>43713</v>
      </c>
      <c r="C626" s="4" t="s">
        <v>0</v>
      </c>
      <c r="D626" s="4" t="s">
        <v>9</v>
      </c>
      <c r="E626" s="4" t="s">
        <v>15</v>
      </c>
      <c r="F626" s="4">
        <v>69</v>
      </c>
      <c r="G626" s="4">
        <v>7</v>
      </c>
      <c r="H626" s="5">
        <v>28661.044066227001</v>
      </c>
      <c r="K626" s="2"/>
    </row>
    <row r="627" spans="2:11" ht="12" thickBot="1" x14ac:dyDescent="0.25">
      <c r="B627" s="12">
        <v>88404</v>
      </c>
      <c r="C627" s="6" t="s">
        <v>0</v>
      </c>
      <c r="D627" s="6" t="s">
        <v>12</v>
      </c>
      <c r="E627" s="6" t="s">
        <v>15</v>
      </c>
      <c r="F627" s="6">
        <v>51</v>
      </c>
      <c r="G627" s="6">
        <v>2</v>
      </c>
      <c r="H627" s="7">
        <v>27270</v>
      </c>
      <c r="K627" s="2"/>
    </row>
    <row r="628" spans="2:11" x14ac:dyDescent="0.2">
      <c r="K628" s="2"/>
    </row>
    <row r="629" spans="2:11" hidden="1" x14ac:dyDescent="0.2">
      <c r="K629" s="2"/>
    </row>
    <row r="630" spans="2:11" hidden="1" x14ac:dyDescent="0.2">
      <c r="K630" s="2"/>
    </row>
    <row r="631" spans="2:11" hidden="1" x14ac:dyDescent="0.2">
      <c r="K631" s="2"/>
    </row>
    <row r="632" spans="2:11" hidden="1" x14ac:dyDescent="0.2">
      <c r="K632" s="2"/>
    </row>
    <row r="633" spans="2:11" hidden="1" x14ac:dyDescent="0.2">
      <c r="K633" s="2"/>
    </row>
    <row r="634" spans="2:11" hidden="1" x14ac:dyDescent="0.2">
      <c r="K634" s="2"/>
    </row>
    <row r="635" spans="2:11" hidden="1" x14ac:dyDescent="0.2">
      <c r="K635" s="2"/>
    </row>
    <row r="636" spans="2:11" hidden="1" x14ac:dyDescent="0.2">
      <c r="K636" s="2"/>
    </row>
    <row r="637" spans="2:11" hidden="1" x14ac:dyDescent="0.2">
      <c r="K637" s="2"/>
    </row>
    <row r="638" spans="2:11" hidden="1" x14ac:dyDescent="0.2">
      <c r="K638" s="2"/>
    </row>
    <row r="639" spans="2:11" hidden="1" x14ac:dyDescent="0.2">
      <c r="K639" s="2"/>
    </row>
    <row r="640" spans="2:11" hidden="1" x14ac:dyDescent="0.2">
      <c r="K640" s="2"/>
    </row>
    <row r="641" spans="11:11" hidden="1" x14ac:dyDescent="0.2">
      <c r="K641" s="2"/>
    </row>
    <row r="642" spans="11:11" hidden="1" x14ac:dyDescent="0.2">
      <c r="K642" s="2"/>
    </row>
    <row r="643" spans="11:11" hidden="1" x14ac:dyDescent="0.2">
      <c r="K643" s="2"/>
    </row>
    <row r="644" spans="11:11" hidden="1" x14ac:dyDescent="0.2">
      <c r="K644" s="2"/>
    </row>
    <row r="645" spans="11:11" hidden="1" x14ac:dyDescent="0.2">
      <c r="K645" s="2"/>
    </row>
    <row r="646" spans="11:11" hidden="1" x14ac:dyDescent="0.2">
      <c r="K646" s="2"/>
    </row>
    <row r="647" spans="11:11" hidden="1" x14ac:dyDescent="0.2">
      <c r="K647" s="2"/>
    </row>
    <row r="648" spans="11:11" hidden="1" x14ac:dyDescent="0.2">
      <c r="K648" s="2"/>
    </row>
    <row r="649" spans="11:11" hidden="1" x14ac:dyDescent="0.2">
      <c r="K649" s="2"/>
    </row>
    <row r="650" spans="11:11" hidden="1" x14ac:dyDescent="0.2">
      <c r="K650" s="2"/>
    </row>
    <row r="651" spans="11:11" hidden="1" x14ac:dyDescent="0.2">
      <c r="K651" s="2"/>
    </row>
    <row r="652" spans="11:11" hidden="1" x14ac:dyDescent="0.2">
      <c r="K652" s="2"/>
    </row>
    <row r="653" spans="11:11" hidden="1" x14ac:dyDescent="0.2">
      <c r="K653" s="2"/>
    </row>
    <row r="654" spans="11:11" hidden="1" x14ac:dyDescent="0.2">
      <c r="K654" s="2"/>
    </row>
    <row r="655" spans="11:11" hidden="1" x14ac:dyDescent="0.2">
      <c r="K655" s="2"/>
    </row>
    <row r="656" spans="11:11" hidden="1" x14ac:dyDescent="0.2">
      <c r="K656" s="2"/>
    </row>
    <row r="657" spans="11:11" hidden="1" x14ac:dyDescent="0.2">
      <c r="K657" s="2"/>
    </row>
    <row r="658" spans="11:11" hidden="1" x14ac:dyDescent="0.2">
      <c r="K658" s="2"/>
    </row>
    <row r="659" spans="11:11" hidden="1" x14ac:dyDescent="0.2">
      <c r="K659" s="2"/>
    </row>
    <row r="660" spans="11:11" hidden="1" x14ac:dyDescent="0.2">
      <c r="K660" s="2"/>
    </row>
    <row r="661" spans="11:11" hidden="1" x14ac:dyDescent="0.2">
      <c r="K661" s="2"/>
    </row>
    <row r="662" spans="11:11" hidden="1" x14ac:dyDescent="0.2">
      <c r="K662" s="2"/>
    </row>
    <row r="663" spans="11:11" hidden="1" x14ac:dyDescent="0.2">
      <c r="K663" s="2"/>
    </row>
    <row r="664" spans="11:11" hidden="1" x14ac:dyDescent="0.2">
      <c r="K664" s="2"/>
    </row>
    <row r="665" spans="11:11" hidden="1" x14ac:dyDescent="0.2">
      <c r="K665" s="2"/>
    </row>
    <row r="666" spans="11:11" hidden="1" x14ac:dyDescent="0.2">
      <c r="K666" s="2"/>
    </row>
    <row r="667" spans="11:11" hidden="1" x14ac:dyDescent="0.2">
      <c r="K667" s="2"/>
    </row>
    <row r="668" spans="11:11" hidden="1" x14ac:dyDescent="0.2">
      <c r="K668" s="2"/>
    </row>
    <row r="669" spans="11:11" hidden="1" x14ac:dyDescent="0.2">
      <c r="K669" s="2"/>
    </row>
    <row r="670" spans="11:11" hidden="1" x14ac:dyDescent="0.2">
      <c r="K670" s="2"/>
    </row>
    <row r="671" spans="11:11" hidden="1" x14ac:dyDescent="0.2">
      <c r="K671" s="2"/>
    </row>
    <row r="672" spans="11:11" hidden="1" x14ac:dyDescent="0.2">
      <c r="K672" s="2"/>
    </row>
    <row r="673" spans="11:11" hidden="1" x14ac:dyDescent="0.2">
      <c r="K673" s="2"/>
    </row>
    <row r="674" spans="11:11" hidden="1" x14ac:dyDescent="0.2">
      <c r="K674" s="2"/>
    </row>
    <row r="675" spans="11:11" hidden="1" x14ac:dyDescent="0.2">
      <c r="K675" s="2"/>
    </row>
    <row r="676" spans="11:11" hidden="1" x14ac:dyDescent="0.2">
      <c r="K676" s="2"/>
    </row>
    <row r="677" spans="11:11" hidden="1" x14ac:dyDescent="0.2">
      <c r="K677" s="2"/>
    </row>
    <row r="678" spans="11:11" hidden="1" x14ac:dyDescent="0.2">
      <c r="K678" s="2"/>
    </row>
    <row r="679" spans="11:11" hidden="1" x14ac:dyDescent="0.2">
      <c r="K679" s="2"/>
    </row>
    <row r="680" spans="11:11" hidden="1" x14ac:dyDescent="0.2">
      <c r="K680" s="2"/>
    </row>
    <row r="681" spans="11:11" hidden="1" x14ac:dyDescent="0.2">
      <c r="K681" s="2"/>
    </row>
    <row r="682" spans="11:11" hidden="1" x14ac:dyDescent="0.2">
      <c r="K682" s="2"/>
    </row>
    <row r="683" spans="11:11" hidden="1" x14ac:dyDescent="0.2">
      <c r="K683" s="2"/>
    </row>
    <row r="684" spans="11:11" hidden="1" x14ac:dyDescent="0.2">
      <c r="K684" s="2"/>
    </row>
    <row r="685" spans="11:11" hidden="1" x14ac:dyDescent="0.2">
      <c r="K685" s="2"/>
    </row>
    <row r="686" spans="11:11" hidden="1" x14ac:dyDescent="0.2">
      <c r="K686" s="2"/>
    </row>
    <row r="687" spans="11:11" hidden="1" x14ac:dyDescent="0.2">
      <c r="K687" s="2"/>
    </row>
    <row r="688" spans="11:11" hidden="1" x14ac:dyDescent="0.2">
      <c r="K688" s="2"/>
    </row>
    <row r="689" spans="11:11" hidden="1" x14ac:dyDescent="0.2">
      <c r="K689" s="2"/>
    </row>
    <row r="690" spans="11:11" hidden="1" x14ac:dyDescent="0.2">
      <c r="K690" s="2"/>
    </row>
    <row r="691" spans="11:11" hidden="1" x14ac:dyDescent="0.2">
      <c r="K691" s="2"/>
    </row>
    <row r="692" spans="11:11" hidden="1" x14ac:dyDescent="0.2">
      <c r="K692" s="2"/>
    </row>
    <row r="693" spans="11:11" hidden="1" x14ac:dyDescent="0.2">
      <c r="K693" s="2"/>
    </row>
    <row r="694" spans="11:11" hidden="1" x14ac:dyDescent="0.2">
      <c r="K694" s="2"/>
    </row>
    <row r="695" spans="11:11" hidden="1" x14ac:dyDescent="0.2">
      <c r="K695" s="2"/>
    </row>
    <row r="696" spans="11:11" hidden="1" x14ac:dyDescent="0.2">
      <c r="K696" s="2"/>
    </row>
    <row r="697" spans="11:11" hidden="1" x14ac:dyDescent="0.2">
      <c r="K697" s="2"/>
    </row>
    <row r="698" spans="11:11" hidden="1" x14ac:dyDescent="0.2">
      <c r="K698" s="2"/>
    </row>
    <row r="699" spans="11:11" hidden="1" x14ac:dyDescent="0.2">
      <c r="K699" s="2"/>
    </row>
    <row r="700" spans="11:11" hidden="1" x14ac:dyDescent="0.2">
      <c r="K700" s="2"/>
    </row>
    <row r="701" spans="11:11" hidden="1" x14ac:dyDescent="0.2">
      <c r="K701" s="2"/>
    </row>
    <row r="702" spans="11:11" hidden="1" x14ac:dyDescent="0.2">
      <c r="K702" s="2"/>
    </row>
    <row r="703" spans="11:11" hidden="1" x14ac:dyDescent="0.2">
      <c r="K703" s="2"/>
    </row>
    <row r="704" spans="11:11" hidden="1" x14ac:dyDescent="0.2">
      <c r="K704" s="2"/>
    </row>
    <row r="705" spans="11:11" hidden="1" x14ac:dyDescent="0.2">
      <c r="K705" s="2"/>
    </row>
    <row r="706" spans="11:11" hidden="1" x14ac:dyDescent="0.2">
      <c r="K706" s="2"/>
    </row>
    <row r="707" spans="11:11" hidden="1" x14ac:dyDescent="0.2">
      <c r="K707" s="2"/>
    </row>
    <row r="708" spans="11:11" hidden="1" x14ac:dyDescent="0.2">
      <c r="K708" s="2"/>
    </row>
    <row r="709" spans="11:11" hidden="1" x14ac:dyDescent="0.2">
      <c r="K709" s="2"/>
    </row>
    <row r="710" spans="11:11" hidden="1" x14ac:dyDescent="0.2">
      <c r="K710" s="2"/>
    </row>
    <row r="711" spans="11:11" hidden="1" x14ac:dyDescent="0.2">
      <c r="K711" s="2"/>
    </row>
    <row r="712" spans="11:11" hidden="1" x14ac:dyDescent="0.2">
      <c r="K712" s="2"/>
    </row>
    <row r="713" spans="11:11" hidden="1" x14ac:dyDescent="0.2">
      <c r="K713" s="2"/>
    </row>
    <row r="714" spans="11:11" hidden="1" x14ac:dyDescent="0.2">
      <c r="K714" s="2"/>
    </row>
    <row r="715" spans="11:11" hidden="1" x14ac:dyDescent="0.2">
      <c r="K715" s="2"/>
    </row>
    <row r="716" spans="11:11" hidden="1" x14ac:dyDescent="0.2">
      <c r="K716" s="2"/>
    </row>
    <row r="717" spans="11:11" hidden="1" x14ac:dyDescent="0.2">
      <c r="K717" s="2"/>
    </row>
    <row r="718" spans="11:11" hidden="1" x14ac:dyDescent="0.2">
      <c r="K718" s="2"/>
    </row>
    <row r="719" spans="11:11" hidden="1" x14ac:dyDescent="0.2">
      <c r="K719" s="2"/>
    </row>
    <row r="720" spans="11:11" hidden="1" x14ac:dyDescent="0.2">
      <c r="K720" s="2"/>
    </row>
    <row r="721" spans="11:11" hidden="1" x14ac:dyDescent="0.2">
      <c r="K721" s="2"/>
    </row>
    <row r="722" spans="11:11" hidden="1" x14ac:dyDescent="0.2">
      <c r="K722" s="2"/>
    </row>
    <row r="723" spans="11:11" hidden="1" x14ac:dyDescent="0.2">
      <c r="K723" s="2"/>
    </row>
    <row r="724" spans="11:11" hidden="1" x14ac:dyDescent="0.2">
      <c r="K724" s="2"/>
    </row>
    <row r="725" spans="11:11" hidden="1" x14ac:dyDescent="0.2">
      <c r="K725" s="2"/>
    </row>
    <row r="726" spans="11:11" hidden="1" x14ac:dyDescent="0.2">
      <c r="K726" s="2"/>
    </row>
    <row r="727" spans="11:11" hidden="1" x14ac:dyDescent="0.2">
      <c r="K727" s="2"/>
    </row>
    <row r="728" spans="11:11" hidden="1" x14ac:dyDescent="0.2">
      <c r="K728" s="2"/>
    </row>
    <row r="729" spans="11:11" hidden="1" x14ac:dyDescent="0.2">
      <c r="K729" s="2"/>
    </row>
    <row r="730" spans="11:11" hidden="1" x14ac:dyDescent="0.2">
      <c r="K730" s="2"/>
    </row>
    <row r="731" spans="11:11" hidden="1" x14ac:dyDescent="0.2">
      <c r="K731" s="2"/>
    </row>
    <row r="732" spans="11:11" hidden="1" x14ac:dyDescent="0.2">
      <c r="K732" s="2"/>
    </row>
    <row r="733" spans="11:11" hidden="1" x14ac:dyDescent="0.2">
      <c r="K733" s="2"/>
    </row>
    <row r="734" spans="11:11" hidden="1" x14ac:dyDescent="0.2">
      <c r="K734" s="2"/>
    </row>
    <row r="735" spans="11:11" hidden="1" x14ac:dyDescent="0.2">
      <c r="K735" s="2"/>
    </row>
    <row r="736" spans="11:11" hidden="1" x14ac:dyDescent="0.2">
      <c r="K736" s="2"/>
    </row>
    <row r="737" spans="11:11" hidden="1" x14ac:dyDescent="0.2">
      <c r="K737" s="2"/>
    </row>
    <row r="738" spans="11:11" hidden="1" x14ac:dyDescent="0.2">
      <c r="K738" s="2"/>
    </row>
    <row r="739" spans="11:11" hidden="1" x14ac:dyDescent="0.2">
      <c r="K739" s="2"/>
    </row>
    <row r="740" spans="11:11" hidden="1" x14ac:dyDescent="0.2">
      <c r="K740" s="2"/>
    </row>
    <row r="741" spans="11:11" hidden="1" x14ac:dyDescent="0.2">
      <c r="K741" s="2"/>
    </row>
    <row r="742" spans="11:11" hidden="1" x14ac:dyDescent="0.2">
      <c r="K742" s="2"/>
    </row>
    <row r="743" spans="11:11" hidden="1" x14ac:dyDescent="0.2">
      <c r="K743" s="2"/>
    </row>
    <row r="744" spans="11:11" hidden="1" x14ac:dyDescent="0.2">
      <c r="K744" s="2"/>
    </row>
    <row r="745" spans="11:11" hidden="1" x14ac:dyDescent="0.2">
      <c r="K745" s="2"/>
    </row>
    <row r="746" spans="11:11" hidden="1" x14ac:dyDescent="0.2">
      <c r="K746" s="2"/>
    </row>
    <row r="747" spans="11:11" hidden="1" x14ac:dyDescent="0.2">
      <c r="K747" s="2"/>
    </row>
    <row r="748" spans="11:11" hidden="1" x14ac:dyDescent="0.2">
      <c r="K748" s="2"/>
    </row>
    <row r="749" spans="11:11" hidden="1" x14ac:dyDescent="0.2">
      <c r="K749" s="2"/>
    </row>
    <row r="750" spans="11:11" hidden="1" x14ac:dyDescent="0.2">
      <c r="K750" s="2"/>
    </row>
    <row r="751" spans="11:11" hidden="1" x14ac:dyDescent="0.2">
      <c r="K751" s="2"/>
    </row>
    <row r="752" spans="11:11" hidden="1" x14ac:dyDescent="0.2">
      <c r="K752" s="2"/>
    </row>
    <row r="753" spans="11:11" hidden="1" x14ac:dyDescent="0.2">
      <c r="K753" s="2"/>
    </row>
    <row r="754" spans="11:11" hidden="1" x14ac:dyDescent="0.2">
      <c r="K754" s="2"/>
    </row>
    <row r="755" spans="11:11" hidden="1" x14ac:dyDescent="0.2">
      <c r="K755" s="2"/>
    </row>
    <row r="756" spans="11:11" hidden="1" x14ac:dyDescent="0.2">
      <c r="K756" s="2"/>
    </row>
    <row r="757" spans="11:11" hidden="1" x14ac:dyDescent="0.2">
      <c r="K757" s="2"/>
    </row>
    <row r="758" spans="11:11" hidden="1" x14ac:dyDescent="0.2">
      <c r="K758" s="2"/>
    </row>
    <row r="759" spans="11:11" hidden="1" x14ac:dyDescent="0.2">
      <c r="K759" s="2"/>
    </row>
    <row r="760" spans="11:11" hidden="1" x14ac:dyDescent="0.2">
      <c r="K760" s="2"/>
    </row>
    <row r="761" spans="11:11" hidden="1" x14ac:dyDescent="0.2">
      <c r="K761" s="2"/>
    </row>
    <row r="762" spans="11:11" hidden="1" x14ac:dyDescent="0.2">
      <c r="K762" s="2"/>
    </row>
    <row r="763" spans="11:11" hidden="1" x14ac:dyDescent="0.2">
      <c r="K763" s="2"/>
    </row>
    <row r="764" spans="11:11" hidden="1" x14ac:dyDescent="0.2">
      <c r="K764" s="2"/>
    </row>
    <row r="765" spans="11:11" hidden="1" x14ac:dyDescent="0.2">
      <c r="K765" s="2"/>
    </row>
    <row r="766" spans="11:11" hidden="1" x14ac:dyDescent="0.2">
      <c r="K766" s="2"/>
    </row>
    <row r="767" spans="11:11" hidden="1" x14ac:dyDescent="0.2">
      <c r="K767" s="2"/>
    </row>
    <row r="768" spans="11:11" hidden="1" x14ac:dyDescent="0.2">
      <c r="K768" s="2"/>
    </row>
    <row r="769" spans="11:11" hidden="1" x14ac:dyDescent="0.2">
      <c r="K769" s="2"/>
    </row>
    <row r="770" spans="11:11" hidden="1" x14ac:dyDescent="0.2">
      <c r="K770" s="2"/>
    </row>
    <row r="771" spans="11:11" hidden="1" x14ac:dyDescent="0.2">
      <c r="K771" s="2"/>
    </row>
    <row r="772" spans="11:11" hidden="1" x14ac:dyDescent="0.2">
      <c r="K772" s="2"/>
    </row>
    <row r="773" spans="11:11" hidden="1" x14ac:dyDescent="0.2">
      <c r="K773" s="2"/>
    </row>
    <row r="774" spans="11:11" hidden="1" x14ac:dyDescent="0.2">
      <c r="K774" s="2"/>
    </row>
    <row r="775" spans="11:11" hidden="1" x14ac:dyDescent="0.2">
      <c r="K775" s="2"/>
    </row>
    <row r="776" spans="11:11" hidden="1" x14ac:dyDescent="0.2">
      <c r="K776" s="2"/>
    </row>
    <row r="777" spans="11:11" hidden="1" x14ac:dyDescent="0.2">
      <c r="K777" s="2"/>
    </row>
    <row r="778" spans="11:11" hidden="1" x14ac:dyDescent="0.2">
      <c r="K778" s="2"/>
    </row>
    <row r="779" spans="11:11" hidden="1" x14ac:dyDescent="0.2">
      <c r="K779" s="2"/>
    </row>
    <row r="780" spans="11:11" hidden="1" x14ac:dyDescent="0.2">
      <c r="K780" s="2"/>
    </row>
    <row r="781" spans="11:11" hidden="1" x14ac:dyDescent="0.2">
      <c r="K781" s="2"/>
    </row>
    <row r="782" spans="11:11" hidden="1" x14ac:dyDescent="0.2">
      <c r="K782" s="2"/>
    </row>
    <row r="783" spans="11:11" hidden="1" x14ac:dyDescent="0.2">
      <c r="K783" s="2"/>
    </row>
    <row r="784" spans="11:11" hidden="1" x14ac:dyDescent="0.2">
      <c r="K784" s="2"/>
    </row>
    <row r="785" spans="11:11" hidden="1" x14ac:dyDescent="0.2">
      <c r="K785" s="2"/>
    </row>
    <row r="786" spans="11:11" hidden="1" x14ac:dyDescent="0.2">
      <c r="K786" s="2"/>
    </row>
    <row r="787" spans="11:11" hidden="1" x14ac:dyDescent="0.2">
      <c r="K787" s="2"/>
    </row>
    <row r="788" spans="11:11" hidden="1" x14ac:dyDescent="0.2">
      <c r="K788" s="2"/>
    </row>
    <row r="789" spans="11:11" hidden="1" x14ac:dyDescent="0.2">
      <c r="K789" s="2"/>
    </row>
    <row r="790" spans="11:11" hidden="1" x14ac:dyDescent="0.2">
      <c r="K790" s="2"/>
    </row>
    <row r="791" spans="11:11" hidden="1" x14ac:dyDescent="0.2">
      <c r="K791" s="2"/>
    </row>
    <row r="792" spans="11:11" hidden="1" x14ac:dyDescent="0.2">
      <c r="K792" s="2"/>
    </row>
    <row r="793" spans="11:11" hidden="1" x14ac:dyDescent="0.2">
      <c r="K793" s="2"/>
    </row>
    <row r="794" spans="11:11" hidden="1" x14ac:dyDescent="0.2">
      <c r="K794" s="2"/>
    </row>
    <row r="795" spans="11:11" hidden="1" x14ac:dyDescent="0.2">
      <c r="K795" s="2"/>
    </row>
    <row r="796" spans="11:11" hidden="1" x14ac:dyDescent="0.2">
      <c r="K796" s="2"/>
    </row>
    <row r="797" spans="11:11" hidden="1" x14ac:dyDescent="0.2">
      <c r="K797" s="2"/>
    </row>
    <row r="798" spans="11:11" hidden="1" x14ac:dyDescent="0.2">
      <c r="K798" s="2"/>
    </row>
    <row r="799" spans="11:11" hidden="1" x14ac:dyDescent="0.2">
      <c r="K799" s="2"/>
    </row>
    <row r="800" spans="11:11" hidden="1" x14ac:dyDescent="0.2">
      <c r="K800" s="2"/>
    </row>
    <row r="801" spans="11:11" hidden="1" x14ac:dyDescent="0.2">
      <c r="K801" s="2"/>
    </row>
    <row r="802" spans="11:11" hidden="1" x14ac:dyDescent="0.2">
      <c r="K802" s="2"/>
    </row>
    <row r="803" spans="11:11" hidden="1" x14ac:dyDescent="0.2">
      <c r="K803" s="2"/>
    </row>
    <row r="804" spans="11:11" hidden="1" x14ac:dyDescent="0.2">
      <c r="K804" s="2"/>
    </row>
    <row r="805" spans="11:11" hidden="1" x14ac:dyDescent="0.2">
      <c r="K805" s="2"/>
    </row>
    <row r="806" spans="11:11" hidden="1" x14ac:dyDescent="0.2">
      <c r="K806" s="2"/>
    </row>
    <row r="807" spans="11:11" hidden="1" x14ac:dyDescent="0.2">
      <c r="K807" s="2"/>
    </row>
    <row r="808" spans="11:11" hidden="1" x14ac:dyDescent="0.2">
      <c r="K808" s="2"/>
    </row>
    <row r="809" spans="11:11" hidden="1" x14ac:dyDescent="0.2">
      <c r="K809" s="2"/>
    </row>
    <row r="810" spans="11:11" hidden="1" x14ac:dyDescent="0.2">
      <c r="K810" s="2"/>
    </row>
    <row r="811" spans="11:11" hidden="1" x14ac:dyDescent="0.2">
      <c r="K811" s="2"/>
    </row>
    <row r="812" spans="11:11" hidden="1" x14ac:dyDescent="0.2">
      <c r="K812" s="2"/>
    </row>
    <row r="813" spans="11:11" hidden="1" x14ac:dyDescent="0.2">
      <c r="K813" s="2"/>
    </row>
    <row r="814" spans="11:11" hidden="1" x14ac:dyDescent="0.2">
      <c r="K814" s="2"/>
    </row>
    <row r="815" spans="11:11" hidden="1" x14ac:dyDescent="0.2">
      <c r="K815" s="2"/>
    </row>
    <row r="816" spans="11:11" hidden="1" x14ac:dyDescent="0.2">
      <c r="K816" s="2"/>
    </row>
    <row r="817" spans="11:11" hidden="1" x14ac:dyDescent="0.2">
      <c r="K817" s="2"/>
    </row>
    <row r="818" spans="11:11" hidden="1" x14ac:dyDescent="0.2">
      <c r="K818" s="2"/>
    </row>
    <row r="819" spans="11:11" hidden="1" x14ac:dyDescent="0.2">
      <c r="K819" s="2"/>
    </row>
    <row r="820" spans="11:11" hidden="1" x14ac:dyDescent="0.2">
      <c r="K820" s="2"/>
    </row>
    <row r="821" spans="11:11" hidden="1" x14ac:dyDescent="0.2">
      <c r="K821" s="2"/>
    </row>
    <row r="822" spans="11:11" hidden="1" x14ac:dyDescent="0.2">
      <c r="K822" s="2"/>
    </row>
    <row r="823" spans="11:11" hidden="1" x14ac:dyDescent="0.2">
      <c r="K823" s="2"/>
    </row>
    <row r="824" spans="11:11" hidden="1" x14ac:dyDescent="0.2">
      <c r="K824" s="2"/>
    </row>
    <row r="825" spans="11:11" hidden="1" x14ac:dyDescent="0.2">
      <c r="K825" s="2"/>
    </row>
    <row r="826" spans="11:11" hidden="1" x14ac:dyDescent="0.2">
      <c r="K826" s="2"/>
    </row>
    <row r="827" spans="11:11" hidden="1" x14ac:dyDescent="0.2">
      <c r="K827" s="2"/>
    </row>
    <row r="828" spans="11:11" hidden="1" x14ac:dyDescent="0.2">
      <c r="K828" s="2"/>
    </row>
    <row r="829" spans="11:11" hidden="1" x14ac:dyDescent="0.2">
      <c r="K829" s="2"/>
    </row>
    <row r="830" spans="11:11" hidden="1" x14ac:dyDescent="0.2">
      <c r="K830" s="2"/>
    </row>
    <row r="831" spans="11:11" hidden="1" x14ac:dyDescent="0.2">
      <c r="K831" s="2"/>
    </row>
    <row r="832" spans="11:11" hidden="1" x14ac:dyDescent="0.2">
      <c r="K832" s="2"/>
    </row>
    <row r="833" spans="11:11" hidden="1" x14ac:dyDescent="0.2">
      <c r="K833" s="2"/>
    </row>
    <row r="834" spans="11:11" hidden="1" x14ac:dyDescent="0.2">
      <c r="K834" s="2"/>
    </row>
    <row r="835" spans="11:11" hidden="1" x14ac:dyDescent="0.2">
      <c r="K835" s="2"/>
    </row>
    <row r="836" spans="11:11" hidden="1" x14ac:dyDescent="0.2">
      <c r="K836" s="2"/>
    </row>
    <row r="837" spans="11:11" hidden="1" x14ac:dyDescent="0.2">
      <c r="K837" s="2"/>
    </row>
    <row r="838" spans="11:11" hidden="1" x14ac:dyDescent="0.2">
      <c r="K838" s="2"/>
    </row>
    <row r="839" spans="11:11" hidden="1" x14ac:dyDescent="0.2">
      <c r="K839" s="2"/>
    </row>
    <row r="840" spans="11:11" hidden="1" x14ac:dyDescent="0.2">
      <c r="K840" s="2"/>
    </row>
    <row r="841" spans="11:11" hidden="1" x14ac:dyDescent="0.2">
      <c r="K841" s="2"/>
    </row>
    <row r="842" spans="11:11" hidden="1" x14ac:dyDescent="0.2">
      <c r="K842" s="2"/>
    </row>
    <row r="843" spans="11:11" hidden="1" x14ac:dyDescent="0.2">
      <c r="K843" s="2"/>
    </row>
    <row r="844" spans="11:11" hidden="1" x14ac:dyDescent="0.2">
      <c r="K844" s="2"/>
    </row>
    <row r="845" spans="11:11" hidden="1" x14ac:dyDescent="0.2">
      <c r="K845" s="2"/>
    </row>
    <row r="846" spans="11:11" hidden="1" x14ac:dyDescent="0.2">
      <c r="K846" s="2"/>
    </row>
    <row r="847" spans="11:11" hidden="1" x14ac:dyDescent="0.2">
      <c r="K847" s="2"/>
    </row>
    <row r="848" spans="11:11" hidden="1" x14ac:dyDescent="0.2">
      <c r="K848" s="2"/>
    </row>
    <row r="849" spans="11:11" hidden="1" x14ac:dyDescent="0.2">
      <c r="K849" s="2"/>
    </row>
    <row r="850" spans="11:11" hidden="1" x14ac:dyDescent="0.2">
      <c r="K850" s="2"/>
    </row>
    <row r="851" spans="11:11" hidden="1" x14ac:dyDescent="0.2">
      <c r="K851" s="2"/>
    </row>
    <row r="852" spans="11:11" hidden="1" x14ac:dyDescent="0.2">
      <c r="K852" s="2"/>
    </row>
    <row r="853" spans="11:11" hidden="1" x14ac:dyDescent="0.2">
      <c r="K853" s="2"/>
    </row>
    <row r="854" spans="11:11" hidden="1" x14ac:dyDescent="0.2">
      <c r="K854" s="2"/>
    </row>
    <row r="855" spans="11:11" hidden="1" x14ac:dyDescent="0.2">
      <c r="K855" s="2"/>
    </row>
    <row r="856" spans="11:11" hidden="1" x14ac:dyDescent="0.2">
      <c r="K856" s="2"/>
    </row>
    <row r="857" spans="11:11" hidden="1" x14ac:dyDescent="0.2">
      <c r="K857" s="2"/>
    </row>
    <row r="858" spans="11:11" hidden="1" x14ac:dyDescent="0.2">
      <c r="K858" s="2"/>
    </row>
    <row r="859" spans="11:11" hidden="1" x14ac:dyDescent="0.2">
      <c r="K859" s="2"/>
    </row>
    <row r="860" spans="11:11" hidden="1" x14ac:dyDescent="0.2">
      <c r="K860" s="2"/>
    </row>
    <row r="861" spans="11:11" hidden="1" x14ac:dyDescent="0.2">
      <c r="K861" s="2"/>
    </row>
    <row r="862" spans="11:11" hidden="1" x14ac:dyDescent="0.2">
      <c r="K862" s="2"/>
    </row>
    <row r="863" spans="11:11" hidden="1" x14ac:dyDescent="0.2">
      <c r="K863" s="2"/>
    </row>
    <row r="864" spans="11:11" hidden="1" x14ac:dyDescent="0.2">
      <c r="K864" s="2"/>
    </row>
    <row r="865" spans="11:11" hidden="1" x14ac:dyDescent="0.2">
      <c r="K865" s="2"/>
    </row>
    <row r="866" spans="11:11" hidden="1" x14ac:dyDescent="0.2">
      <c r="K866" s="2"/>
    </row>
    <row r="867" spans="11:11" hidden="1" x14ac:dyDescent="0.2">
      <c r="K867" s="2"/>
    </row>
    <row r="868" spans="11:11" hidden="1" x14ac:dyDescent="0.2">
      <c r="K868" s="2"/>
    </row>
    <row r="869" spans="11:11" hidden="1" x14ac:dyDescent="0.2">
      <c r="K869" s="2"/>
    </row>
    <row r="870" spans="11:11" hidden="1" x14ac:dyDescent="0.2">
      <c r="K870" s="2"/>
    </row>
    <row r="871" spans="11:11" hidden="1" x14ac:dyDescent="0.2">
      <c r="K871" s="2"/>
    </row>
    <row r="872" spans="11:11" hidden="1" x14ac:dyDescent="0.2">
      <c r="K872" s="2"/>
    </row>
    <row r="873" spans="11:11" hidden="1" x14ac:dyDescent="0.2">
      <c r="K873" s="2"/>
    </row>
    <row r="874" spans="11:11" hidden="1" x14ac:dyDescent="0.2">
      <c r="K874" s="2"/>
    </row>
    <row r="875" spans="11:11" hidden="1" x14ac:dyDescent="0.2">
      <c r="K875" s="2"/>
    </row>
    <row r="876" spans="11:11" hidden="1" x14ac:dyDescent="0.2">
      <c r="K876" s="2"/>
    </row>
    <row r="877" spans="11:11" hidden="1" x14ac:dyDescent="0.2">
      <c r="K877" s="2"/>
    </row>
    <row r="878" spans="11:11" hidden="1" x14ac:dyDescent="0.2">
      <c r="K878" s="2"/>
    </row>
    <row r="879" spans="11:11" hidden="1" x14ac:dyDescent="0.2">
      <c r="K879" s="2"/>
    </row>
    <row r="880" spans="11:11" hidden="1" x14ac:dyDescent="0.2">
      <c r="K880" s="2"/>
    </row>
    <row r="881" spans="11:11" hidden="1" x14ac:dyDescent="0.2">
      <c r="K881" s="2"/>
    </row>
    <row r="882" spans="11:11" hidden="1" x14ac:dyDescent="0.2">
      <c r="K882" s="2"/>
    </row>
    <row r="883" spans="11:11" hidden="1" x14ac:dyDescent="0.2">
      <c r="K883" s="2"/>
    </row>
    <row r="884" spans="11:11" hidden="1" x14ac:dyDescent="0.2">
      <c r="K884" s="2"/>
    </row>
    <row r="885" spans="11:11" hidden="1" x14ac:dyDescent="0.2">
      <c r="K885" s="2"/>
    </row>
    <row r="886" spans="11:11" hidden="1" x14ac:dyDescent="0.2">
      <c r="K886" s="2"/>
    </row>
    <row r="887" spans="11:11" hidden="1" x14ac:dyDescent="0.2">
      <c r="K887" s="2"/>
    </row>
    <row r="888" spans="11:11" hidden="1" x14ac:dyDescent="0.2">
      <c r="K888" s="2"/>
    </row>
    <row r="889" spans="11:11" hidden="1" x14ac:dyDescent="0.2">
      <c r="K889" s="2"/>
    </row>
    <row r="890" spans="11:11" hidden="1" x14ac:dyDescent="0.2">
      <c r="K890" s="2"/>
    </row>
    <row r="891" spans="11:11" hidden="1" x14ac:dyDescent="0.2">
      <c r="K891" s="2"/>
    </row>
    <row r="892" spans="11:11" hidden="1" x14ac:dyDescent="0.2">
      <c r="K892" s="2"/>
    </row>
    <row r="893" spans="11:11" hidden="1" x14ac:dyDescent="0.2">
      <c r="K893" s="2"/>
    </row>
    <row r="894" spans="11:11" hidden="1" x14ac:dyDescent="0.2">
      <c r="K894" s="2"/>
    </row>
    <row r="895" spans="11:11" hidden="1" x14ac:dyDescent="0.2">
      <c r="K895" s="2"/>
    </row>
    <row r="896" spans="11:11" hidden="1" x14ac:dyDescent="0.2">
      <c r="K896" s="2"/>
    </row>
    <row r="897" spans="11:11" hidden="1" x14ac:dyDescent="0.2">
      <c r="K897" s="2"/>
    </row>
    <row r="898" spans="11:11" hidden="1" x14ac:dyDescent="0.2">
      <c r="K898" s="2"/>
    </row>
    <row r="899" spans="11:11" hidden="1" x14ac:dyDescent="0.2">
      <c r="K899" s="2"/>
    </row>
    <row r="900" spans="11:11" hidden="1" x14ac:dyDescent="0.2">
      <c r="K900" s="2"/>
    </row>
    <row r="901" spans="11:11" hidden="1" x14ac:dyDescent="0.2">
      <c r="K901" s="2"/>
    </row>
    <row r="902" spans="11:11" hidden="1" x14ac:dyDescent="0.2">
      <c r="K902" s="2"/>
    </row>
    <row r="903" spans="11:11" hidden="1" x14ac:dyDescent="0.2">
      <c r="K903" s="2"/>
    </row>
    <row r="904" spans="11:11" hidden="1" x14ac:dyDescent="0.2">
      <c r="K904" s="2"/>
    </row>
    <row r="905" spans="11:11" hidden="1" x14ac:dyDescent="0.2">
      <c r="K905" s="2"/>
    </row>
    <row r="906" spans="11:11" hidden="1" x14ac:dyDescent="0.2">
      <c r="K906" s="2"/>
    </row>
    <row r="907" spans="11:11" hidden="1" x14ac:dyDescent="0.2">
      <c r="K907" s="2"/>
    </row>
    <row r="908" spans="11:11" hidden="1" x14ac:dyDescent="0.2">
      <c r="K908" s="2"/>
    </row>
    <row r="909" spans="11:11" hidden="1" x14ac:dyDescent="0.2">
      <c r="K909" s="2"/>
    </row>
    <row r="910" spans="11:11" hidden="1" x14ac:dyDescent="0.2">
      <c r="K910" s="2"/>
    </row>
    <row r="911" spans="11:11" hidden="1" x14ac:dyDescent="0.2">
      <c r="K911" s="2"/>
    </row>
    <row r="912" spans="11:11" hidden="1" x14ac:dyDescent="0.2">
      <c r="K912" s="2"/>
    </row>
    <row r="913" spans="11:11" hidden="1" x14ac:dyDescent="0.2">
      <c r="K913" s="2"/>
    </row>
    <row r="914" spans="11:11" hidden="1" x14ac:dyDescent="0.2">
      <c r="K914" s="2"/>
    </row>
    <row r="915" spans="11:11" hidden="1" x14ac:dyDescent="0.2">
      <c r="K915" s="2"/>
    </row>
    <row r="916" spans="11:11" hidden="1" x14ac:dyDescent="0.2">
      <c r="K916" s="2"/>
    </row>
    <row r="917" spans="11:11" hidden="1" x14ac:dyDescent="0.2">
      <c r="K917" s="2"/>
    </row>
    <row r="918" spans="11:11" hidden="1" x14ac:dyDescent="0.2">
      <c r="K918" s="2"/>
    </row>
    <row r="919" spans="11:11" hidden="1" x14ac:dyDescent="0.2">
      <c r="K919" s="2"/>
    </row>
    <row r="920" spans="11:11" hidden="1" x14ac:dyDescent="0.2">
      <c r="K920" s="2"/>
    </row>
    <row r="921" spans="11:11" hidden="1" x14ac:dyDescent="0.2">
      <c r="K921" s="2"/>
    </row>
    <row r="922" spans="11:11" hidden="1" x14ac:dyDescent="0.2">
      <c r="K922" s="2"/>
    </row>
    <row r="923" spans="11:11" hidden="1" x14ac:dyDescent="0.2">
      <c r="K923" s="2"/>
    </row>
    <row r="924" spans="11:11" hidden="1" x14ac:dyDescent="0.2">
      <c r="K924" s="2"/>
    </row>
    <row r="925" spans="11:11" hidden="1" x14ac:dyDescent="0.2">
      <c r="K925" s="2"/>
    </row>
    <row r="926" spans="11:11" hidden="1" x14ac:dyDescent="0.2">
      <c r="K926" s="2"/>
    </row>
    <row r="927" spans="11:11" hidden="1" x14ac:dyDescent="0.2">
      <c r="K927" s="2"/>
    </row>
    <row r="928" spans="11:11" hidden="1" x14ac:dyDescent="0.2">
      <c r="K928" s="2"/>
    </row>
    <row r="929" spans="11:11" hidden="1" x14ac:dyDescent="0.2">
      <c r="K929" s="2"/>
    </row>
    <row r="930" spans="11:11" hidden="1" x14ac:dyDescent="0.2">
      <c r="K930" s="2"/>
    </row>
    <row r="931" spans="11:11" hidden="1" x14ac:dyDescent="0.2">
      <c r="K931" s="2"/>
    </row>
    <row r="932" spans="11:11" hidden="1" x14ac:dyDescent="0.2">
      <c r="K932" s="2"/>
    </row>
    <row r="933" spans="11:11" hidden="1" x14ac:dyDescent="0.2">
      <c r="K933" s="2"/>
    </row>
    <row r="934" spans="11:11" hidden="1" x14ac:dyDescent="0.2">
      <c r="K934" s="2"/>
    </row>
    <row r="935" spans="11:11" hidden="1" x14ac:dyDescent="0.2">
      <c r="K935" s="2"/>
    </row>
    <row r="936" spans="11:11" hidden="1" x14ac:dyDescent="0.2">
      <c r="K936" s="2"/>
    </row>
    <row r="937" spans="11:11" hidden="1" x14ac:dyDescent="0.2">
      <c r="K937" s="2"/>
    </row>
    <row r="938" spans="11:11" hidden="1" x14ac:dyDescent="0.2">
      <c r="K938" s="2"/>
    </row>
    <row r="939" spans="11:11" hidden="1" x14ac:dyDescent="0.2">
      <c r="K939" s="2"/>
    </row>
    <row r="940" spans="11:11" hidden="1" x14ac:dyDescent="0.2">
      <c r="K940" s="2"/>
    </row>
    <row r="941" spans="11:11" hidden="1" x14ac:dyDescent="0.2">
      <c r="K941" s="2"/>
    </row>
    <row r="942" spans="11:11" hidden="1" x14ac:dyDescent="0.2">
      <c r="K942" s="2"/>
    </row>
    <row r="943" spans="11:11" hidden="1" x14ac:dyDescent="0.2">
      <c r="K943" s="2"/>
    </row>
    <row r="944" spans="11:11" hidden="1" x14ac:dyDescent="0.2">
      <c r="K944" s="2"/>
    </row>
    <row r="945" spans="11:11" hidden="1" x14ac:dyDescent="0.2">
      <c r="K945" s="2"/>
    </row>
    <row r="946" spans="11:11" hidden="1" x14ac:dyDescent="0.2">
      <c r="K946" s="2"/>
    </row>
    <row r="947" spans="11:11" hidden="1" x14ac:dyDescent="0.2">
      <c r="K947" s="2"/>
    </row>
    <row r="948" spans="11:11" hidden="1" x14ac:dyDescent="0.2">
      <c r="K948" s="2"/>
    </row>
    <row r="949" spans="11:11" hidden="1" x14ac:dyDescent="0.2">
      <c r="K949" s="2"/>
    </row>
    <row r="950" spans="11:11" hidden="1" x14ac:dyDescent="0.2">
      <c r="K950" s="2"/>
    </row>
    <row r="951" spans="11:11" hidden="1" x14ac:dyDescent="0.2">
      <c r="K951" s="2"/>
    </row>
    <row r="952" spans="11:11" hidden="1" x14ac:dyDescent="0.2">
      <c r="K952" s="2"/>
    </row>
    <row r="953" spans="11:11" hidden="1" x14ac:dyDescent="0.2">
      <c r="K953" s="2"/>
    </row>
    <row r="954" spans="11:11" hidden="1" x14ac:dyDescent="0.2">
      <c r="K954" s="2"/>
    </row>
    <row r="955" spans="11:11" hidden="1" x14ac:dyDescent="0.2">
      <c r="K955" s="2"/>
    </row>
    <row r="956" spans="11:11" hidden="1" x14ac:dyDescent="0.2">
      <c r="K956" s="2"/>
    </row>
  </sheetData>
  <sheetProtection algorithmName="SHA-512" hashValue="zFX8t6NOJxhcgjofHvpwe3QNAmzm0drWSf1iSqZbXBpilC/khC1fDlXVWTDjvW4+Nn9ZDtQdB3m1LwzSw6Um8w==" saltValue="I/EiLyblGjMl8/NM33juX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700"/>
  <sheetViews>
    <sheetView topLeftCell="A19" workbookViewId="0">
      <selection activeCell="B30" sqref="B30"/>
    </sheetView>
  </sheetViews>
  <sheetFormatPr defaultRowHeight="11.4" x14ac:dyDescent="0.2"/>
  <cols>
    <col min="2" max="2" width="15" customWidth="1"/>
    <col min="3" max="3" width="15.375" customWidth="1"/>
    <col min="4" max="5" width="13.375" customWidth="1"/>
    <col min="6" max="6" width="12.75" bestFit="1" customWidth="1"/>
    <col min="7" max="7" width="18.125" customWidth="1"/>
    <col min="8" max="8" width="10.25" customWidth="1"/>
    <col min="9" max="9" width="23.75" bestFit="1" customWidth="1"/>
    <col min="10" max="10" width="15.375" bestFit="1" customWidth="1"/>
    <col min="11" max="49" width="3" customWidth="1"/>
    <col min="50" max="50" width="10.25" customWidth="1"/>
    <col min="51" max="51" width="11" bestFit="1" customWidth="1"/>
    <col min="52" max="56" width="10.25" bestFit="1" customWidth="1"/>
    <col min="57" max="62" width="12" bestFit="1" customWidth="1"/>
    <col min="63" max="63" width="10.25" customWidth="1"/>
    <col min="64" max="64" width="11" bestFit="1" customWidth="1"/>
    <col min="65" max="78" width="12" bestFit="1" customWidth="1"/>
    <col min="79" max="80" width="11" customWidth="1"/>
    <col min="81" max="84" width="12" bestFit="1" customWidth="1"/>
    <col min="85" max="85" width="11" bestFit="1" customWidth="1"/>
    <col min="86" max="87" width="12" bestFit="1" customWidth="1"/>
    <col min="88" max="89" width="10.25" bestFit="1" customWidth="1"/>
    <col min="90" max="90" width="12" bestFit="1" customWidth="1"/>
    <col min="91" max="91" width="10.25" bestFit="1" customWidth="1"/>
    <col min="92" max="92" width="11" bestFit="1" customWidth="1"/>
    <col min="93" max="93" width="11" customWidth="1"/>
    <col min="94" max="97" width="12" bestFit="1" customWidth="1"/>
    <col min="98" max="98" width="11" customWidth="1"/>
    <col min="99" max="99" width="11" bestFit="1" customWidth="1"/>
    <col min="100" max="110" width="12" bestFit="1" customWidth="1"/>
    <col min="111" max="111" width="11.25" customWidth="1"/>
    <col min="112" max="113" width="12" bestFit="1" customWidth="1"/>
    <col min="114" max="114" width="11.25" bestFit="1" customWidth="1"/>
    <col min="115" max="121" width="12" bestFit="1" customWidth="1"/>
  </cols>
  <sheetData>
    <row r="1" spans="1:12" ht="12" x14ac:dyDescent="0.25">
      <c r="A1" s="70" t="s">
        <v>110</v>
      </c>
      <c r="G1" t="s">
        <v>109</v>
      </c>
    </row>
    <row r="2" spans="1:12" x14ac:dyDescent="0.2">
      <c r="C2">
        <v>1</v>
      </c>
      <c r="D2">
        <v>2</v>
      </c>
      <c r="E2">
        <v>3</v>
      </c>
      <c r="F2">
        <v>4</v>
      </c>
      <c r="G2">
        <v>5</v>
      </c>
      <c r="H2">
        <v>6</v>
      </c>
      <c r="I2">
        <v>7</v>
      </c>
      <c r="J2">
        <v>8</v>
      </c>
      <c r="K2">
        <v>9</v>
      </c>
      <c r="L2">
        <v>10</v>
      </c>
    </row>
    <row r="3" spans="1:12" x14ac:dyDescent="0.2">
      <c r="B3">
        <v>1</v>
      </c>
      <c r="C3">
        <f>C$2+$B3</f>
        <v>2</v>
      </c>
      <c r="D3">
        <f t="shared" ref="D3:L3" si="0">D$2+$B3</f>
        <v>3</v>
      </c>
      <c r="E3">
        <f t="shared" si="0"/>
        <v>4</v>
      </c>
      <c r="F3">
        <f t="shared" si="0"/>
        <v>5</v>
      </c>
      <c r="G3">
        <f t="shared" si="0"/>
        <v>6</v>
      </c>
      <c r="H3">
        <f t="shared" si="0"/>
        <v>7</v>
      </c>
      <c r="I3">
        <f t="shared" si="0"/>
        <v>8</v>
      </c>
      <c r="J3">
        <f t="shared" si="0"/>
        <v>9</v>
      </c>
      <c r="K3">
        <f t="shared" si="0"/>
        <v>10</v>
      </c>
      <c r="L3">
        <f t="shared" si="0"/>
        <v>11</v>
      </c>
    </row>
    <row r="4" spans="1:12" x14ac:dyDescent="0.2">
      <c r="B4">
        <v>2</v>
      </c>
      <c r="C4">
        <f t="shared" ref="C4:L12" si="1">C$2+$B4</f>
        <v>3</v>
      </c>
      <c r="D4">
        <f t="shared" si="1"/>
        <v>4</v>
      </c>
      <c r="E4">
        <f t="shared" si="1"/>
        <v>5</v>
      </c>
      <c r="F4">
        <f t="shared" si="1"/>
        <v>6</v>
      </c>
      <c r="G4">
        <f t="shared" si="1"/>
        <v>7</v>
      </c>
      <c r="H4">
        <f t="shared" si="1"/>
        <v>8</v>
      </c>
      <c r="I4">
        <f t="shared" si="1"/>
        <v>9</v>
      </c>
      <c r="J4">
        <f t="shared" si="1"/>
        <v>10</v>
      </c>
      <c r="K4">
        <f t="shared" si="1"/>
        <v>11</v>
      </c>
      <c r="L4">
        <f t="shared" si="1"/>
        <v>12</v>
      </c>
    </row>
    <row r="5" spans="1:12" x14ac:dyDescent="0.2">
      <c r="B5">
        <v>3</v>
      </c>
      <c r="C5">
        <f t="shared" si="1"/>
        <v>4</v>
      </c>
      <c r="D5">
        <f t="shared" si="1"/>
        <v>5</v>
      </c>
      <c r="E5">
        <f t="shared" si="1"/>
        <v>6</v>
      </c>
      <c r="F5">
        <f t="shared" si="1"/>
        <v>7</v>
      </c>
      <c r="G5">
        <f t="shared" si="1"/>
        <v>8</v>
      </c>
      <c r="H5">
        <f t="shared" si="1"/>
        <v>9</v>
      </c>
      <c r="I5">
        <f t="shared" si="1"/>
        <v>10</v>
      </c>
      <c r="J5">
        <f t="shared" si="1"/>
        <v>11</v>
      </c>
      <c r="K5">
        <f t="shared" si="1"/>
        <v>12</v>
      </c>
      <c r="L5">
        <f t="shared" si="1"/>
        <v>13</v>
      </c>
    </row>
    <row r="6" spans="1:12" x14ac:dyDescent="0.2">
      <c r="B6">
        <v>4</v>
      </c>
      <c r="C6">
        <f t="shared" si="1"/>
        <v>5</v>
      </c>
      <c r="D6">
        <f t="shared" si="1"/>
        <v>6</v>
      </c>
      <c r="E6">
        <f t="shared" si="1"/>
        <v>7</v>
      </c>
      <c r="F6">
        <f t="shared" si="1"/>
        <v>8</v>
      </c>
      <c r="G6">
        <f t="shared" si="1"/>
        <v>9</v>
      </c>
      <c r="H6">
        <f t="shared" si="1"/>
        <v>10</v>
      </c>
      <c r="I6">
        <f t="shared" si="1"/>
        <v>11</v>
      </c>
      <c r="J6">
        <f t="shared" si="1"/>
        <v>12</v>
      </c>
      <c r="K6">
        <f t="shared" si="1"/>
        <v>13</v>
      </c>
      <c r="L6">
        <f t="shared" si="1"/>
        <v>14</v>
      </c>
    </row>
    <row r="7" spans="1:12" x14ac:dyDescent="0.2">
      <c r="A7" t="s">
        <v>108</v>
      </c>
      <c r="B7">
        <v>5</v>
      </c>
      <c r="C7">
        <f t="shared" si="1"/>
        <v>6</v>
      </c>
      <c r="D7">
        <f t="shared" si="1"/>
        <v>7</v>
      </c>
      <c r="E7">
        <f t="shared" si="1"/>
        <v>8</v>
      </c>
      <c r="F7">
        <f t="shared" si="1"/>
        <v>9</v>
      </c>
      <c r="G7">
        <f t="shared" si="1"/>
        <v>10</v>
      </c>
      <c r="H7">
        <f t="shared" si="1"/>
        <v>11</v>
      </c>
      <c r="I7">
        <f t="shared" si="1"/>
        <v>12</v>
      </c>
      <c r="J7">
        <f t="shared" si="1"/>
        <v>13</v>
      </c>
      <c r="K7">
        <f t="shared" si="1"/>
        <v>14</v>
      </c>
      <c r="L7">
        <f t="shared" si="1"/>
        <v>15</v>
      </c>
    </row>
    <row r="8" spans="1:12" x14ac:dyDescent="0.2">
      <c r="B8">
        <v>6</v>
      </c>
      <c r="C8">
        <f t="shared" si="1"/>
        <v>7</v>
      </c>
      <c r="D8">
        <f t="shared" si="1"/>
        <v>8</v>
      </c>
      <c r="E8">
        <f t="shared" si="1"/>
        <v>9</v>
      </c>
      <c r="F8">
        <f t="shared" si="1"/>
        <v>10</v>
      </c>
      <c r="G8">
        <f t="shared" si="1"/>
        <v>11</v>
      </c>
      <c r="H8">
        <f t="shared" si="1"/>
        <v>12</v>
      </c>
      <c r="I8">
        <f t="shared" si="1"/>
        <v>13</v>
      </c>
      <c r="J8">
        <f t="shared" si="1"/>
        <v>14</v>
      </c>
      <c r="K8">
        <f t="shared" si="1"/>
        <v>15</v>
      </c>
      <c r="L8">
        <f t="shared" si="1"/>
        <v>16</v>
      </c>
    </row>
    <row r="9" spans="1:12" x14ac:dyDescent="0.2">
      <c r="B9">
        <v>7</v>
      </c>
      <c r="C9">
        <f t="shared" si="1"/>
        <v>8</v>
      </c>
      <c r="D9">
        <f t="shared" si="1"/>
        <v>9</v>
      </c>
      <c r="E9">
        <f t="shared" si="1"/>
        <v>10</v>
      </c>
      <c r="F9">
        <f t="shared" si="1"/>
        <v>11</v>
      </c>
      <c r="G9">
        <f t="shared" si="1"/>
        <v>12</v>
      </c>
      <c r="H9">
        <f t="shared" si="1"/>
        <v>13</v>
      </c>
      <c r="I9">
        <f t="shared" si="1"/>
        <v>14</v>
      </c>
      <c r="J9">
        <f t="shared" si="1"/>
        <v>15</v>
      </c>
      <c r="K9">
        <f t="shared" si="1"/>
        <v>16</v>
      </c>
      <c r="L9">
        <f t="shared" si="1"/>
        <v>17</v>
      </c>
    </row>
    <row r="10" spans="1:12" x14ac:dyDescent="0.2">
      <c r="B10">
        <v>8</v>
      </c>
      <c r="C10">
        <f t="shared" si="1"/>
        <v>9</v>
      </c>
      <c r="D10">
        <f t="shared" si="1"/>
        <v>10</v>
      </c>
      <c r="E10">
        <f t="shared" si="1"/>
        <v>11</v>
      </c>
      <c r="F10">
        <f t="shared" si="1"/>
        <v>12</v>
      </c>
      <c r="G10">
        <f t="shared" si="1"/>
        <v>13</v>
      </c>
      <c r="H10">
        <f t="shared" si="1"/>
        <v>14</v>
      </c>
      <c r="I10">
        <f t="shared" si="1"/>
        <v>15</v>
      </c>
      <c r="J10">
        <f t="shared" si="1"/>
        <v>16</v>
      </c>
      <c r="K10">
        <f t="shared" si="1"/>
        <v>17</v>
      </c>
      <c r="L10">
        <f t="shared" si="1"/>
        <v>18</v>
      </c>
    </row>
    <row r="11" spans="1:12" x14ac:dyDescent="0.2">
      <c r="B11">
        <v>9</v>
      </c>
      <c r="C11">
        <f t="shared" si="1"/>
        <v>10</v>
      </c>
      <c r="D11">
        <f t="shared" si="1"/>
        <v>11</v>
      </c>
      <c r="E11">
        <f t="shared" si="1"/>
        <v>12</v>
      </c>
      <c r="F11">
        <f t="shared" si="1"/>
        <v>13</v>
      </c>
      <c r="G11">
        <f t="shared" si="1"/>
        <v>14</v>
      </c>
      <c r="H11">
        <f t="shared" si="1"/>
        <v>15</v>
      </c>
      <c r="I11">
        <f t="shared" si="1"/>
        <v>16</v>
      </c>
      <c r="J11">
        <f t="shared" si="1"/>
        <v>17</v>
      </c>
      <c r="K11">
        <f t="shared" si="1"/>
        <v>18</v>
      </c>
      <c r="L11">
        <f t="shared" si="1"/>
        <v>19</v>
      </c>
    </row>
    <row r="12" spans="1:12" x14ac:dyDescent="0.2">
      <c r="B12">
        <v>10</v>
      </c>
      <c r="C12">
        <f t="shared" si="1"/>
        <v>11</v>
      </c>
      <c r="D12">
        <f t="shared" si="1"/>
        <v>12</v>
      </c>
      <c r="E12">
        <f t="shared" si="1"/>
        <v>13</v>
      </c>
      <c r="F12">
        <f t="shared" si="1"/>
        <v>14</v>
      </c>
      <c r="G12">
        <f t="shared" si="1"/>
        <v>15</v>
      </c>
      <c r="H12">
        <f t="shared" si="1"/>
        <v>16</v>
      </c>
      <c r="I12">
        <f t="shared" si="1"/>
        <v>17</v>
      </c>
      <c r="J12">
        <f t="shared" si="1"/>
        <v>18</v>
      </c>
      <c r="K12">
        <f t="shared" si="1"/>
        <v>19</v>
      </c>
      <c r="L12">
        <f t="shared" si="1"/>
        <v>20</v>
      </c>
    </row>
    <row r="15" spans="1:12" ht="12" x14ac:dyDescent="0.25">
      <c r="A15" s="70" t="s">
        <v>112</v>
      </c>
    </row>
    <row r="17" spans="1:50" x14ac:dyDescent="0.2">
      <c r="A17" t="s">
        <v>111</v>
      </c>
      <c r="B17" t="s">
        <v>125</v>
      </c>
      <c r="E17" s="71"/>
      <c r="G17">
        <v>51080.086790000001</v>
      </c>
    </row>
    <row r="20" spans="1:50" x14ac:dyDescent="0.2">
      <c r="A20" t="s">
        <v>113</v>
      </c>
      <c r="B20" t="s">
        <v>114</v>
      </c>
      <c r="E20">
        <f>(AVERAGE('Suppliers Data'!F3:F91))</f>
        <v>135.7258426966292</v>
      </c>
    </row>
    <row r="21" spans="1:50" x14ac:dyDescent="0.2">
      <c r="B21" t="s">
        <v>116</v>
      </c>
      <c r="E21">
        <f>_xlfn.STDEV.P('Suppliers Data'!F3:F91)</f>
        <v>92.649680327237519</v>
      </c>
    </row>
    <row r="22" spans="1:50" x14ac:dyDescent="0.2">
      <c r="B22" t="s">
        <v>115</v>
      </c>
      <c r="E22" s="90">
        <f>(E21/E20)*100%</f>
        <v>0.68262372505084112</v>
      </c>
    </row>
    <row r="26" spans="1:50" x14ac:dyDescent="0.2">
      <c r="A26" t="s">
        <v>68</v>
      </c>
    </row>
    <row r="28" spans="1:50" x14ac:dyDescent="0.2">
      <c r="B28" s="91" t="s">
        <v>139</v>
      </c>
      <c r="C28" s="91" t="s">
        <v>138</v>
      </c>
    </row>
    <row r="29" spans="1:50" x14ac:dyDescent="0.2">
      <c r="B29" s="91" t="s">
        <v>136</v>
      </c>
      <c r="C29" t="s">
        <v>15</v>
      </c>
      <c r="D29" t="s">
        <v>16</v>
      </c>
      <c r="E29" t="s">
        <v>137</v>
      </c>
      <c r="I29" s="91" t="s">
        <v>141</v>
      </c>
      <c r="J29" s="91" t="s">
        <v>138</v>
      </c>
    </row>
    <row r="30" spans="1:50" x14ac:dyDescent="0.2">
      <c r="B30" s="92">
        <v>0</v>
      </c>
      <c r="C30" s="94">
        <v>20000</v>
      </c>
      <c r="D30" s="94">
        <v>60000</v>
      </c>
      <c r="E30" s="94">
        <v>80000</v>
      </c>
      <c r="I30" s="91" t="s">
        <v>136</v>
      </c>
      <c r="J30">
        <v>0</v>
      </c>
      <c r="K30">
        <v>1</v>
      </c>
      <c r="L30">
        <v>2</v>
      </c>
      <c r="M30">
        <v>3</v>
      </c>
      <c r="N30">
        <v>4</v>
      </c>
      <c r="O30">
        <v>5</v>
      </c>
      <c r="P30">
        <v>6</v>
      </c>
      <c r="Q30">
        <v>7</v>
      </c>
      <c r="R30">
        <v>8</v>
      </c>
      <c r="S30">
        <v>9</v>
      </c>
      <c r="T30">
        <v>10</v>
      </c>
      <c r="U30">
        <v>11</v>
      </c>
      <c r="V30">
        <v>12</v>
      </c>
      <c r="W30">
        <v>13</v>
      </c>
      <c r="X30">
        <v>14</v>
      </c>
      <c r="Y30">
        <v>15</v>
      </c>
      <c r="Z30">
        <v>16</v>
      </c>
      <c r="AA30">
        <v>17</v>
      </c>
      <c r="AB30">
        <v>18</v>
      </c>
      <c r="AC30">
        <v>19</v>
      </c>
      <c r="AD30">
        <v>20</v>
      </c>
      <c r="AE30">
        <v>21</v>
      </c>
      <c r="AF30">
        <v>22</v>
      </c>
      <c r="AG30">
        <v>23</v>
      </c>
      <c r="AH30">
        <v>24</v>
      </c>
      <c r="AI30">
        <v>25</v>
      </c>
      <c r="AJ30">
        <v>26</v>
      </c>
      <c r="AK30">
        <v>27</v>
      </c>
      <c r="AL30">
        <v>28</v>
      </c>
      <c r="AM30">
        <v>29</v>
      </c>
      <c r="AN30">
        <v>30</v>
      </c>
      <c r="AO30">
        <v>31</v>
      </c>
      <c r="AP30">
        <v>32</v>
      </c>
      <c r="AQ30">
        <v>33</v>
      </c>
      <c r="AR30">
        <v>34</v>
      </c>
      <c r="AS30">
        <v>35</v>
      </c>
      <c r="AT30">
        <v>37</v>
      </c>
      <c r="AU30">
        <v>39</v>
      </c>
      <c r="AV30">
        <v>41</v>
      </c>
      <c r="AW30">
        <v>43</v>
      </c>
      <c r="AX30" t="s">
        <v>137</v>
      </c>
    </row>
    <row r="31" spans="1:50" x14ac:dyDescent="0.2">
      <c r="B31" s="92">
        <v>1</v>
      </c>
      <c r="C31" s="94">
        <v>624000</v>
      </c>
      <c r="D31" s="94">
        <v>157000</v>
      </c>
      <c r="E31" s="94">
        <v>781000</v>
      </c>
      <c r="I31" s="92" t="s">
        <v>15</v>
      </c>
      <c r="J31" s="93">
        <v>1</v>
      </c>
      <c r="K31" s="93">
        <v>23</v>
      </c>
      <c r="L31" s="93">
        <v>33</v>
      </c>
      <c r="M31" s="93">
        <v>22</v>
      </c>
      <c r="N31" s="93">
        <v>24</v>
      </c>
      <c r="O31" s="93">
        <v>33</v>
      </c>
      <c r="P31" s="93">
        <v>22</v>
      </c>
      <c r="Q31" s="93">
        <v>32</v>
      </c>
      <c r="R31" s="93">
        <v>23</v>
      </c>
      <c r="S31" s="93">
        <v>12</v>
      </c>
      <c r="T31" s="93">
        <v>11</v>
      </c>
      <c r="U31" s="93">
        <v>13</v>
      </c>
      <c r="V31" s="93">
        <v>11</v>
      </c>
      <c r="W31" s="93">
        <v>14</v>
      </c>
      <c r="X31" s="93">
        <v>15</v>
      </c>
      <c r="Y31" s="93">
        <v>15</v>
      </c>
      <c r="Z31" s="93">
        <v>4</v>
      </c>
      <c r="AA31" s="93">
        <v>8</v>
      </c>
      <c r="AB31" s="93">
        <v>12</v>
      </c>
      <c r="AC31" s="93">
        <v>10</v>
      </c>
      <c r="AD31" s="93">
        <v>5</v>
      </c>
      <c r="AE31" s="93">
        <v>8</v>
      </c>
      <c r="AF31" s="93">
        <v>7</v>
      </c>
      <c r="AG31" s="93">
        <v>2</v>
      </c>
      <c r="AH31" s="93">
        <v>5</v>
      </c>
      <c r="AI31" s="93">
        <v>5</v>
      </c>
      <c r="AJ31" s="93">
        <v>7</v>
      </c>
      <c r="AK31" s="93">
        <v>3</v>
      </c>
      <c r="AL31" s="93">
        <v>2</v>
      </c>
      <c r="AM31" s="93">
        <v>4</v>
      </c>
      <c r="AN31" s="93">
        <v>3</v>
      </c>
      <c r="AO31" s="93">
        <v>3</v>
      </c>
      <c r="AP31" s="93">
        <v>1</v>
      </c>
      <c r="AQ31" s="93"/>
      <c r="AR31" s="93">
        <v>1</v>
      </c>
      <c r="AS31" s="93"/>
      <c r="AT31" s="93">
        <v>1</v>
      </c>
      <c r="AU31" s="93"/>
      <c r="AV31" s="93"/>
      <c r="AW31" s="93"/>
      <c r="AX31" s="93">
        <v>395</v>
      </c>
    </row>
    <row r="32" spans="1:50" x14ac:dyDescent="0.2">
      <c r="B32" s="92">
        <v>2</v>
      </c>
      <c r="C32" s="94">
        <v>924230</v>
      </c>
      <c r="D32" s="94">
        <v>691010</v>
      </c>
      <c r="E32" s="94">
        <v>1615240</v>
      </c>
      <c r="I32" s="92" t="s">
        <v>16</v>
      </c>
      <c r="J32" s="93">
        <v>3</v>
      </c>
      <c r="K32" s="93">
        <v>5</v>
      </c>
      <c r="L32" s="93">
        <v>19</v>
      </c>
      <c r="M32" s="93">
        <v>8</v>
      </c>
      <c r="N32" s="93">
        <v>5</v>
      </c>
      <c r="O32" s="93">
        <v>13</v>
      </c>
      <c r="P32" s="93">
        <v>10</v>
      </c>
      <c r="Q32" s="93">
        <v>10</v>
      </c>
      <c r="R32" s="93">
        <v>8</v>
      </c>
      <c r="S32" s="93">
        <v>8</v>
      </c>
      <c r="T32" s="93">
        <v>14</v>
      </c>
      <c r="U32" s="93">
        <v>8</v>
      </c>
      <c r="V32" s="93">
        <v>7</v>
      </c>
      <c r="W32" s="93">
        <v>15</v>
      </c>
      <c r="X32" s="93">
        <v>8</v>
      </c>
      <c r="Y32" s="93">
        <v>5</v>
      </c>
      <c r="Z32" s="93">
        <v>10</v>
      </c>
      <c r="AA32" s="93">
        <v>4</v>
      </c>
      <c r="AB32" s="93">
        <v>8</v>
      </c>
      <c r="AC32" s="93">
        <v>6</v>
      </c>
      <c r="AD32" s="93">
        <v>9</v>
      </c>
      <c r="AE32" s="93">
        <v>3</v>
      </c>
      <c r="AF32" s="93">
        <v>6</v>
      </c>
      <c r="AG32" s="93">
        <v>5</v>
      </c>
      <c r="AH32" s="93">
        <v>3</v>
      </c>
      <c r="AI32" s="93">
        <v>5</v>
      </c>
      <c r="AJ32" s="93"/>
      <c r="AK32" s="93">
        <v>2</v>
      </c>
      <c r="AL32" s="93">
        <v>4</v>
      </c>
      <c r="AM32" s="93">
        <v>3</v>
      </c>
      <c r="AN32" s="93">
        <v>1</v>
      </c>
      <c r="AO32" s="93">
        <v>2</v>
      </c>
      <c r="AP32" s="93"/>
      <c r="AQ32" s="93">
        <v>2</v>
      </c>
      <c r="AR32" s="93">
        <v>2</v>
      </c>
      <c r="AS32" s="93">
        <v>2</v>
      </c>
      <c r="AT32" s="93">
        <v>3</v>
      </c>
      <c r="AU32" s="93">
        <v>1</v>
      </c>
      <c r="AV32" s="93">
        <v>2</v>
      </c>
      <c r="AW32" s="93">
        <v>1</v>
      </c>
      <c r="AX32" s="93">
        <v>230</v>
      </c>
    </row>
    <row r="33" spans="2:50" x14ac:dyDescent="0.2">
      <c r="B33" s="92">
        <v>3</v>
      </c>
      <c r="C33" s="94">
        <v>582056.89999999991</v>
      </c>
      <c r="D33" s="94">
        <v>288057.99999999994</v>
      </c>
      <c r="E33" s="94">
        <v>870114.89999999991</v>
      </c>
      <c r="I33" s="92" t="s">
        <v>137</v>
      </c>
      <c r="J33" s="93">
        <v>4</v>
      </c>
      <c r="K33" s="93">
        <v>28</v>
      </c>
      <c r="L33" s="93">
        <v>52</v>
      </c>
      <c r="M33" s="93">
        <v>30</v>
      </c>
      <c r="N33" s="93">
        <v>29</v>
      </c>
      <c r="O33" s="93">
        <v>46</v>
      </c>
      <c r="P33" s="93">
        <v>32</v>
      </c>
      <c r="Q33" s="93">
        <v>42</v>
      </c>
      <c r="R33" s="93">
        <v>31</v>
      </c>
      <c r="S33" s="93">
        <v>20</v>
      </c>
      <c r="T33" s="93">
        <v>25</v>
      </c>
      <c r="U33" s="93">
        <v>21</v>
      </c>
      <c r="V33" s="93">
        <v>18</v>
      </c>
      <c r="W33" s="93">
        <v>29</v>
      </c>
      <c r="X33" s="93">
        <v>23</v>
      </c>
      <c r="Y33" s="93">
        <v>20</v>
      </c>
      <c r="Z33" s="93">
        <v>14</v>
      </c>
      <c r="AA33" s="93">
        <v>12</v>
      </c>
      <c r="AB33" s="93">
        <v>20</v>
      </c>
      <c r="AC33" s="93">
        <v>16</v>
      </c>
      <c r="AD33" s="93">
        <v>14</v>
      </c>
      <c r="AE33" s="93">
        <v>11</v>
      </c>
      <c r="AF33" s="93">
        <v>13</v>
      </c>
      <c r="AG33" s="93">
        <v>7</v>
      </c>
      <c r="AH33" s="93">
        <v>8</v>
      </c>
      <c r="AI33" s="93">
        <v>10</v>
      </c>
      <c r="AJ33" s="93">
        <v>7</v>
      </c>
      <c r="AK33" s="93">
        <v>5</v>
      </c>
      <c r="AL33" s="93">
        <v>6</v>
      </c>
      <c r="AM33" s="93">
        <v>7</v>
      </c>
      <c r="AN33" s="93">
        <v>4</v>
      </c>
      <c r="AO33" s="93">
        <v>5</v>
      </c>
      <c r="AP33" s="93">
        <v>1</v>
      </c>
      <c r="AQ33" s="93">
        <v>2</v>
      </c>
      <c r="AR33" s="93">
        <v>3</v>
      </c>
      <c r="AS33" s="93">
        <v>2</v>
      </c>
      <c r="AT33" s="93">
        <v>4</v>
      </c>
      <c r="AU33" s="93">
        <v>1</v>
      </c>
      <c r="AV33" s="93">
        <v>2</v>
      </c>
      <c r="AW33" s="93">
        <v>1</v>
      </c>
      <c r="AX33" s="93">
        <v>625</v>
      </c>
    </row>
    <row r="34" spans="2:50" x14ac:dyDescent="0.2">
      <c r="B34" s="92">
        <v>4</v>
      </c>
      <c r="C34" s="94">
        <v>690804.33600000001</v>
      </c>
      <c r="D34" s="94">
        <v>199150.86999999997</v>
      </c>
      <c r="E34" s="94">
        <v>889955.20600000001</v>
      </c>
    </row>
    <row r="35" spans="2:50" x14ac:dyDescent="0.2">
      <c r="B35" s="92">
        <v>5</v>
      </c>
      <c r="C35" s="94">
        <v>1066814.1897449996</v>
      </c>
      <c r="D35" s="94">
        <v>582539.76909499976</v>
      </c>
      <c r="E35" s="94">
        <v>1649353.9588399995</v>
      </c>
    </row>
    <row r="36" spans="2:50" x14ac:dyDescent="0.2">
      <c r="B36" s="92">
        <v>6</v>
      </c>
      <c r="C36" s="94">
        <v>675799.04702449986</v>
      </c>
      <c r="D36" s="94">
        <v>354752.1018554999</v>
      </c>
      <c r="E36" s="94">
        <v>1030551.1488799998</v>
      </c>
    </row>
    <row r="37" spans="2:50" x14ac:dyDescent="0.2">
      <c r="B37" s="92">
        <v>7</v>
      </c>
      <c r="C37" s="94">
        <v>1124107.8880394434</v>
      </c>
      <c r="D37" s="94">
        <v>507564.58315860468</v>
      </c>
      <c r="E37" s="94">
        <v>1631672.471198048</v>
      </c>
    </row>
    <row r="38" spans="2:50" x14ac:dyDescent="0.2">
      <c r="B38" s="92">
        <v>8</v>
      </c>
      <c r="C38" s="94">
        <v>742824.96783904708</v>
      </c>
      <c r="D38" s="94">
        <v>309248.1931807074</v>
      </c>
      <c r="E38" s="94">
        <v>1052073.1610197546</v>
      </c>
    </row>
    <row r="39" spans="2:50" x14ac:dyDescent="0.2">
      <c r="B39" s="92">
        <v>9</v>
      </c>
      <c r="C39" s="94">
        <v>353495.88675574178</v>
      </c>
      <c r="D39" s="94">
        <v>350628.942214343</v>
      </c>
      <c r="E39" s="94">
        <v>704124.82897008478</v>
      </c>
    </row>
    <row r="40" spans="2:50" x14ac:dyDescent="0.2">
      <c r="B40" s="92">
        <v>10</v>
      </c>
      <c r="C40" s="94">
        <v>457476.7735110558</v>
      </c>
      <c r="D40" s="94">
        <v>658613.45433582028</v>
      </c>
      <c r="E40" s="94">
        <v>1116090.227846876</v>
      </c>
    </row>
    <row r="41" spans="2:50" x14ac:dyDescent="0.2">
      <c r="B41" s="92">
        <v>11</v>
      </c>
      <c r="C41" s="94">
        <v>446377.35360106791</v>
      </c>
      <c r="D41" s="94">
        <v>337293.46892832912</v>
      </c>
      <c r="E41" s="94">
        <v>783670.82252939697</v>
      </c>
    </row>
    <row r="42" spans="2:50" x14ac:dyDescent="0.2">
      <c r="B42" s="92">
        <v>12</v>
      </c>
      <c r="C42" s="94">
        <v>466807.09272363444</v>
      </c>
      <c r="D42" s="94">
        <v>384857.60009264178</v>
      </c>
      <c r="E42" s="94">
        <v>851664.69281627622</v>
      </c>
    </row>
    <row r="43" spans="2:50" x14ac:dyDescent="0.2">
      <c r="B43" s="92">
        <v>13</v>
      </c>
      <c r="C43" s="94">
        <v>564920.31391556445</v>
      </c>
      <c r="D43" s="94">
        <v>770625.69498007803</v>
      </c>
      <c r="E43" s="94">
        <v>1335546.0088956426</v>
      </c>
    </row>
    <row r="44" spans="2:50" x14ac:dyDescent="0.2">
      <c r="B44" s="92">
        <v>14</v>
      </c>
      <c r="C44" s="94">
        <v>518425.89096323639</v>
      </c>
      <c r="D44" s="94">
        <v>446577.28267888859</v>
      </c>
      <c r="E44" s="94">
        <v>965003.17364212498</v>
      </c>
    </row>
    <row r="45" spans="2:50" x14ac:dyDescent="0.2">
      <c r="B45" s="92">
        <v>15</v>
      </c>
      <c r="C45" s="94">
        <v>525243.80598060647</v>
      </c>
      <c r="D45" s="94">
        <v>263163.68536242854</v>
      </c>
      <c r="E45" s="94">
        <v>788407.49134303501</v>
      </c>
    </row>
    <row r="46" spans="2:50" x14ac:dyDescent="0.2">
      <c r="B46" s="92">
        <v>16</v>
      </c>
      <c r="C46" s="94">
        <v>127794.20267596461</v>
      </c>
      <c r="D46" s="94">
        <v>587244.3052813306</v>
      </c>
      <c r="E46" s="94">
        <v>715038.50795729517</v>
      </c>
    </row>
    <row r="47" spans="2:50" x14ac:dyDescent="0.2">
      <c r="B47" s="92">
        <v>17</v>
      </c>
      <c r="C47" s="94">
        <v>366803.70821213833</v>
      </c>
      <c r="D47" s="94">
        <v>221065.41606715147</v>
      </c>
      <c r="E47" s="94">
        <v>587869.12427928974</v>
      </c>
    </row>
    <row r="48" spans="2:50" x14ac:dyDescent="0.2">
      <c r="B48" s="92">
        <v>18</v>
      </c>
      <c r="C48" s="94">
        <v>466938.44112625066</v>
      </c>
      <c r="D48" s="94">
        <v>484730.8524215261</v>
      </c>
      <c r="E48" s="94">
        <v>951669.29354777676</v>
      </c>
    </row>
    <row r="49" spans="2:5" x14ac:dyDescent="0.2">
      <c r="B49" s="92">
        <v>19</v>
      </c>
      <c r="C49" s="94">
        <v>397828.93939468596</v>
      </c>
      <c r="D49" s="94">
        <v>416817.30111137847</v>
      </c>
      <c r="E49" s="94">
        <v>814646.24050606438</v>
      </c>
    </row>
    <row r="50" spans="2:5" x14ac:dyDescent="0.2">
      <c r="B50" s="92">
        <v>20</v>
      </c>
      <c r="C50" s="94">
        <v>198625.49811242847</v>
      </c>
      <c r="D50" s="94">
        <v>575023.58616080543</v>
      </c>
      <c r="E50" s="94">
        <v>773649.08427323389</v>
      </c>
    </row>
    <row r="51" spans="2:5" x14ac:dyDescent="0.2">
      <c r="B51" s="92">
        <v>21</v>
      </c>
      <c r="C51" s="94">
        <v>330194.66480311746</v>
      </c>
      <c r="D51" s="94">
        <v>182294.3187794463</v>
      </c>
      <c r="E51" s="94">
        <v>512488.98358256376</v>
      </c>
    </row>
    <row r="52" spans="2:5" x14ac:dyDescent="0.2">
      <c r="B52" s="92">
        <v>22</v>
      </c>
      <c r="C52" s="94">
        <v>271265.03860802436</v>
      </c>
      <c r="D52" s="94">
        <v>358100.47952596424</v>
      </c>
      <c r="E52" s="94">
        <v>629365.5181339886</v>
      </c>
    </row>
    <row r="53" spans="2:5" x14ac:dyDescent="0.2">
      <c r="B53" s="92">
        <v>23</v>
      </c>
      <c r="C53" s="94">
        <v>89109.87617819602</v>
      </c>
      <c r="D53" s="94">
        <v>435660.82679277717</v>
      </c>
      <c r="E53" s="94">
        <v>524770.70297097322</v>
      </c>
    </row>
    <row r="54" spans="2:5" x14ac:dyDescent="0.2">
      <c r="B54" s="92">
        <v>24</v>
      </c>
      <c r="C54" s="94">
        <v>165708.2687807084</v>
      </c>
      <c r="D54" s="94">
        <v>223053.12086218776</v>
      </c>
      <c r="E54" s="94">
        <v>388761.38964289613</v>
      </c>
    </row>
    <row r="55" spans="2:5" x14ac:dyDescent="0.2">
      <c r="B55" s="92">
        <v>25</v>
      </c>
      <c r="C55" s="94">
        <v>222774.68637518075</v>
      </c>
      <c r="D55" s="94">
        <v>364936.13285149168</v>
      </c>
      <c r="E55" s="94">
        <v>587710.81922667241</v>
      </c>
    </row>
    <row r="56" spans="2:5" x14ac:dyDescent="0.2">
      <c r="B56" s="92">
        <v>26</v>
      </c>
      <c r="C56" s="94">
        <v>204594.55960137874</v>
      </c>
      <c r="D56" s="94"/>
      <c r="E56" s="94">
        <v>204594.55960137874</v>
      </c>
    </row>
    <row r="57" spans="2:5" x14ac:dyDescent="0.2">
      <c r="B57" s="92">
        <v>27</v>
      </c>
      <c r="C57" s="94">
        <v>151816.76275356609</v>
      </c>
      <c r="D57" s="94">
        <v>176047.64938156481</v>
      </c>
      <c r="E57" s="94">
        <v>327864.4121351309</v>
      </c>
    </row>
    <row r="58" spans="2:5" x14ac:dyDescent="0.2">
      <c r="B58" s="92">
        <v>28</v>
      </c>
      <c r="C58" s="94">
        <v>68000</v>
      </c>
      <c r="D58" s="94">
        <v>358548.12092462438</v>
      </c>
      <c r="E58" s="94">
        <v>426548.12092462438</v>
      </c>
    </row>
    <row r="59" spans="2:5" x14ac:dyDescent="0.2">
      <c r="B59" s="92">
        <v>29</v>
      </c>
      <c r="C59" s="94">
        <v>242986.40097403628</v>
      </c>
      <c r="D59" s="94">
        <v>182066.66161168893</v>
      </c>
      <c r="E59" s="94">
        <v>425053.06258572522</v>
      </c>
    </row>
    <row r="60" spans="2:5" x14ac:dyDescent="0.2">
      <c r="B60" s="92">
        <v>30</v>
      </c>
      <c r="C60" s="94">
        <v>129599.22051195474</v>
      </c>
      <c r="D60" s="94">
        <v>124309.12832081845</v>
      </c>
      <c r="E60" s="94">
        <v>253908.34883277319</v>
      </c>
    </row>
    <row r="61" spans="2:5" x14ac:dyDescent="0.2">
      <c r="B61" s="92">
        <v>31</v>
      </c>
      <c r="C61" s="94">
        <v>251841.72852650296</v>
      </c>
      <c r="D61" s="94">
        <v>189318.51970686889</v>
      </c>
      <c r="E61" s="94">
        <v>441160.24823337188</v>
      </c>
    </row>
    <row r="62" spans="2:5" x14ac:dyDescent="0.2">
      <c r="B62" s="92">
        <v>32</v>
      </c>
      <c r="C62" s="94">
        <v>63461.056951928571</v>
      </c>
      <c r="D62" s="94"/>
      <c r="E62" s="94">
        <v>63461.056951928571</v>
      </c>
    </row>
    <row r="63" spans="2:5" x14ac:dyDescent="0.2">
      <c r="B63" s="92">
        <v>33</v>
      </c>
      <c r="C63" s="94"/>
      <c r="D63" s="94">
        <v>128825.94561241499</v>
      </c>
      <c r="E63" s="94">
        <v>128825.94561241499</v>
      </c>
    </row>
    <row r="64" spans="2:5" x14ac:dyDescent="0.2">
      <c r="B64" s="92">
        <v>34</v>
      </c>
      <c r="C64" s="94">
        <v>34000</v>
      </c>
      <c r="D64" s="94">
        <v>199935.36567432131</v>
      </c>
      <c r="E64" s="94">
        <v>233935.36567432131</v>
      </c>
    </row>
    <row r="65" spans="2:7" x14ac:dyDescent="0.2">
      <c r="B65" s="92">
        <v>35</v>
      </c>
      <c r="C65" s="94"/>
      <c r="D65" s="94">
        <v>132719.70981855021</v>
      </c>
      <c r="E65" s="94">
        <v>132719.70981855021</v>
      </c>
    </row>
    <row r="66" spans="2:7" x14ac:dyDescent="0.2">
      <c r="B66" s="92">
        <v>37</v>
      </c>
      <c r="C66" s="94">
        <v>142792.11406009938</v>
      </c>
      <c r="D66" s="94">
        <v>279523.27710791526</v>
      </c>
      <c r="E66" s="94">
        <v>422315.39116801461</v>
      </c>
    </row>
    <row r="67" spans="2:7" x14ac:dyDescent="0.2">
      <c r="B67" s="92">
        <v>39</v>
      </c>
      <c r="C67" s="94"/>
      <c r="D67" s="94">
        <v>34000</v>
      </c>
      <c r="E67" s="94">
        <v>34000</v>
      </c>
    </row>
    <row r="68" spans="2:7" x14ac:dyDescent="0.2">
      <c r="B68" s="92">
        <v>41</v>
      </c>
      <c r="C68" s="94"/>
      <c r="D68" s="94">
        <v>145121.47269351559</v>
      </c>
      <c r="E68" s="94">
        <v>145121.47269351559</v>
      </c>
    </row>
    <row r="69" spans="2:7" x14ac:dyDescent="0.2">
      <c r="B69" s="92">
        <v>43</v>
      </c>
      <c r="C69" s="94"/>
      <c r="D69" s="94">
        <v>74753.884602838531</v>
      </c>
      <c r="E69" s="94">
        <v>74753.884602838531</v>
      </c>
    </row>
    <row r="70" spans="2:7" x14ac:dyDescent="0.2">
      <c r="B70" s="92" t="s">
        <v>137</v>
      </c>
      <c r="C70" s="94">
        <v>13709519.613745064</v>
      </c>
      <c r="D70" s="94">
        <v>12235179.721191522</v>
      </c>
      <c r="E70" s="94">
        <v>25944699.334936578</v>
      </c>
    </row>
    <row r="74" spans="2:7" ht="12" thickBot="1" x14ac:dyDescent="0.25"/>
    <row r="75" spans="2:7" ht="24" x14ac:dyDescent="0.2">
      <c r="B75" s="8" t="s">
        <v>17</v>
      </c>
      <c r="C75" s="9" t="s">
        <v>18</v>
      </c>
    </row>
    <row r="76" spans="2:7" x14ac:dyDescent="0.2">
      <c r="B76" s="4">
        <v>2</v>
      </c>
      <c r="C76" s="5">
        <v>40599.999999999993</v>
      </c>
      <c r="F76" s="91" t="s">
        <v>136</v>
      </c>
      <c r="G76" t="s">
        <v>140</v>
      </c>
    </row>
    <row r="77" spans="2:7" x14ac:dyDescent="0.2">
      <c r="B77" s="4">
        <v>7</v>
      </c>
      <c r="C77" s="5">
        <v>43737.730557705589</v>
      </c>
      <c r="F77" s="92">
        <v>0</v>
      </c>
      <c r="G77" s="93">
        <v>20000</v>
      </c>
    </row>
    <row r="78" spans="2:7" x14ac:dyDescent="0.2">
      <c r="B78" s="4">
        <v>11</v>
      </c>
      <c r="C78" s="5">
        <v>46421.633001005954</v>
      </c>
      <c r="F78" s="92">
        <v>1</v>
      </c>
      <c r="G78" s="93">
        <v>27892.857142857141</v>
      </c>
    </row>
    <row r="79" spans="2:7" x14ac:dyDescent="0.2">
      <c r="B79" s="4">
        <v>2</v>
      </c>
      <c r="C79" s="5">
        <v>40599.999999999993</v>
      </c>
      <c r="F79" s="92">
        <v>2</v>
      </c>
      <c r="G79" s="93">
        <v>31062.307692307691</v>
      </c>
    </row>
    <row r="80" spans="2:7" x14ac:dyDescent="0.2">
      <c r="B80" s="4">
        <v>7</v>
      </c>
      <c r="C80" s="5">
        <v>21230.40301202</v>
      </c>
      <c r="F80" s="92">
        <v>3</v>
      </c>
      <c r="G80" s="93">
        <v>29003.829999999998</v>
      </c>
    </row>
    <row r="81" spans="2:7" x14ac:dyDescent="0.2">
      <c r="B81" s="4">
        <v>6</v>
      </c>
      <c r="C81" s="5">
        <v>43091.360155374969</v>
      </c>
      <c r="F81" s="92">
        <v>4</v>
      </c>
      <c r="G81" s="93">
        <v>30688.110551724141</v>
      </c>
    </row>
    <row r="82" spans="2:7" x14ac:dyDescent="0.2">
      <c r="B82" s="4">
        <v>8</v>
      </c>
      <c r="C82" s="5">
        <v>44393.796516071168</v>
      </c>
      <c r="F82" s="92">
        <v>5</v>
      </c>
      <c r="G82" s="93">
        <v>35855.520844347782</v>
      </c>
    </row>
    <row r="83" spans="2:7" x14ac:dyDescent="0.2">
      <c r="B83" s="4">
        <v>2</v>
      </c>
      <c r="C83" s="5">
        <v>27270</v>
      </c>
      <c r="F83" s="92">
        <v>6</v>
      </c>
      <c r="G83" s="93">
        <v>32204.723402499993</v>
      </c>
    </row>
    <row r="84" spans="2:7" x14ac:dyDescent="0.2">
      <c r="B84" s="4">
        <v>3</v>
      </c>
      <c r="C84" s="5">
        <v>27542.7</v>
      </c>
      <c r="F84" s="92">
        <v>7</v>
      </c>
      <c r="G84" s="93">
        <v>38849.344552334471</v>
      </c>
    </row>
    <row r="85" spans="2:7" x14ac:dyDescent="0.2">
      <c r="B85" s="4">
        <v>7</v>
      </c>
      <c r="C85" s="5">
        <v>28661.044066227001</v>
      </c>
      <c r="F85" s="92">
        <v>8</v>
      </c>
      <c r="G85" s="93">
        <v>33937.843903863053</v>
      </c>
    </row>
    <row r="86" spans="2:7" x14ac:dyDescent="0.2">
      <c r="B86" s="4">
        <v>4</v>
      </c>
      <c r="C86" s="5">
        <v>41827.13499999998</v>
      </c>
      <c r="F86" s="92">
        <v>9</v>
      </c>
      <c r="G86" s="93">
        <v>35206.241448504232</v>
      </c>
    </row>
    <row r="87" spans="2:7" x14ac:dyDescent="0.2">
      <c r="B87" s="4">
        <v>2</v>
      </c>
      <c r="C87" s="5">
        <v>27270</v>
      </c>
      <c r="F87" s="92">
        <v>10</v>
      </c>
      <c r="G87" s="93">
        <v>44643.609113875049</v>
      </c>
    </row>
    <row r="88" spans="2:7" x14ac:dyDescent="0.2">
      <c r="B88" s="4">
        <v>13</v>
      </c>
      <c r="C88" s="5">
        <v>22536.500602639397</v>
      </c>
      <c r="F88" s="92">
        <v>11</v>
      </c>
      <c r="G88" s="93">
        <v>37317.658215685573</v>
      </c>
    </row>
    <row r="89" spans="2:7" x14ac:dyDescent="0.2">
      <c r="B89" s="4">
        <v>5</v>
      </c>
      <c r="C89" s="5">
        <v>42454.542024999973</v>
      </c>
      <c r="F89" s="92">
        <v>12</v>
      </c>
      <c r="G89" s="93">
        <v>47314.705156459793</v>
      </c>
    </row>
    <row r="90" spans="2:7" x14ac:dyDescent="0.2">
      <c r="B90" s="4">
        <v>2</v>
      </c>
      <c r="C90" s="5">
        <v>27270</v>
      </c>
      <c r="F90" s="92">
        <v>13</v>
      </c>
      <c r="G90" s="93">
        <v>46053.310651573884</v>
      </c>
    </row>
    <row r="91" spans="2:7" x14ac:dyDescent="0.2">
      <c r="B91" s="4">
        <v>11</v>
      </c>
      <c r="C91" s="5">
        <v>46421.633001005954</v>
      </c>
      <c r="F91" s="92">
        <v>14</v>
      </c>
      <c r="G91" s="93">
        <v>41956.659723570636</v>
      </c>
    </row>
    <row r="92" spans="2:7" x14ac:dyDescent="0.2">
      <c r="B92" s="4">
        <v>10</v>
      </c>
      <c r="C92" s="5">
        <v>21873.70545368722</v>
      </c>
      <c r="F92" s="92">
        <v>15</v>
      </c>
      <c r="G92" s="93">
        <v>39420.374567151754</v>
      </c>
    </row>
    <row r="93" spans="2:7" x14ac:dyDescent="0.2">
      <c r="B93" s="4">
        <v>10</v>
      </c>
      <c r="C93" s="5">
        <v>21873.70545368722</v>
      </c>
      <c r="F93" s="92">
        <v>16</v>
      </c>
      <c r="G93" s="93">
        <v>51074.179139806794</v>
      </c>
    </row>
    <row r="94" spans="2:7" x14ac:dyDescent="0.2">
      <c r="B94" s="4">
        <v>2</v>
      </c>
      <c r="C94" s="5">
        <v>40599.999999999993</v>
      </c>
      <c r="F94" s="92">
        <v>17</v>
      </c>
      <c r="G94" s="93">
        <v>48989.093689940812</v>
      </c>
    </row>
    <row r="95" spans="2:7" x14ac:dyDescent="0.2">
      <c r="B95" s="4">
        <v>13</v>
      </c>
      <c r="C95" s="5">
        <v>30424.275813563188</v>
      </c>
      <c r="F95" s="92">
        <v>18</v>
      </c>
      <c r="G95" s="93">
        <v>47583.464677388831</v>
      </c>
    </row>
    <row r="96" spans="2:7" x14ac:dyDescent="0.2">
      <c r="B96" s="4">
        <v>7</v>
      </c>
      <c r="C96" s="5">
        <v>43737.730557705589</v>
      </c>
      <c r="F96" s="92">
        <v>19</v>
      </c>
      <c r="G96" s="93">
        <v>50915.390031629031</v>
      </c>
    </row>
    <row r="97" spans="2:7" x14ac:dyDescent="0.2">
      <c r="B97" s="4">
        <v>7</v>
      </c>
      <c r="C97" s="5">
        <v>21230.40301202</v>
      </c>
      <c r="F97" s="92">
        <v>20</v>
      </c>
      <c r="G97" s="93">
        <v>55260.648876659565</v>
      </c>
    </row>
    <row r="98" spans="2:7" x14ac:dyDescent="0.2">
      <c r="B98" s="4">
        <v>20</v>
      </c>
      <c r="C98" s="5">
        <v>24162.179008870637</v>
      </c>
      <c r="F98" s="92">
        <v>21</v>
      </c>
      <c r="G98" s="93">
        <v>46589.907598414888</v>
      </c>
    </row>
    <row r="99" spans="2:7" x14ac:dyDescent="0.2">
      <c r="B99" s="4">
        <v>8</v>
      </c>
      <c r="C99" s="5">
        <v>21442.707042140202</v>
      </c>
      <c r="F99" s="92">
        <v>22</v>
      </c>
      <c r="G99" s="93">
        <v>48412.732164152971</v>
      </c>
    </row>
    <row r="100" spans="2:7" x14ac:dyDescent="0.2">
      <c r="B100" s="4">
        <v>9</v>
      </c>
      <c r="C100" s="5">
        <v>21657.134112561605</v>
      </c>
      <c r="F100" s="92">
        <v>23</v>
      </c>
      <c r="G100" s="93">
        <v>74967.2432815676</v>
      </c>
    </row>
    <row r="101" spans="2:7" x14ac:dyDescent="0.2">
      <c r="B101" s="4">
        <v>12</v>
      </c>
      <c r="C101" s="5">
        <v>87036.201587625663</v>
      </c>
      <c r="F101" s="92">
        <v>24</v>
      </c>
      <c r="G101" s="93">
        <v>48595.173705362024</v>
      </c>
    </row>
    <row r="102" spans="2:7" x14ac:dyDescent="0.2">
      <c r="B102" s="4">
        <v>6</v>
      </c>
      <c r="C102" s="5">
        <v>43091.360155374969</v>
      </c>
      <c r="F102" s="92">
        <v>25</v>
      </c>
      <c r="G102" s="93">
        <v>58771.081922667239</v>
      </c>
    </row>
    <row r="103" spans="2:7" x14ac:dyDescent="0.2">
      <c r="B103" s="4">
        <v>25</v>
      </c>
      <c r="C103" s="5">
        <v>34000</v>
      </c>
      <c r="F103" s="92">
        <v>26</v>
      </c>
      <c r="G103" s="93">
        <v>29227.794228768391</v>
      </c>
    </row>
    <row r="104" spans="2:7" x14ac:dyDescent="0.2">
      <c r="B104" s="4">
        <v>4</v>
      </c>
      <c r="C104" s="5">
        <v>20606.02</v>
      </c>
      <c r="F104" s="92">
        <v>27</v>
      </c>
      <c r="G104" s="93">
        <v>65572.882427026183</v>
      </c>
    </row>
    <row r="105" spans="2:7" x14ac:dyDescent="0.2">
      <c r="B105" s="4">
        <v>1</v>
      </c>
      <c r="C105" s="5">
        <v>40000</v>
      </c>
      <c r="F105" s="92">
        <v>28</v>
      </c>
      <c r="G105" s="93">
        <v>71091.353487437402</v>
      </c>
    </row>
    <row r="106" spans="2:7" x14ac:dyDescent="0.2">
      <c r="B106" s="4">
        <v>11</v>
      </c>
      <c r="C106" s="5">
        <v>46421.633001005954</v>
      </c>
      <c r="F106" s="92">
        <v>29</v>
      </c>
      <c r="G106" s="93">
        <v>60721.866083675028</v>
      </c>
    </row>
    <row r="107" spans="2:7" x14ac:dyDescent="0.2">
      <c r="B107" s="4">
        <v>5</v>
      </c>
      <c r="C107" s="5">
        <v>42454.542024999973</v>
      </c>
      <c r="F107" s="92">
        <v>30</v>
      </c>
      <c r="G107" s="93">
        <v>63477.087208193298</v>
      </c>
    </row>
    <row r="108" spans="2:7" x14ac:dyDescent="0.2">
      <c r="B108" s="4">
        <v>16</v>
      </c>
      <c r="C108" s="5">
        <v>50009.282666174702</v>
      </c>
      <c r="F108" s="92">
        <v>31</v>
      </c>
      <c r="G108" s="93">
        <v>88232.049646674364</v>
      </c>
    </row>
    <row r="109" spans="2:7" x14ac:dyDescent="0.2">
      <c r="B109" s="4">
        <v>17</v>
      </c>
      <c r="C109" s="5">
        <v>50759.421906167321</v>
      </c>
      <c r="F109" s="92">
        <v>32</v>
      </c>
      <c r="G109" s="93">
        <v>63461.056951928571</v>
      </c>
    </row>
    <row r="110" spans="2:7" x14ac:dyDescent="0.2">
      <c r="B110" s="4">
        <v>17</v>
      </c>
      <c r="C110" s="5">
        <v>50759.421906167321</v>
      </c>
      <c r="F110" s="92">
        <v>33</v>
      </c>
      <c r="G110" s="93">
        <v>64412.972806207494</v>
      </c>
    </row>
    <row r="111" spans="2:7" x14ac:dyDescent="0.2">
      <c r="B111" s="4">
        <v>3</v>
      </c>
      <c r="C111" s="5">
        <v>20402</v>
      </c>
      <c r="F111" s="92">
        <v>34</v>
      </c>
      <c r="G111" s="93">
        <v>77978.455224773774</v>
      </c>
    </row>
    <row r="112" spans="2:7" x14ac:dyDescent="0.2">
      <c r="B112" s="4">
        <v>11</v>
      </c>
      <c r="C112" s="5">
        <v>46421.633001005954</v>
      </c>
      <c r="F112" s="92">
        <v>35</v>
      </c>
      <c r="G112" s="93">
        <v>66359.854909275105</v>
      </c>
    </row>
    <row r="113" spans="2:7" x14ac:dyDescent="0.2">
      <c r="B113" s="4">
        <v>6</v>
      </c>
      <c r="C113" s="5">
        <v>43091.360155374969</v>
      </c>
      <c r="F113" s="92">
        <v>37</v>
      </c>
      <c r="G113" s="93">
        <v>105578.84779200365</v>
      </c>
    </row>
    <row r="114" spans="2:7" x14ac:dyDescent="0.2">
      <c r="B114" s="4">
        <v>16</v>
      </c>
      <c r="C114" s="5">
        <v>94210.783682689071</v>
      </c>
      <c r="F114" s="92">
        <v>39</v>
      </c>
      <c r="G114" s="93">
        <v>34000</v>
      </c>
    </row>
    <row r="115" spans="2:7" x14ac:dyDescent="0.2">
      <c r="B115" s="4">
        <v>35</v>
      </c>
      <c r="C115" s="5">
        <v>66359.854909275105</v>
      </c>
      <c r="F115" s="92">
        <v>41</v>
      </c>
      <c r="G115" s="93">
        <v>72560.736346757796</v>
      </c>
    </row>
    <row r="116" spans="2:7" x14ac:dyDescent="0.2">
      <c r="B116" s="4">
        <v>7</v>
      </c>
      <c r="C116" s="5">
        <v>78831.369348480002</v>
      </c>
      <c r="F116" s="92">
        <v>43</v>
      </c>
      <c r="G116" s="93">
        <v>74753.884602838531</v>
      </c>
    </row>
    <row r="117" spans="2:7" x14ac:dyDescent="0.2">
      <c r="B117" s="4">
        <v>7</v>
      </c>
      <c r="C117" s="5">
        <v>21230.40301202</v>
      </c>
      <c r="F117" s="92" t="s">
        <v>137</v>
      </c>
      <c r="G117" s="93">
        <v>41511.518935898479</v>
      </c>
    </row>
    <row r="118" spans="2:7" x14ac:dyDescent="0.2">
      <c r="B118" s="4">
        <v>22</v>
      </c>
      <c r="C118" s="5">
        <v>106096.64407285453</v>
      </c>
    </row>
    <row r="119" spans="2:7" x14ac:dyDescent="0.2">
      <c r="B119" s="4">
        <v>12</v>
      </c>
      <c r="C119" s="5">
        <v>30123.045359963551</v>
      </c>
    </row>
    <row r="120" spans="2:7" x14ac:dyDescent="0.2">
      <c r="B120" s="4">
        <v>18</v>
      </c>
      <c r="C120" s="5">
        <v>23686.088627458717</v>
      </c>
    </row>
    <row r="121" spans="2:7" x14ac:dyDescent="0.2">
      <c r="B121" s="4">
        <v>0</v>
      </c>
      <c r="C121" s="5">
        <v>20000</v>
      </c>
    </row>
    <row r="122" spans="2:7" x14ac:dyDescent="0.2">
      <c r="B122" s="4">
        <v>7</v>
      </c>
      <c r="C122" s="5">
        <v>21230.40301202</v>
      </c>
    </row>
    <row r="123" spans="2:7" x14ac:dyDescent="0.2">
      <c r="B123" s="4">
        <v>7</v>
      </c>
      <c r="C123" s="5">
        <v>21230.40301202</v>
      </c>
    </row>
    <row r="124" spans="2:7" x14ac:dyDescent="0.2">
      <c r="B124" s="4">
        <v>13</v>
      </c>
      <c r="C124" s="5">
        <v>30424.275813563188</v>
      </c>
    </row>
    <row r="125" spans="2:7" x14ac:dyDescent="0.2">
      <c r="B125" s="4">
        <v>29</v>
      </c>
      <c r="C125" s="5">
        <v>121871.69443217495</v>
      </c>
    </row>
    <row r="126" spans="2:7" x14ac:dyDescent="0.2">
      <c r="B126" s="4">
        <v>1</v>
      </c>
      <c r="C126" s="5">
        <v>70000</v>
      </c>
    </row>
    <row r="127" spans="2:7" x14ac:dyDescent="0.2">
      <c r="B127" s="4">
        <v>24</v>
      </c>
      <c r="C127" s="5">
        <v>56335.086184394953</v>
      </c>
    </row>
    <row r="128" spans="2:7" x14ac:dyDescent="0.2">
      <c r="B128" s="4">
        <v>3</v>
      </c>
      <c r="C128" s="5">
        <v>20402</v>
      </c>
    </row>
    <row r="129" spans="2:3" x14ac:dyDescent="0.2">
      <c r="B129" s="4">
        <v>21</v>
      </c>
      <c r="C129" s="5">
        <v>53874.200262002138</v>
      </c>
    </row>
    <row r="130" spans="2:3" x14ac:dyDescent="0.2">
      <c r="B130" s="4">
        <v>2</v>
      </c>
      <c r="C130" s="5">
        <v>40599.999999999993</v>
      </c>
    </row>
    <row r="131" spans="2:3" x14ac:dyDescent="0.2">
      <c r="B131" s="4">
        <v>19</v>
      </c>
      <c r="C131" s="5">
        <v>23922.949513733303</v>
      </c>
    </row>
    <row r="132" spans="2:3" x14ac:dyDescent="0.2">
      <c r="B132" s="4">
        <v>37</v>
      </c>
      <c r="C132" s="5">
        <v>68365.581523907938</v>
      </c>
    </row>
    <row r="133" spans="2:3" x14ac:dyDescent="0.2">
      <c r="B133" s="4">
        <v>15</v>
      </c>
      <c r="C133" s="5">
        <v>22989.484264752449</v>
      </c>
    </row>
    <row r="134" spans="2:3" x14ac:dyDescent="0.2">
      <c r="B134" s="4">
        <v>3</v>
      </c>
      <c r="C134" s="5">
        <v>27542.7</v>
      </c>
    </row>
    <row r="135" spans="2:3" x14ac:dyDescent="0.2">
      <c r="B135" s="4">
        <v>13</v>
      </c>
      <c r="C135" s="5">
        <v>47824.726858461348</v>
      </c>
    </row>
    <row r="136" spans="2:3" x14ac:dyDescent="0.2">
      <c r="B136" s="4">
        <v>28</v>
      </c>
      <c r="C136" s="5">
        <v>119482.0533648774</v>
      </c>
    </row>
    <row r="137" spans="2:3" x14ac:dyDescent="0.2">
      <c r="B137" s="4">
        <v>16</v>
      </c>
      <c r="C137" s="5">
        <v>50009.282666174702</v>
      </c>
    </row>
    <row r="138" spans="2:3" x14ac:dyDescent="0.2">
      <c r="B138" s="4">
        <v>5</v>
      </c>
      <c r="C138" s="5">
        <v>42454.542024999973</v>
      </c>
    </row>
    <row r="139" spans="2:3" x14ac:dyDescent="0.2">
      <c r="B139" s="4">
        <v>34</v>
      </c>
      <c r="C139" s="5">
        <v>34000</v>
      </c>
    </row>
    <row r="140" spans="2:3" x14ac:dyDescent="0.2">
      <c r="B140" s="4">
        <v>8</v>
      </c>
      <c r="C140" s="5">
        <v>21442.707042140202</v>
      </c>
    </row>
    <row r="141" spans="2:3" x14ac:dyDescent="0.2">
      <c r="B141" s="4">
        <v>17</v>
      </c>
      <c r="C141" s="5">
        <v>31659.623412939865</v>
      </c>
    </row>
    <row r="142" spans="2:3" x14ac:dyDescent="0.2">
      <c r="B142" s="4">
        <v>18</v>
      </c>
      <c r="C142" s="5">
        <v>98016.899343469719</v>
      </c>
    </row>
    <row r="143" spans="2:3" x14ac:dyDescent="0.2">
      <c r="B143" s="4">
        <v>15</v>
      </c>
      <c r="C143" s="5">
        <v>49270.229227758333</v>
      </c>
    </row>
    <row r="144" spans="2:3" x14ac:dyDescent="0.2">
      <c r="B144" s="4">
        <v>2</v>
      </c>
      <c r="C144" s="5">
        <v>40599.999999999993</v>
      </c>
    </row>
    <row r="145" spans="2:3" x14ac:dyDescent="0.2">
      <c r="B145" s="4">
        <v>6</v>
      </c>
      <c r="C145" s="5">
        <v>28377.271352700001</v>
      </c>
    </row>
    <row r="146" spans="2:3" x14ac:dyDescent="0.2">
      <c r="B146" s="4">
        <v>2</v>
      </c>
      <c r="C146" s="5">
        <v>40599.999999999993</v>
      </c>
    </row>
    <row r="147" spans="2:3" x14ac:dyDescent="0.2">
      <c r="B147" s="4">
        <v>5</v>
      </c>
      <c r="C147" s="5">
        <v>20812.0802</v>
      </c>
    </row>
    <row r="148" spans="2:3" x14ac:dyDescent="0.2">
      <c r="B148" s="4">
        <v>4</v>
      </c>
      <c r="C148" s="5">
        <v>27818.127</v>
      </c>
    </row>
    <row r="149" spans="2:3" x14ac:dyDescent="0.2">
      <c r="B149" s="4">
        <v>15</v>
      </c>
      <c r="C149" s="5">
        <v>22989.484264752449</v>
      </c>
    </row>
    <row r="150" spans="2:3" x14ac:dyDescent="0.2">
      <c r="B150" s="4">
        <v>25</v>
      </c>
      <c r="C150" s="5">
        <v>112590.60746326581</v>
      </c>
    </row>
    <row r="151" spans="2:3" x14ac:dyDescent="0.2">
      <c r="B151" s="4">
        <v>18</v>
      </c>
      <c r="C151" s="5">
        <v>31976.219647069265</v>
      </c>
    </row>
    <row r="152" spans="2:3" x14ac:dyDescent="0.2">
      <c r="B152" s="4">
        <v>2</v>
      </c>
      <c r="C152" s="5">
        <v>20200</v>
      </c>
    </row>
    <row r="153" spans="2:3" x14ac:dyDescent="0.2">
      <c r="B153" s="4">
        <v>13</v>
      </c>
      <c r="C153" s="5">
        <v>30424.275813563188</v>
      </c>
    </row>
    <row r="154" spans="2:3" x14ac:dyDescent="0.2">
      <c r="B154" s="4">
        <v>4</v>
      </c>
      <c r="C154" s="5">
        <v>20606.02</v>
      </c>
    </row>
    <row r="155" spans="2:3" x14ac:dyDescent="0.2">
      <c r="B155" s="4">
        <v>10</v>
      </c>
      <c r="C155" s="5">
        <v>83656.479803561771</v>
      </c>
    </row>
    <row r="156" spans="2:3" x14ac:dyDescent="0.2">
      <c r="B156" s="4">
        <v>1</v>
      </c>
      <c r="C156" s="5">
        <v>20000</v>
      </c>
    </row>
    <row r="157" spans="2:3" x14ac:dyDescent="0.2">
      <c r="B157" s="4">
        <v>31</v>
      </c>
      <c r="C157" s="5">
        <v>62523.208819634063</v>
      </c>
    </row>
    <row r="158" spans="2:3" x14ac:dyDescent="0.2">
      <c r="B158" s="4">
        <v>18</v>
      </c>
      <c r="C158" s="5">
        <v>23686.088627458717</v>
      </c>
    </row>
    <row r="159" spans="2:3" x14ac:dyDescent="0.2">
      <c r="B159" s="4">
        <v>3</v>
      </c>
      <c r="C159" s="5">
        <v>20402</v>
      </c>
    </row>
    <row r="160" spans="2:3" x14ac:dyDescent="0.2">
      <c r="B160" s="4">
        <v>8</v>
      </c>
      <c r="C160" s="5">
        <v>44393.796516071168</v>
      </c>
    </row>
    <row r="161" spans="2:3" x14ac:dyDescent="0.2">
      <c r="B161" s="4">
        <v>4</v>
      </c>
      <c r="C161" s="5">
        <v>27818.127</v>
      </c>
    </row>
    <row r="162" spans="2:3" x14ac:dyDescent="0.2">
      <c r="B162" s="4">
        <v>23</v>
      </c>
      <c r="C162" s="5">
        <v>55502.547964921141</v>
      </c>
    </row>
    <row r="163" spans="2:3" x14ac:dyDescent="0.2">
      <c r="B163" s="4">
        <v>18</v>
      </c>
      <c r="C163" s="5">
        <v>51520.813234759829</v>
      </c>
    </row>
    <row r="164" spans="2:3" x14ac:dyDescent="0.2">
      <c r="B164" s="4">
        <v>14</v>
      </c>
      <c r="C164" s="5">
        <v>22761.86560866579</v>
      </c>
    </row>
    <row r="165" spans="2:3" x14ac:dyDescent="0.2">
      <c r="B165" s="4">
        <v>1</v>
      </c>
      <c r="C165" s="5">
        <v>27000</v>
      </c>
    </row>
    <row r="166" spans="2:3" x14ac:dyDescent="0.2">
      <c r="B166" s="4">
        <v>1</v>
      </c>
      <c r="C166" s="5">
        <v>20000</v>
      </c>
    </row>
    <row r="167" spans="2:3" x14ac:dyDescent="0.2">
      <c r="B167" s="4">
        <v>8</v>
      </c>
      <c r="C167" s="5">
        <v>28947.65450688927</v>
      </c>
    </row>
    <row r="168" spans="2:3" x14ac:dyDescent="0.2">
      <c r="B168" s="4">
        <v>5</v>
      </c>
      <c r="C168" s="5">
        <v>42454.542024999973</v>
      </c>
    </row>
    <row r="169" spans="2:3" x14ac:dyDescent="0.2">
      <c r="B169" s="4">
        <v>7</v>
      </c>
      <c r="C169" s="5">
        <v>43737.730557705589</v>
      </c>
    </row>
    <row r="170" spans="2:3" x14ac:dyDescent="0.2">
      <c r="B170" s="4">
        <v>13</v>
      </c>
      <c r="C170" s="5">
        <v>22536.500602639397</v>
      </c>
    </row>
    <row r="171" spans="2:3" x14ac:dyDescent="0.2">
      <c r="B171" s="4">
        <v>3</v>
      </c>
      <c r="C171" s="5">
        <v>20402</v>
      </c>
    </row>
    <row r="172" spans="2:3" x14ac:dyDescent="0.2">
      <c r="B172" s="4">
        <v>13</v>
      </c>
      <c r="C172" s="5">
        <v>47824.726858461348</v>
      </c>
    </row>
    <row r="173" spans="2:3" x14ac:dyDescent="0.2">
      <c r="B173" s="4">
        <v>11</v>
      </c>
      <c r="C173" s="5">
        <v>85329.609399633002</v>
      </c>
    </row>
    <row r="174" spans="2:3" x14ac:dyDescent="0.2">
      <c r="B174" s="4">
        <v>19</v>
      </c>
      <c r="C174" s="5">
        <v>23922.949513733303</v>
      </c>
    </row>
    <row r="175" spans="2:3" x14ac:dyDescent="0.2">
      <c r="B175" s="4">
        <v>5</v>
      </c>
      <c r="C175" s="5">
        <v>42454.542024999973</v>
      </c>
    </row>
    <row r="176" spans="2:3" x14ac:dyDescent="0.2">
      <c r="B176" s="4">
        <v>29</v>
      </c>
      <c r="C176" s="5">
        <v>26425.819337965026</v>
      </c>
    </row>
    <row r="177" spans="2:3" x14ac:dyDescent="0.2">
      <c r="B177" s="4">
        <v>2</v>
      </c>
      <c r="C177" s="5">
        <v>20200</v>
      </c>
    </row>
    <row r="178" spans="2:3" x14ac:dyDescent="0.2">
      <c r="B178" s="4">
        <v>23</v>
      </c>
      <c r="C178" s="5">
        <v>108218.57695431162</v>
      </c>
    </row>
    <row r="179" spans="2:3" x14ac:dyDescent="0.2">
      <c r="B179" s="4">
        <v>18</v>
      </c>
      <c r="C179" s="5">
        <v>51520.813234759829</v>
      </c>
    </row>
    <row r="180" spans="2:3" x14ac:dyDescent="0.2">
      <c r="B180" s="4">
        <v>18</v>
      </c>
      <c r="C180" s="5">
        <v>98016.899343469719</v>
      </c>
    </row>
    <row r="181" spans="2:3" x14ac:dyDescent="0.2">
      <c r="B181" s="4">
        <v>21</v>
      </c>
      <c r="C181" s="5">
        <v>53874.200262002138</v>
      </c>
    </row>
    <row r="182" spans="2:3" x14ac:dyDescent="0.2">
      <c r="B182" s="4">
        <v>13</v>
      </c>
      <c r="C182" s="5">
        <v>22536.500602639397</v>
      </c>
    </row>
    <row r="183" spans="2:3" x14ac:dyDescent="0.2">
      <c r="B183" s="4">
        <v>7</v>
      </c>
      <c r="C183" s="5">
        <v>43737.730557705589</v>
      </c>
    </row>
    <row r="184" spans="2:3" x14ac:dyDescent="0.2">
      <c r="B184" s="4">
        <v>23</v>
      </c>
      <c r="C184" s="5">
        <v>108218.57695431162</v>
      </c>
    </row>
    <row r="185" spans="2:3" x14ac:dyDescent="0.2">
      <c r="B185" s="4">
        <v>7</v>
      </c>
      <c r="C185" s="5">
        <v>43737.730557705589</v>
      </c>
    </row>
    <row r="186" spans="2:3" x14ac:dyDescent="0.2">
      <c r="B186" s="4">
        <v>43</v>
      </c>
      <c r="C186" s="5">
        <v>74753.884602838531</v>
      </c>
    </row>
    <row r="187" spans="2:3" x14ac:dyDescent="0.2">
      <c r="B187" s="4">
        <v>8</v>
      </c>
      <c r="C187" s="5">
        <v>44393.796516071168</v>
      </c>
    </row>
    <row r="188" spans="2:3" x14ac:dyDescent="0.2">
      <c r="B188" s="4">
        <v>9</v>
      </c>
      <c r="C188" s="5">
        <v>21657.134112561605</v>
      </c>
    </row>
    <row r="189" spans="2:3" x14ac:dyDescent="0.2">
      <c r="B189" s="4">
        <v>2</v>
      </c>
      <c r="C189" s="5">
        <v>27270</v>
      </c>
    </row>
    <row r="190" spans="2:3" x14ac:dyDescent="0.2">
      <c r="B190" s="4">
        <v>2</v>
      </c>
      <c r="C190" s="5">
        <v>40599.999999999993</v>
      </c>
    </row>
    <row r="191" spans="2:3" x14ac:dyDescent="0.2">
      <c r="B191" s="4">
        <v>9</v>
      </c>
      <c r="C191" s="5">
        <v>21657.134112561605</v>
      </c>
    </row>
    <row r="192" spans="2:3" x14ac:dyDescent="0.2">
      <c r="B192" s="4">
        <v>2</v>
      </c>
      <c r="C192" s="5">
        <v>20200</v>
      </c>
    </row>
    <row r="193" spans="2:3" x14ac:dyDescent="0.2">
      <c r="B193" s="4">
        <v>9</v>
      </c>
      <c r="C193" s="5">
        <v>45059.703463812235</v>
      </c>
    </row>
    <row r="194" spans="2:3" x14ac:dyDescent="0.2">
      <c r="B194" s="4">
        <v>11</v>
      </c>
      <c r="C194" s="5">
        <v>29824.797386102524</v>
      </c>
    </row>
    <row r="195" spans="2:3" x14ac:dyDescent="0.2">
      <c r="B195" s="4">
        <v>34</v>
      </c>
      <c r="C195" s="5">
        <v>65379.167398300597</v>
      </c>
    </row>
    <row r="196" spans="2:3" x14ac:dyDescent="0.2">
      <c r="B196" s="4">
        <v>2</v>
      </c>
      <c r="C196" s="5">
        <v>20200</v>
      </c>
    </row>
    <row r="197" spans="2:3" x14ac:dyDescent="0.2">
      <c r="B197" s="4">
        <v>11</v>
      </c>
      <c r="C197" s="5">
        <v>22092.442508224092</v>
      </c>
    </row>
    <row r="198" spans="2:3" x14ac:dyDescent="0.2">
      <c r="B198" s="4">
        <v>4</v>
      </c>
      <c r="C198" s="5">
        <v>20606.02</v>
      </c>
    </row>
    <row r="199" spans="2:3" x14ac:dyDescent="0.2">
      <c r="B199" s="4">
        <v>2</v>
      </c>
      <c r="C199" s="5">
        <v>20200</v>
      </c>
    </row>
    <row r="200" spans="2:3" x14ac:dyDescent="0.2">
      <c r="B200" s="4">
        <v>5</v>
      </c>
      <c r="C200" s="5">
        <v>42454.542024999973</v>
      </c>
    </row>
    <row r="201" spans="2:3" x14ac:dyDescent="0.2">
      <c r="B201" s="4">
        <v>8</v>
      </c>
      <c r="C201" s="5">
        <v>44393.796516071168</v>
      </c>
    </row>
    <row r="202" spans="2:3" x14ac:dyDescent="0.2">
      <c r="B202" s="4">
        <v>5</v>
      </c>
      <c r="C202" s="5">
        <v>28096.308270000001</v>
      </c>
    </row>
    <row r="203" spans="2:3" x14ac:dyDescent="0.2">
      <c r="B203" s="4">
        <v>20</v>
      </c>
      <c r="C203" s="5">
        <v>53078.029814780435</v>
      </c>
    </row>
    <row r="204" spans="2:3" x14ac:dyDescent="0.2">
      <c r="B204" s="4">
        <v>10</v>
      </c>
      <c r="C204" s="5">
        <v>45735.599015769418</v>
      </c>
    </row>
    <row r="205" spans="2:3" x14ac:dyDescent="0.2">
      <c r="B205" s="4">
        <v>3</v>
      </c>
      <c r="C205" s="5">
        <v>27542.7</v>
      </c>
    </row>
    <row r="206" spans="2:3" x14ac:dyDescent="0.2">
      <c r="B206" s="4">
        <v>5</v>
      </c>
      <c r="C206" s="5">
        <v>20812.0802</v>
      </c>
    </row>
    <row r="207" spans="2:3" x14ac:dyDescent="0.2">
      <c r="B207" s="4">
        <v>6</v>
      </c>
      <c r="C207" s="5">
        <v>43091.360155374969</v>
      </c>
    </row>
    <row r="208" spans="2:3" x14ac:dyDescent="0.2">
      <c r="B208" s="4">
        <v>7</v>
      </c>
      <c r="C208" s="5">
        <v>43737.730557705589</v>
      </c>
    </row>
    <row r="209" spans="2:3" x14ac:dyDescent="0.2">
      <c r="B209" s="4">
        <v>12</v>
      </c>
      <c r="C209" s="5">
        <v>47117.957496021038</v>
      </c>
    </row>
    <row r="210" spans="2:3" x14ac:dyDescent="0.2">
      <c r="B210" s="4">
        <v>18</v>
      </c>
      <c r="C210" s="5">
        <v>23686.088627458717</v>
      </c>
    </row>
    <row r="211" spans="2:3" x14ac:dyDescent="0.2">
      <c r="B211" s="4">
        <v>16</v>
      </c>
      <c r="C211" s="5">
        <v>23219.379107399975</v>
      </c>
    </row>
    <row r="212" spans="2:3" x14ac:dyDescent="0.2">
      <c r="B212" s="4">
        <v>13</v>
      </c>
      <c r="C212" s="5">
        <v>47824.726858461348</v>
      </c>
    </row>
    <row r="213" spans="2:3" x14ac:dyDescent="0.2">
      <c r="B213" s="4">
        <v>7</v>
      </c>
      <c r="C213" s="5">
        <v>28661.044066227001</v>
      </c>
    </row>
    <row r="214" spans="2:3" x14ac:dyDescent="0.2">
      <c r="B214" s="4">
        <v>11</v>
      </c>
      <c r="C214" s="5">
        <v>46421.633001005954</v>
      </c>
    </row>
    <row r="215" spans="2:3" x14ac:dyDescent="0.2">
      <c r="B215" s="4">
        <v>5</v>
      </c>
      <c r="C215" s="5">
        <v>75770.251199999999</v>
      </c>
    </row>
    <row r="216" spans="2:3" x14ac:dyDescent="0.2">
      <c r="B216" s="4">
        <v>11</v>
      </c>
      <c r="C216" s="5">
        <v>22092.442508224092</v>
      </c>
    </row>
    <row r="217" spans="2:3" x14ac:dyDescent="0.2">
      <c r="B217" s="4">
        <v>13</v>
      </c>
      <c r="C217" s="5">
        <v>88776.925619378177</v>
      </c>
    </row>
    <row r="218" spans="2:3" x14ac:dyDescent="0.2">
      <c r="B218" s="4">
        <v>2</v>
      </c>
      <c r="C218" s="5">
        <v>40599.999999999993</v>
      </c>
    </row>
    <row r="219" spans="2:3" x14ac:dyDescent="0.2">
      <c r="B219" s="4">
        <v>10</v>
      </c>
      <c r="C219" s="5">
        <v>83656.479803561771</v>
      </c>
    </row>
    <row r="220" spans="2:3" x14ac:dyDescent="0.2">
      <c r="B220" s="4">
        <v>3</v>
      </c>
      <c r="C220" s="5">
        <v>20402</v>
      </c>
    </row>
    <row r="221" spans="2:3" x14ac:dyDescent="0.2">
      <c r="B221" s="4">
        <v>21</v>
      </c>
      <c r="C221" s="5">
        <v>24403.800798959343</v>
      </c>
    </row>
    <row r="222" spans="2:3" x14ac:dyDescent="0.2">
      <c r="B222" s="4">
        <v>14</v>
      </c>
      <c r="C222" s="5">
        <v>22761.86560866579</v>
      </c>
    </row>
    <row r="223" spans="2:3" x14ac:dyDescent="0.2">
      <c r="B223" s="4">
        <v>5</v>
      </c>
      <c r="C223" s="5">
        <v>42454.542024999973</v>
      </c>
    </row>
    <row r="224" spans="2:3" x14ac:dyDescent="0.2">
      <c r="B224" s="4">
        <v>1</v>
      </c>
      <c r="C224" s="5">
        <v>20000</v>
      </c>
    </row>
    <row r="225" spans="2:3" x14ac:dyDescent="0.2">
      <c r="B225" s="4">
        <v>10</v>
      </c>
      <c r="C225" s="5">
        <v>21873.70545368722</v>
      </c>
    </row>
    <row r="226" spans="2:3" x14ac:dyDescent="0.2">
      <c r="B226" s="4">
        <v>11</v>
      </c>
      <c r="C226" s="5">
        <v>29824.797386102524</v>
      </c>
    </row>
    <row r="227" spans="2:3" x14ac:dyDescent="0.2">
      <c r="B227" s="4">
        <v>1</v>
      </c>
      <c r="C227" s="5">
        <v>20000</v>
      </c>
    </row>
    <row r="228" spans="2:3" x14ac:dyDescent="0.2">
      <c r="B228" s="4">
        <v>26</v>
      </c>
      <c r="C228" s="5">
        <v>25648.639900344682</v>
      </c>
    </row>
    <row r="229" spans="2:3" x14ac:dyDescent="0.2">
      <c r="B229" s="4">
        <v>17</v>
      </c>
      <c r="C229" s="5">
        <v>96094.999356342858</v>
      </c>
    </row>
    <row r="230" spans="2:3" x14ac:dyDescent="0.2">
      <c r="B230" s="4">
        <v>19</v>
      </c>
      <c r="C230" s="5">
        <v>32295.981843539957</v>
      </c>
    </row>
    <row r="231" spans="2:3" x14ac:dyDescent="0.2">
      <c r="B231" s="4">
        <v>2</v>
      </c>
      <c r="C231" s="5">
        <v>27270</v>
      </c>
    </row>
    <row r="232" spans="2:3" x14ac:dyDescent="0.2">
      <c r="B232" s="4">
        <v>16</v>
      </c>
      <c r="C232" s="5">
        <v>94210.783682689071</v>
      </c>
    </row>
    <row r="233" spans="2:3" x14ac:dyDescent="0.2">
      <c r="B233" s="4">
        <v>2</v>
      </c>
      <c r="C233" s="5">
        <v>20200</v>
      </c>
    </row>
    <row r="234" spans="2:3" x14ac:dyDescent="0.2">
      <c r="B234" s="4">
        <v>14</v>
      </c>
      <c r="C234" s="5">
        <v>30728.51857169882</v>
      </c>
    </row>
    <row r="235" spans="2:3" x14ac:dyDescent="0.2">
      <c r="B235" s="4">
        <v>14</v>
      </c>
      <c r="C235" s="5">
        <v>48542.097761338264</v>
      </c>
    </row>
    <row r="236" spans="2:3" x14ac:dyDescent="0.2">
      <c r="B236" s="4">
        <v>5</v>
      </c>
      <c r="C236" s="5">
        <v>20812.0802</v>
      </c>
    </row>
    <row r="237" spans="2:3" x14ac:dyDescent="0.2">
      <c r="B237" s="4">
        <v>7</v>
      </c>
      <c r="C237" s="5">
        <v>28661.044066227001</v>
      </c>
    </row>
    <row r="238" spans="2:3" x14ac:dyDescent="0.2">
      <c r="B238" s="4">
        <v>21</v>
      </c>
      <c r="C238" s="5">
        <v>32945.131078595114</v>
      </c>
    </row>
    <row r="239" spans="2:3" x14ac:dyDescent="0.2">
      <c r="B239" s="4">
        <v>15</v>
      </c>
      <c r="C239" s="5">
        <v>92363.513414401052</v>
      </c>
    </row>
    <row r="240" spans="2:3" x14ac:dyDescent="0.2">
      <c r="B240" s="4">
        <v>5</v>
      </c>
      <c r="C240" s="5">
        <v>42454.542024999973</v>
      </c>
    </row>
    <row r="241" spans="2:3" x14ac:dyDescent="0.2">
      <c r="B241" s="4">
        <v>9</v>
      </c>
      <c r="C241" s="5">
        <v>21657.134112561605</v>
      </c>
    </row>
    <row r="242" spans="2:3" x14ac:dyDescent="0.2">
      <c r="B242" s="4">
        <v>17</v>
      </c>
      <c r="C242" s="5">
        <v>96094.999356342858</v>
      </c>
    </row>
    <row r="243" spans="2:3" x14ac:dyDescent="0.2">
      <c r="B243" s="4">
        <v>0</v>
      </c>
      <c r="C243" s="5">
        <v>20000</v>
      </c>
    </row>
    <row r="244" spans="2:3" x14ac:dyDescent="0.2">
      <c r="B244" s="4">
        <v>11</v>
      </c>
      <c r="C244" s="5">
        <v>46421.633001005954</v>
      </c>
    </row>
    <row r="245" spans="2:3" x14ac:dyDescent="0.2">
      <c r="B245" s="4">
        <v>18</v>
      </c>
      <c r="C245" s="5">
        <v>23686.088627458717</v>
      </c>
    </row>
    <row r="246" spans="2:3" x14ac:dyDescent="0.2">
      <c r="B246" s="4">
        <v>13</v>
      </c>
      <c r="C246" s="5">
        <v>88776.925619378177</v>
      </c>
    </row>
    <row r="247" spans="2:3" x14ac:dyDescent="0.2">
      <c r="B247" s="4">
        <v>7</v>
      </c>
      <c r="C247" s="5">
        <v>43737.730557705589</v>
      </c>
    </row>
    <row r="248" spans="2:3" x14ac:dyDescent="0.2">
      <c r="B248" s="4">
        <v>1</v>
      </c>
      <c r="C248" s="5">
        <v>20000</v>
      </c>
    </row>
    <row r="249" spans="2:3" x14ac:dyDescent="0.2">
      <c r="B249" s="4">
        <v>22</v>
      </c>
      <c r="C249" s="5">
        <v>33274.582389381067</v>
      </c>
    </row>
    <row r="250" spans="2:3" x14ac:dyDescent="0.2">
      <c r="B250" s="4">
        <v>11</v>
      </c>
      <c r="C250" s="5">
        <v>29824.797386102524</v>
      </c>
    </row>
    <row r="251" spans="2:3" x14ac:dyDescent="0.2">
      <c r="B251" s="4">
        <v>8</v>
      </c>
      <c r="C251" s="5">
        <v>44393.796516071168</v>
      </c>
    </row>
    <row r="252" spans="2:3" x14ac:dyDescent="0.2">
      <c r="B252" s="4">
        <v>0</v>
      </c>
      <c r="C252" s="5">
        <v>20000</v>
      </c>
    </row>
    <row r="253" spans="2:3" x14ac:dyDescent="0.2">
      <c r="B253" s="4">
        <v>0</v>
      </c>
      <c r="C253" s="5">
        <v>20000</v>
      </c>
    </row>
    <row r="254" spans="2:3" x14ac:dyDescent="0.2">
      <c r="B254" s="4">
        <v>4</v>
      </c>
      <c r="C254" s="5">
        <v>20606.02</v>
      </c>
    </row>
    <row r="255" spans="2:3" x14ac:dyDescent="0.2">
      <c r="B255" s="4">
        <v>2</v>
      </c>
      <c r="C255" s="5">
        <v>20200</v>
      </c>
    </row>
    <row r="256" spans="2:3" x14ac:dyDescent="0.2">
      <c r="B256" s="4">
        <v>12</v>
      </c>
      <c r="C256" s="5">
        <v>47117.957496021038</v>
      </c>
    </row>
    <row r="257" spans="2:3" x14ac:dyDescent="0.2">
      <c r="B257" s="4">
        <v>15</v>
      </c>
      <c r="C257" s="5">
        <v>31035.803757415808</v>
      </c>
    </row>
    <row r="258" spans="2:3" x14ac:dyDescent="0.2">
      <c r="B258" s="4">
        <v>33</v>
      </c>
      <c r="C258" s="5">
        <v>64412.972806207494</v>
      </c>
    </row>
    <row r="259" spans="2:3" x14ac:dyDescent="0.2">
      <c r="B259" s="4">
        <v>2</v>
      </c>
      <c r="C259" s="5">
        <v>71400</v>
      </c>
    </row>
    <row r="260" spans="2:3" x14ac:dyDescent="0.2">
      <c r="B260" s="4">
        <v>6</v>
      </c>
      <c r="C260" s="5">
        <v>21020.201002000002</v>
      </c>
    </row>
    <row r="261" spans="2:3" x14ac:dyDescent="0.2">
      <c r="B261" s="4">
        <v>12</v>
      </c>
      <c r="C261" s="5">
        <v>47117.957496021038</v>
      </c>
    </row>
    <row r="262" spans="2:3" x14ac:dyDescent="0.2">
      <c r="B262" s="4">
        <v>6</v>
      </c>
      <c r="C262" s="5">
        <v>43091.360155374969</v>
      </c>
    </row>
    <row r="263" spans="2:3" x14ac:dyDescent="0.2">
      <c r="B263" s="4">
        <v>21</v>
      </c>
      <c r="C263" s="5">
        <v>53874.200262002138</v>
      </c>
    </row>
    <row r="264" spans="2:3" x14ac:dyDescent="0.2">
      <c r="B264" s="4">
        <v>26</v>
      </c>
      <c r="C264" s="5">
        <v>25648.639900344682</v>
      </c>
    </row>
    <row r="265" spans="2:3" x14ac:dyDescent="0.2">
      <c r="B265" s="4">
        <v>14</v>
      </c>
      <c r="C265" s="5">
        <v>90552.464131765737</v>
      </c>
    </row>
    <row r="266" spans="2:3" x14ac:dyDescent="0.2">
      <c r="B266" s="4">
        <v>22</v>
      </c>
      <c r="C266" s="5">
        <v>54682.313265932164</v>
      </c>
    </row>
    <row r="267" spans="2:3" x14ac:dyDescent="0.2">
      <c r="B267" s="4">
        <v>10</v>
      </c>
      <c r="C267" s="5">
        <v>45735.599015769418</v>
      </c>
    </row>
    <row r="268" spans="2:3" x14ac:dyDescent="0.2">
      <c r="B268" s="4">
        <v>15</v>
      </c>
      <c r="C268" s="5">
        <v>22989.484264752449</v>
      </c>
    </row>
    <row r="269" spans="2:3" x14ac:dyDescent="0.2">
      <c r="B269" s="4">
        <v>1</v>
      </c>
      <c r="C269" s="5">
        <v>40000</v>
      </c>
    </row>
    <row r="270" spans="2:3" x14ac:dyDescent="0.2">
      <c r="B270" s="4">
        <v>3</v>
      </c>
      <c r="C270" s="5">
        <v>20402</v>
      </c>
    </row>
    <row r="271" spans="2:3" x14ac:dyDescent="0.2">
      <c r="B271" s="4">
        <v>24</v>
      </c>
      <c r="C271" s="5">
        <v>56335.086184394953</v>
      </c>
    </row>
    <row r="272" spans="2:3" x14ac:dyDescent="0.2">
      <c r="B272" s="4">
        <v>2</v>
      </c>
      <c r="C272" s="5">
        <v>27270</v>
      </c>
    </row>
    <row r="273" spans="2:3" x14ac:dyDescent="0.2">
      <c r="B273" s="4">
        <v>14</v>
      </c>
      <c r="C273" s="5">
        <v>48542.097761338264</v>
      </c>
    </row>
    <row r="274" spans="2:3" x14ac:dyDescent="0.2">
      <c r="B274" s="4">
        <v>2</v>
      </c>
      <c r="C274" s="5">
        <v>20200</v>
      </c>
    </row>
    <row r="275" spans="2:3" x14ac:dyDescent="0.2">
      <c r="B275" s="4">
        <v>16</v>
      </c>
      <c r="C275" s="5">
        <v>94210.783682689071</v>
      </c>
    </row>
    <row r="276" spans="2:3" x14ac:dyDescent="0.2">
      <c r="B276" s="4">
        <v>14</v>
      </c>
      <c r="C276" s="5">
        <v>48542.097761338264</v>
      </c>
    </row>
    <row r="277" spans="2:3" x14ac:dyDescent="0.2">
      <c r="B277" s="4">
        <v>14</v>
      </c>
      <c r="C277" s="5">
        <v>48542.097761338264</v>
      </c>
    </row>
    <row r="278" spans="2:3" x14ac:dyDescent="0.2">
      <c r="B278" s="4">
        <v>12</v>
      </c>
      <c r="C278" s="5">
        <v>47117.957496021038</v>
      </c>
    </row>
    <row r="279" spans="2:3" x14ac:dyDescent="0.2">
      <c r="B279" s="4">
        <v>6</v>
      </c>
      <c r="C279" s="5">
        <v>43091.360155374969</v>
      </c>
    </row>
    <row r="280" spans="2:3" x14ac:dyDescent="0.2">
      <c r="B280" s="4">
        <v>5</v>
      </c>
      <c r="C280" s="5">
        <v>42454.542024999973</v>
      </c>
    </row>
    <row r="281" spans="2:3" x14ac:dyDescent="0.2">
      <c r="B281" s="4">
        <v>9</v>
      </c>
      <c r="C281" s="5">
        <v>45059.703463812235</v>
      </c>
    </row>
    <row r="282" spans="2:3" x14ac:dyDescent="0.2">
      <c r="B282" s="4">
        <v>25</v>
      </c>
      <c r="C282" s="5">
        <v>25394.692970638298</v>
      </c>
    </row>
    <row r="283" spans="2:3" x14ac:dyDescent="0.2">
      <c r="B283" s="4">
        <v>5</v>
      </c>
      <c r="C283" s="5">
        <v>42454.542024999973</v>
      </c>
    </row>
    <row r="284" spans="2:3" x14ac:dyDescent="0.2">
      <c r="B284" s="4">
        <v>1</v>
      </c>
      <c r="C284" s="5">
        <v>40000</v>
      </c>
    </row>
    <row r="285" spans="2:3" x14ac:dyDescent="0.2">
      <c r="B285" s="4">
        <v>5</v>
      </c>
      <c r="C285" s="5">
        <v>42454.542024999973</v>
      </c>
    </row>
    <row r="286" spans="2:3" x14ac:dyDescent="0.2">
      <c r="B286" s="4">
        <v>3</v>
      </c>
      <c r="C286" s="5">
        <v>41208.999999999985</v>
      </c>
    </row>
    <row r="287" spans="2:3" x14ac:dyDescent="0.2">
      <c r="B287" s="4">
        <v>3</v>
      </c>
      <c r="C287" s="5">
        <v>41208.999999999985</v>
      </c>
    </row>
    <row r="288" spans="2:3" x14ac:dyDescent="0.2">
      <c r="B288" s="4">
        <v>9</v>
      </c>
      <c r="C288" s="5">
        <v>45059.703463812235</v>
      </c>
    </row>
    <row r="289" spans="2:3" x14ac:dyDescent="0.2">
      <c r="B289" s="4">
        <v>10</v>
      </c>
      <c r="C289" s="5">
        <v>45735.599015769418</v>
      </c>
    </row>
    <row r="290" spans="2:3" x14ac:dyDescent="0.2">
      <c r="B290" s="4">
        <v>30</v>
      </c>
      <c r="C290" s="5">
        <v>34000</v>
      </c>
    </row>
    <row r="291" spans="2:3" x14ac:dyDescent="0.2">
      <c r="B291" s="4">
        <v>7</v>
      </c>
      <c r="C291" s="5">
        <v>43737.730557705589</v>
      </c>
    </row>
    <row r="292" spans="2:3" x14ac:dyDescent="0.2">
      <c r="B292" s="4">
        <v>6</v>
      </c>
      <c r="C292" s="5">
        <v>21020.201002000002</v>
      </c>
    </row>
    <row r="293" spans="2:3" x14ac:dyDescent="0.2">
      <c r="B293" s="4">
        <v>6</v>
      </c>
      <c r="C293" s="5">
        <v>28377.271352700001</v>
      </c>
    </row>
    <row r="294" spans="2:3" x14ac:dyDescent="0.2">
      <c r="B294" s="4">
        <v>16</v>
      </c>
      <c r="C294" s="5">
        <v>23219.379107399975</v>
      </c>
    </row>
    <row r="295" spans="2:3" x14ac:dyDescent="0.2">
      <c r="B295" s="4">
        <v>8</v>
      </c>
      <c r="C295" s="5">
        <v>44393.796516071168</v>
      </c>
    </row>
    <row r="296" spans="2:3" x14ac:dyDescent="0.2">
      <c r="B296" s="4">
        <v>5</v>
      </c>
      <c r="C296" s="5">
        <v>75770.251199999999</v>
      </c>
    </row>
    <row r="297" spans="2:3" x14ac:dyDescent="0.2">
      <c r="B297" s="4">
        <v>2</v>
      </c>
      <c r="C297" s="5">
        <v>20200</v>
      </c>
    </row>
    <row r="298" spans="2:3" x14ac:dyDescent="0.2">
      <c r="B298" s="4">
        <v>5</v>
      </c>
      <c r="C298" s="5">
        <v>42454.542024999973</v>
      </c>
    </row>
    <row r="299" spans="2:3" x14ac:dyDescent="0.2">
      <c r="B299" s="4">
        <v>4</v>
      </c>
      <c r="C299" s="5">
        <v>20606.02</v>
      </c>
    </row>
    <row r="300" spans="2:3" x14ac:dyDescent="0.2">
      <c r="B300" s="4">
        <v>7</v>
      </c>
      <c r="C300" s="5">
        <v>78831.369348480002</v>
      </c>
    </row>
    <row r="301" spans="2:3" x14ac:dyDescent="0.2">
      <c r="B301" s="4">
        <v>5</v>
      </c>
      <c r="C301" s="5">
        <v>75770.251199999999</v>
      </c>
    </row>
    <row r="302" spans="2:3" x14ac:dyDescent="0.2">
      <c r="B302" s="4">
        <v>4</v>
      </c>
      <c r="C302" s="5">
        <v>41827.13499999998</v>
      </c>
    </row>
    <row r="303" spans="2:3" x14ac:dyDescent="0.2">
      <c r="B303" s="4">
        <v>23</v>
      </c>
      <c r="C303" s="5">
        <v>55502.547964921141</v>
      </c>
    </row>
    <row r="304" spans="2:3" x14ac:dyDescent="0.2">
      <c r="B304" s="4">
        <v>20</v>
      </c>
      <c r="C304" s="5">
        <v>101976.78207694591</v>
      </c>
    </row>
    <row r="305" spans="2:3" x14ac:dyDescent="0.2">
      <c r="B305" s="4">
        <v>18</v>
      </c>
      <c r="C305" s="5">
        <v>23686.088627458717</v>
      </c>
    </row>
    <row r="306" spans="2:3" x14ac:dyDescent="0.2">
      <c r="B306" s="4">
        <v>20</v>
      </c>
      <c r="C306" s="5">
        <v>53078.029814780435</v>
      </c>
    </row>
    <row r="307" spans="2:3" x14ac:dyDescent="0.2">
      <c r="B307" s="4">
        <v>16</v>
      </c>
      <c r="C307" s="5">
        <v>23219.379107399975</v>
      </c>
    </row>
    <row r="308" spans="2:3" x14ac:dyDescent="0.2">
      <c r="B308" s="4">
        <v>22</v>
      </c>
      <c r="C308" s="5">
        <v>54682.313265932164</v>
      </c>
    </row>
    <row r="309" spans="2:3" x14ac:dyDescent="0.2">
      <c r="B309" s="4">
        <v>8</v>
      </c>
      <c r="C309" s="5">
        <v>80407.996735449604</v>
      </c>
    </row>
    <row r="310" spans="2:3" x14ac:dyDescent="0.2">
      <c r="B310" s="4">
        <v>22</v>
      </c>
      <c r="C310" s="5">
        <v>33274.582389381067</v>
      </c>
    </row>
    <row r="311" spans="2:3" x14ac:dyDescent="0.2">
      <c r="B311" s="4">
        <v>15</v>
      </c>
      <c r="C311" s="5">
        <v>22989.484264752449</v>
      </c>
    </row>
    <row r="312" spans="2:3" x14ac:dyDescent="0.2">
      <c r="B312" s="4">
        <v>26</v>
      </c>
      <c r="C312" s="5">
        <v>25648.639900344682</v>
      </c>
    </row>
    <row r="313" spans="2:3" x14ac:dyDescent="0.2">
      <c r="B313" s="4">
        <v>6</v>
      </c>
      <c r="C313" s="5">
        <v>43091.360155374969</v>
      </c>
    </row>
    <row r="314" spans="2:3" x14ac:dyDescent="0.2">
      <c r="B314" s="4">
        <v>2</v>
      </c>
      <c r="C314" s="5">
        <v>27270</v>
      </c>
    </row>
    <row r="315" spans="2:3" x14ac:dyDescent="0.2">
      <c r="B315" s="4">
        <v>18</v>
      </c>
      <c r="C315" s="5">
        <v>51520.813234759829</v>
      </c>
    </row>
    <row r="316" spans="2:3" x14ac:dyDescent="0.2">
      <c r="B316" s="4">
        <v>6</v>
      </c>
      <c r="C316" s="5">
        <v>21020.201002000002</v>
      </c>
    </row>
    <row r="317" spans="2:3" x14ac:dyDescent="0.2">
      <c r="B317" s="4">
        <v>20</v>
      </c>
      <c r="C317" s="5">
        <v>24162.179008870637</v>
      </c>
    </row>
    <row r="318" spans="2:3" x14ac:dyDescent="0.2">
      <c r="B318" s="4">
        <v>2</v>
      </c>
      <c r="C318" s="5">
        <v>27270</v>
      </c>
    </row>
    <row r="319" spans="2:3" x14ac:dyDescent="0.2">
      <c r="B319" s="4">
        <v>31</v>
      </c>
      <c r="C319" s="5">
        <v>62523.208819634063</v>
      </c>
    </row>
    <row r="320" spans="2:3" x14ac:dyDescent="0.2">
      <c r="B320" s="4">
        <v>5</v>
      </c>
      <c r="C320" s="5">
        <v>42454.542024999973</v>
      </c>
    </row>
    <row r="321" spans="2:3" x14ac:dyDescent="0.2">
      <c r="B321" s="4">
        <v>18</v>
      </c>
      <c r="C321" s="5">
        <v>31976.219647069265</v>
      </c>
    </row>
    <row r="322" spans="2:3" x14ac:dyDescent="0.2">
      <c r="B322" s="4">
        <v>7</v>
      </c>
      <c r="C322" s="5">
        <v>28661.044066227001</v>
      </c>
    </row>
    <row r="323" spans="2:3" x14ac:dyDescent="0.2">
      <c r="B323" s="4">
        <v>25</v>
      </c>
      <c r="C323" s="5">
        <v>25394.692970638298</v>
      </c>
    </row>
    <row r="324" spans="2:3" x14ac:dyDescent="0.2">
      <c r="B324" s="4">
        <v>31</v>
      </c>
      <c r="C324" s="5">
        <v>126795.31088723482</v>
      </c>
    </row>
    <row r="325" spans="2:3" x14ac:dyDescent="0.2">
      <c r="B325" s="4">
        <v>8</v>
      </c>
      <c r="C325" s="5">
        <v>21442.707042140202</v>
      </c>
    </row>
    <row r="326" spans="2:3" x14ac:dyDescent="0.2">
      <c r="B326" s="4">
        <v>15</v>
      </c>
      <c r="C326" s="5">
        <v>49270.229227758333</v>
      </c>
    </row>
    <row r="327" spans="2:3" x14ac:dyDescent="0.2">
      <c r="B327" s="4">
        <v>11</v>
      </c>
      <c r="C327" s="5">
        <v>29824.797386102524</v>
      </c>
    </row>
    <row r="328" spans="2:3" x14ac:dyDescent="0.2">
      <c r="B328" s="4">
        <v>7</v>
      </c>
      <c r="C328" s="5">
        <v>43737.730557705589</v>
      </c>
    </row>
    <row r="329" spans="2:3" x14ac:dyDescent="0.2">
      <c r="B329" s="4">
        <v>7</v>
      </c>
      <c r="C329" s="5">
        <v>43737.730557705589</v>
      </c>
    </row>
    <row r="330" spans="2:3" x14ac:dyDescent="0.2">
      <c r="B330" s="4">
        <v>19</v>
      </c>
      <c r="C330" s="5">
        <v>52293.625433281224</v>
      </c>
    </row>
    <row r="331" spans="2:3" x14ac:dyDescent="0.2">
      <c r="B331" s="4">
        <v>14</v>
      </c>
      <c r="C331" s="5">
        <v>22761.86560866579</v>
      </c>
    </row>
    <row r="332" spans="2:3" x14ac:dyDescent="0.2">
      <c r="B332" s="4">
        <v>2</v>
      </c>
      <c r="C332" s="5">
        <v>20200</v>
      </c>
    </row>
    <row r="333" spans="2:3" x14ac:dyDescent="0.2">
      <c r="B333" s="4">
        <v>3</v>
      </c>
      <c r="C333" s="5">
        <v>20402</v>
      </c>
    </row>
    <row r="334" spans="2:3" x14ac:dyDescent="0.2">
      <c r="B334" s="4">
        <v>7</v>
      </c>
      <c r="C334" s="5">
        <v>43737.730557705589</v>
      </c>
    </row>
    <row r="335" spans="2:3" x14ac:dyDescent="0.2">
      <c r="B335" s="4">
        <v>5</v>
      </c>
      <c r="C335" s="5">
        <v>20812.0802</v>
      </c>
    </row>
    <row r="336" spans="2:3" x14ac:dyDescent="0.2">
      <c r="B336" s="4">
        <v>6</v>
      </c>
      <c r="C336" s="5">
        <v>43091.360155374969</v>
      </c>
    </row>
    <row r="337" spans="2:3" x14ac:dyDescent="0.2">
      <c r="B337" s="4">
        <v>14</v>
      </c>
      <c r="C337" s="5">
        <v>90552.464131765737</v>
      </c>
    </row>
    <row r="338" spans="2:3" x14ac:dyDescent="0.2">
      <c r="B338" s="4">
        <v>3</v>
      </c>
      <c r="C338" s="5">
        <v>27542.7</v>
      </c>
    </row>
    <row r="339" spans="2:3" x14ac:dyDescent="0.2">
      <c r="B339" s="4">
        <v>8</v>
      </c>
      <c r="C339" s="5">
        <v>21442.707042140202</v>
      </c>
    </row>
    <row r="340" spans="2:3" x14ac:dyDescent="0.2">
      <c r="B340" s="4">
        <v>18</v>
      </c>
      <c r="C340" s="5">
        <v>31976.219647069265</v>
      </c>
    </row>
    <row r="341" spans="2:3" x14ac:dyDescent="0.2">
      <c r="B341" s="4">
        <v>4</v>
      </c>
      <c r="C341" s="5">
        <v>27818.127</v>
      </c>
    </row>
    <row r="342" spans="2:3" x14ac:dyDescent="0.2">
      <c r="B342" s="4">
        <v>17</v>
      </c>
      <c r="C342" s="5">
        <v>50759.421906167321</v>
      </c>
    </row>
    <row r="343" spans="2:3" x14ac:dyDescent="0.2">
      <c r="B343" s="4">
        <v>4</v>
      </c>
      <c r="C343" s="5">
        <v>20606.02</v>
      </c>
    </row>
    <row r="344" spans="2:3" x14ac:dyDescent="0.2">
      <c r="B344" s="4">
        <v>3</v>
      </c>
      <c r="C344" s="5">
        <v>41208.999999999985</v>
      </c>
    </row>
    <row r="345" spans="2:3" x14ac:dyDescent="0.2">
      <c r="B345" s="4">
        <v>6</v>
      </c>
      <c r="C345" s="5">
        <v>77285.656224000006</v>
      </c>
    </row>
    <row r="346" spans="2:3" x14ac:dyDescent="0.2">
      <c r="B346" s="4">
        <v>6</v>
      </c>
      <c r="C346" s="5">
        <v>21020.201002000002</v>
      </c>
    </row>
    <row r="347" spans="2:3" x14ac:dyDescent="0.2">
      <c r="B347" s="4">
        <v>1</v>
      </c>
      <c r="C347" s="5">
        <v>20000</v>
      </c>
    </row>
    <row r="348" spans="2:3" x14ac:dyDescent="0.2">
      <c r="B348" s="4">
        <v>14</v>
      </c>
      <c r="C348" s="5">
        <v>30728.51857169882</v>
      </c>
    </row>
    <row r="349" spans="2:3" x14ac:dyDescent="0.2">
      <c r="B349" s="4">
        <v>2</v>
      </c>
      <c r="C349" s="5">
        <v>71400</v>
      </c>
    </row>
    <row r="350" spans="2:3" x14ac:dyDescent="0.2">
      <c r="B350" s="4">
        <v>24</v>
      </c>
      <c r="C350" s="5">
        <v>25143.26036696861</v>
      </c>
    </row>
    <row r="351" spans="2:3" x14ac:dyDescent="0.2">
      <c r="B351" s="4">
        <v>1</v>
      </c>
      <c r="C351" s="5">
        <v>20000</v>
      </c>
    </row>
    <row r="352" spans="2:3" x14ac:dyDescent="0.2">
      <c r="B352" s="4">
        <v>37</v>
      </c>
      <c r="C352" s="5">
        <v>142792.11406009938</v>
      </c>
    </row>
    <row r="353" spans="2:3" x14ac:dyDescent="0.2">
      <c r="B353" s="4">
        <v>8</v>
      </c>
      <c r="C353" s="5">
        <v>44393.796516071168</v>
      </c>
    </row>
    <row r="354" spans="2:3" x14ac:dyDescent="0.2">
      <c r="B354" s="4">
        <v>20</v>
      </c>
      <c r="C354" s="5">
        <v>101976.78207694591</v>
      </c>
    </row>
    <row r="355" spans="2:3" x14ac:dyDescent="0.2">
      <c r="B355" s="4">
        <v>11</v>
      </c>
      <c r="C355" s="5">
        <v>46421.633001005954</v>
      </c>
    </row>
    <row r="356" spans="2:3" x14ac:dyDescent="0.2">
      <c r="B356" s="4">
        <v>11</v>
      </c>
      <c r="C356" s="5">
        <v>29824.797386102524</v>
      </c>
    </row>
    <row r="357" spans="2:3" x14ac:dyDescent="0.2">
      <c r="B357" s="4">
        <v>26</v>
      </c>
      <c r="C357" s="5">
        <v>25648.639900344682</v>
      </c>
    </row>
    <row r="358" spans="2:3" x14ac:dyDescent="0.2">
      <c r="B358" s="4">
        <v>6</v>
      </c>
      <c r="C358" s="5">
        <v>21020.201002000002</v>
      </c>
    </row>
    <row r="359" spans="2:3" x14ac:dyDescent="0.2">
      <c r="B359" s="4">
        <v>8</v>
      </c>
      <c r="C359" s="5">
        <v>21442.707042140202</v>
      </c>
    </row>
    <row r="360" spans="2:3" x14ac:dyDescent="0.2">
      <c r="B360" s="4">
        <v>15</v>
      </c>
      <c r="C360" s="5">
        <v>31035.803757415808</v>
      </c>
    </row>
    <row r="361" spans="2:3" x14ac:dyDescent="0.2">
      <c r="B361" s="4">
        <v>3</v>
      </c>
      <c r="C361" s="5">
        <v>41208.999999999985</v>
      </c>
    </row>
    <row r="362" spans="2:3" x14ac:dyDescent="0.2">
      <c r="B362" s="4">
        <v>6</v>
      </c>
      <c r="C362" s="5">
        <v>43091.360155374969</v>
      </c>
    </row>
    <row r="363" spans="2:3" x14ac:dyDescent="0.2">
      <c r="B363" s="4">
        <v>5</v>
      </c>
      <c r="C363" s="5">
        <v>28096.308270000001</v>
      </c>
    </row>
    <row r="364" spans="2:3" x14ac:dyDescent="0.2">
      <c r="B364" s="4">
        <v>20</v>
      </c>
      <c r="C364" s="5">
        <v>53078.029814780435</v>
      </c>
    </row>
    <row r="365" spans="2:3" x14ac:dyDescent="0.2">
      <c r="B365" s="4">
        <v>25</v>
      </c>
      <c r="C365" s="5">
        <v>112590.60746326581</v>
      </c>
    </row>
    <row r="366" spans="2:3" x14ac:dyDescent="0.2">
      <c r="B366" s="4">
        <v>7</v>
      </c>
      <c r="C366" s="5">
        <v>43737.730557705589</v>
      </c>
    </row>
    <row r="367" spans="2:3" x14ac:dyDescent="0.2">
      <c r="B367" s="4">
        <v>4</v>
      </c>
      <c r="C367" s="5">
        <v>27818.127</v>
      </c>
    </row>
    <row r="368" spans="2:3" x14ac:dyDescent="0.2">
      <c r="B368" s="4">
        <v>14</v>
      </c>
      <c r="C368" s="5">
        <v>48542.097761338264</v>
      </c>
    </row>
    <row r="369" spans="2:3" x14ac:dyDescent="0.2">
      <c r="B369" s="4">
        <v>7</v>
      </c>
      <c r="C369" s="5">
        <v>43737.730557705589</v>
      </c>
    </row>
    <row r="370" spans="2:3" x14ac:dyDescent="0.2">
      <c r="B370" s="4">
        <v>20</v>
      </c>
      <c r="C370" s="5">
        <v>101976.78207694591</v>
      </c>
    </row>
    <row r="371" spans="2:3" x14ac:dyDescent="0.2">
      <c r="B371" s="4">
        <v>6</v>
      </c>
      <c r="C371" s="5">
        <v>43091.360155374969</v>
      </c>
    </row>
    <row r="372" spans="2:3" x14ac:dyDescent="0.2">
      <c r="B372" s="4">
        <v>18</v>
      </c>
      <c r="C372" s="5">
        <v>98016.899343469719</v>
      </c>
    </row>
    <row r="373" spans="2:3" x14ac:dyDescent="0.2">
      <c r="B373" s="4">
        <v>1</v>
      </c>
      <c r="C373" s="5">
        <v>20000</v>
      </c>
    </row>
    <row r="374" spans="2:3" x14ac:dyDescent="0.2">
      <c r="B374" s="4">
        <v>5</v>
      </c>
      <c r="C374" s="5">
        <v>42454.542024999973</v>
      </c>
    </row>
    <row r="375" spans="2:3" x14ac:dyDescent="0.2">
      <c r="B375" s="4">
        <v>7</v>
      </c>
      <c r="C375" s="5">
        <v>21230.40301202</v>
      </c>
    </row>
    <row r="376" spans="2:3" x14ac:dyDescent="0.2">
      <c r="B376" s="4">
        <v>13</v>
      </c>
      <c r="C376" s="5">
        <v>47824.726858461348</v>
      </c>
    </row>
    <row r="377" spans="2:3" x14ac:dyDescent="0.2">
      <c r="B377" s="4">
        <v>13</v>
      </c>
      <c r="C377" s="5">
        <v>22536.500602639397</v>
      </c>
    </row>
    <row r="378" spans="2:3" x14ac:dyDescent="0.2">
      <c r="B378" s="4">
        <v>1</v>
      </c>
      <c r="C378" s="5">
        <v>20000</v>
      </c>
    </row>
    <row r="379" spans="2:3" x14ac:dyDescent="0.2">
      <c r="B379" s="4">
        <v>5</v>
      </c>
      <c r="C379" s="5">
        <v>20812.0802</v>
      </c>
    </row>
    <row r="380" spans="2:3" x14ac:dyDescent="0.2">
      <c r="B380" s="4">
        <v>3</v>
      </c>
      <c r="C380" s="5">
        <v>20402</v>
      </c>
    </row>
    <row r="381" spans="2:3" x14ac:dyDescent="0.2">
      <c r="B381" s="4">
        <v>4</v>
      </c>
      <c r="C381" s="5">
        <v>41827.13499999998</v>
      </c>
    </row>
    <row r="382" spans="2:3" x14ac:dyDescent="0.2">
      <c r="B382" s="4">
        <v>13</v>
      </c>
      <c r="C382" s="5">
        <v>47824.726858461348</v>
      </c>
    </row>
    <row r="383" spans="2:3" x14ac:dyDescent="0.2">
      <c r="B383" s="4">
        <v>5</v>
      </c>
      <c r="C383" s="5">
        <v>42454.542024999973</v>
      </c>
    </row>
    <row r="384" spans="2:3" x14ac:dyDescent="0.2">
      <c r="B384" s="4">
        <v>4</v>
      </c>
      <c r="C384" s="5">
        <v>20606.02</v>
      </c>
    </row>
    <row r="385" spans="2:3" x14ac:dyDescent="0.2">
      <c r="B385" s="4">
        <v>5</v>
      </c>
      <c r="C385" s="5">
        <v>42454.542024999973</v>
      </c>
    </row>
    <row r="386" spans="2:3" x14ac:dyDescent="0.2">
      <c r="B386" s="4">
        <v>24</v>
      </c>
      <c r="C386" s="5">
        <v>110382.94849339785</v>
      </c>
    </row>
    <row r="387" spans="2:3" x14ac:dyDescent="0.2">
      <c r="B387" s="4">
        <v>6</v>
      </c>
      <c r="C387" s="5">
        <v>28377.271352700001</v>
      </c>
    </row>
    <row r="388" spans="2:3" x14ac:dyDescent="0.2">
      <c r="B388" s="4">
        <v>8</v>
      </c>
      <c r="C388" s="5">
        <v>21442.707042140202</v>
      </c>
    </row>
    <row r="389" spans="2:3" x14ac:dyDescent="0.2">
      <c r="B389" s="4">
        <v>2</v>
      </c>
      <c r="C389" s="5">
        <v>20200</v>
      </c>
    </row>
    <row r="390" spans="2:3" x14ac:dyDescent="0.2">
      <c r="B390" s="4">
        <v>6</v>
      </c>
      <c r="C390" s="5">
        <v>28377.271352700001</v>
      </c>
    </row>
    <row r="391" spans="2:3" x14ac:dyDescent="0.2">
      <c r="B391" s="4">
        <v>19</v>
      </c>
      <c r="C391" s="5">
        <v>23922.949513733303</v>
      </c>
    </row>
    <row r="392" spans="2:3" x14ac:dyDescent="0.2">
      <c r="B392" s="4">
        <v>1</v>
      </c>
      <c r="C392" s="5">
        <v>40000</v>
      </c>
    </row>
    <row r="393" spans="2:3" x14ac:dyDescent="0.2">
      <c r="B393" s="4">
        <v>31</v>
      </c>
      <c r="C393" s="5">
        <v>126795.31088723482</v>
      </c>
    </row>
    <row r="394" spans="2:3" x14ac:dyDescent="0.2">
      <c r="B394" s="4">
        <v>16</v>
      </c>
      <c r="C394" s="5">
        <v>50009.282666174702</v>
      </c>
    </row>
    <row r="395" spans="2:3" x14ac:dyDescent="0.2">
      <c r="B395" s="4">
        <v>28</v>
      </c>
      <c r="C395" s="5">
        <v>119482.0533648774</v>
      </c>
    </row>
    <row r="396" spans="2:3" x14ac:dyDescent="0.2">
      <c r="B396" s="4">
        <v>10</v>
      </c>
      <c r="C396" s="5">
        <v>29529.502362477746</v>
      </c>
    </row>
    <row r="397" spans="2:3" x14ac:dyDescent="0.2">
      <c r="B397" s="4">
        <v>6</v>
      </c>
      <c r="C397" s="5">
        <v>43091.360155374969</v>
      </c>
    </row>
    <row r="398" spans="2:3" x14ac:dyDescent="0.2">
      <c r="B398" s="4">
        <v>9</v>
      </c>
      <c r="C398" s="5">
        <v>45059.703463812235</v>
      </c>
    </row>
    <row r="399" spans="2:3" x14ac:dyDescent="0.2">
      <c r="B399" s="4">
        <v>17</v>
      </c>
      <c r="C399" s="5">
        <v>23451.572898473976</v>
      </c>
    </row>
    <row r="400" spans="2:3" x14ac:dyDescent="0.2">
      <c r="B400" s="4">
        <v>10</v>
      </c>
      <c r="C400" s="5">
        <v>21873.70545368722</v>
      </c>
    </row>
    <row r="401" spans="2:3" x14ac:dyDescent="0.2">
      <c r="B401" s="4">
        <v>9</v>
      </c>
      <c r="C401" s="5">
        <v>45059.703463812235</v>
      </c>
    </row>
    <row r="402" spans="2:3" x14ac:dyDescent="0.2">
      <c r="B402" s="4">
        <v>18</v>
      </c>
      <c r="C402" s="5">
        <v>31976.219647069265</v>
      </c>
    </row>
    <row r="403" spans="2:3" x14ac:dyDescent="0.2">
      <c r="B403" s="4">
        <v>13</v>
      </c>
      <c r="C403" s="5">
        <v>47824.726858461348</v>
      </c>
    </row>
    <row r="404" spans="2:3" x14ac:dyDescent="0.2">
      <c r="B404" s="4">
        <v>33</v>
      </c>
      <c r="C404" s="5">
        <v>64412.972806207494</v>
      </c>
    </row>
    <row r="405" spans="2:3" x14ac:dyDescent="0.2">
      <c r="B405" s="4">
        <v>6</v>
      </c>
      <c r="C405" s="5">
        <v>21020.201002000002</v>
      </c>
    </row>
    <row r="406" spans="2:3" x14ac:dyDescent="0.2">
      <c r="B406" s="4">
        <v>31</v>
      </c>
      <c r="C406" s="5">
        <v>62523.208819634063</v>
      </c>
    </row>
    <row r="407" spans="2:3" x14ac:dyDescent="0.2">
      <c r="B407" s="4">
        <v>4</v>
      </c>
      <c r="C407" s="5">
        <v>41827.13499999998</v>
      </c>
    </row>
    <row r="408" spans="2:3" x14ac:dyDescent="0.2">
      <c r="B408" s="4">
        <v>26</v>
      </c>
      <c r="C408" s="5">
        <v>34000</v>
      </c>
    </row>
    <row r="409" spans="2:3" x14ac:dyDescent="0.2">
      <c r="B409" s="4">
        <v>8</v>
      </c>
      <c r="C409" s="5">
        <v>44393.796516071168</v>
      </c>
    </row>
    <row r="410" spans="2:3" x14ac:dyDescent="0.2">
      <c r="B410" s="4">
        <v>39</v>
      </c>
      <c r="C410" s="5">
        <v>34000</v>
      </c>
    </row>
    <row r="411" spans="2:3" x14ac:dyDescent="0.2">
      <c r="B411" s="4">
        <v>6</v>
      </c>
      <c r="C411" s="5">
        <v>21020.201002000002</v>
      </c>
    </row>
    <row r="412" spans="2:3" x14ac:dyDescent="0.2">
      <c r="B412" s="4">
        <v>5</v>
      </c>
      <c r="C412" s="5">
        <v>28096.308270000001</v>
      </c>
    </row>
    <row r="413" spans="2:3" x14ac:dyDescent="0.2">
      <c r="B413" s="4">
        <v>9</v>
      </c>
      <c r="C413" s="5">
        <v>21657.134112561605</v>
      </c>
    </row>
    <row r="414" spans="2:3" x14ac:dyDescent="0.2">
      <c r="B414" s="4">
        <v>5</v>
      </c>
      <c r="C414" s="5">
        <v>42454.542024999973</v>
      </c>
    </row>
    <row r="415" spans="2:3" x14ac:dyDescent="0.2">
      <c r="B415" s="4">
        <v>8</v>
      </c>
      <c r="C415" s="5">
        <v>44393.796516071168</v>
      </c>
    </row>
    <row r="416" spans="2:3" x14ac:dyDescent="0.2">
      <c r="B416" s="4">
        <v>15</v>
      </c>
      <c r="C416" s="5">
        <v>49270.229227758333</v>
      </c>
    </row>
    <row r="417" spans="2:3" x14ac:dyDescent="0.2">
      <c r="B417" s="4">
        <v>3</v>
      </c>
      <c r="C417" s="5">
        <v>20402</v>
      </c>
    </row>
    <row r="418" spans="2:3" x14ac:dyDescent="0.2">
      <c r="B418" s="4">
        <v>21</v>
      </c>
      <c r="C418" s="5">
        <v>53874.200262002138</v>
      </c>
    </row>
    <row r="419" spans="2:3" x14ac:dyDescent="0.2">
      <c r="B419" s="4">
        <v>13</v>
      </c>
      <c r="C419" s="5">
        <v>47824.726858461348</v>
      </c>
    </row>
    <row r="420" spans="2:3" x14ac:dyDescent="0.2">
      <c r="B420" s="4">
        <v>1</v>
      </c>
      <c r="C420" s="5">
        <v>20000</v>
      </c>
    </row>
    <row r="421" spans="2:3" x14ac:dyDescent="0.2">
      <c r="B421" s="4">
        <v>27</v>
      </c>
      <c r="C421" s="5">
        <v>58908.381376783051</v>
      </c>
    </row>
    <row r="422" spans="2:3" x14ac:dyDescent="0.2">
      <c r="B422" s="4">
        <v>12</v>
      </c>
      <c r="C422" s="5">
        <v>22313.366933306334</v>
      </c>
    </row>
    <row r="423" spans="2:3" x14ac:dyDescent="0.2">
      <c r="B423" s="4">
        <v>22</v>
      </c>
      <c r="C423" s="5">
        <v>54682.313265932164</v>
      </c>
    </row>
    <row r="424" spans="2:3" x14ac:dyDescent="0.2">
      <c r="B424" s="4">
        <v>10</v>
      </c>
      <c r="C424" s="5">
        <v>45735.599015769418</v>
      </c>
    </row>
    <row r="425" spans="2:3" x14ac:dyDescent="0.2">
      <c r="B425" s="4">
        <v>7</v>
      </c>
      <c r="C425" s="5">
        <v>21230.40301202</v>
      </c>
    </row>
    <row r="426" spans="2:3" x14ac:dyDescent="0.2">
      <c r="B426" s="4">
        <v>10</v>
      </c>
      <c r="C426" s="5">
        <v>21873.70545368722</v>
      </c>
    </row>
    <row r="427" spans="2:3" x14ac:dyDescent="0.2">
      <c r="B427" s="4">
        <v>14</v>
      </c>
      <c r="C427" s="5">
        <v>22761.86560866579</v>
      </c>
    </row>
    <row r="428" spans="2:3" x14ac:dyDescent="0.2">
      <c r="B428" s="4">
        <v>12</v>
      </c>
      <c r="C428" s="5">
        <v>47117.957496021038</v>
      </c>
    </row>
    <row r="429" spans="2:3" x14ac:dyDescent="0.2">
      <c r="B429" s="4">
        <v>5</v>
      </c>
      <c r="C429" s="5">
        <v>42454.542024999973</v>
      </c>
    </row>
    <row r="430" spans="2:3" x14ac:dyDescent="0.2">
      <c r="B430" s="4">
        <v>2</v>
      </c>
      <c r="C430" s="5">
        <v>27270</v>
      </c>
    </row>
    <row r="431" spans="2:3" x14ac:dyDescent="0.2">
      <c r="B431" s="4">
        <v>1</v>
      </c>
      <c r="C431" s="5">
        <v>20000</v>
      </c>
    </row>
    <row r="432" spans="2:3" x14ac:dyDescent="0.2">
      <c r="B432" s="4">
        <v>23</v>
      </c>
      <c r="C432" s="5">
        <v>33607.328213274879</v>
      </c>
    </row>
    <row r="433" spans="2:3" x14ac:dyDescent="0.2">
      <c r="B433" s="4">
        <v>12</v>
      </c>
      <c r="C433" s="5">
        <v>22313.366933306334</v>
      </c>
    </row>
    <row r="434" spans="2:3" x14ac:dyDescent="0.2">
      <c r="B434" s="4">
        <v>8</v>
      </c>
      <c r="C434" s="5">
        <v>21442.707042140202</v>
      </c>
    </row>
    <row r="435" spans="2:3" x14ac:dyDescent="0.2">
      <c r="B435" s="4">
        <v>10</v>
      </c>
      <c r="C435" s="5">
        <v>83656.479803561771</v>
      </c>
    </row>
    <row r="436" spans="2:3" x14ac:dyDescent="0.2">
      <c r="B436" s="4">
        <v>14</v>
      </c>
      <c r="C436" s="5">
        <v>48542.097761338264</v>
      </c>
    </row>
    <row r="437" spans="2:3" x14ac:dyDescent="0.2">
      <c r="B437" s="4">
        <v>27</v>
      </c>
      <c r="C437" s="5">
        <v>58908.381376783051</v>
      </c>
    </row>
    <row r="438" spans="2:3" x14ac:dyDescent="0.2">
      <c r="B438" s="4">
        <v>13</v>
      </c>
      <c r="C438" s="5">
        <v>47824.726858461348</v>
      </c>
    </row>
    <row r="439" spans="2:3" x14ac:dyDescent="0.2">
      <c r="B439" s="4">
        <v>22</v>
      </c>
      <c r="C439" s="5">
        <v>54682.313265932164</v>
      </c>
    </row>
    <row r="440" spans="2:3" x14ac:dyDescent="0.2">
      <c r="B440" s="4">
        <v>9</v>
      </c>
      <c r="C440" s="5">
        <v>21657.134112561605</v>
      </c>
    </row>
    <row r="441" spans="2:3" x14ac:dyDescent="0.2">
      <c r="B441" s="4">
        <v>2</v>
      </c>
      <c r="C441" s="5">
        <v>20200</v>
      </c>
    </row>
    <row r="442" spans="2:3" x14ac:dyDescent="0.2">
      <c r="B442" s="4">
        <v>2</v>
      </c>
      <c r="C442" s="5">
        <v>20200</v>
      </c>
    </row>
    <row r="443" spans="2:3" x14ac:dyDescent="0.2">
      <c r="B443" s="4">
        <v>13</v>
      </c>
      <c r="C443" s="5">
        <v>88776.925619378177</v>
      </c>
    </row>
    <row r="444" spans="2:3" x14ac:dyDescent="0.2">
      <c r="B444" s="4">
        <v>7</v>
      </c>
      <c r="C444" s="5">
        <v>43737.730557705589</v>
      </c>
    </row>
    <row r="445" spans="2:3" x14ac:dyDescent="0.2">
      <c r="B445" s="4">
        <v>26</v>
      </c>
      <c r="C445" s="5">
        <v>34000</v>
      </c>
    </row>
    <row r="446" spans="2:3" x14ac:dyDescent="0.2">
      <c r="B446" s="4">
        <v>15</v>
      </c>
      <c r="C446" s="5">
        <v>22989.484264752449</v>
      </c>
    </row>
    <row r="447" spans="2:3" x14ac:dyDescent="0.2">
      <c r="B447" s="4">
        <v>29</v>
      </c>
      <c r="C447" s="5">
        <v>60688.887203896309</v>
      </c>
    </row>
    <row r="448" spans="2:3" x14ac:dyDescent="0.2">
      <c r="B448" s="4">
        <v>7</v>
      </c>
      <c r="C448" s="5">
        <v>43737.730557705589</v>
      </c>
    </row>
    <row r="449" spans="2:3" x14ac:dyDescent="0.2">
      <c r="B449" s="4">
        <v>28</v>
      </c>
      <c r="C449" s="5">
        <v>59792.007097434791</v>
      </c>
    </row>
    <row r="450" spans="2:3" x14ac:dyDescent="0.2">
      <c r="B450" s="4">
        <v>3</v>
      </c>
      <c r="C450" s="5">
        <v>41208.999999999985</v>
      </c>
    </row>
    <row r="451" spans="2:3" x14ac:dyDescent="0.2">
      <c r="B451" s="4">
        <v>23</v>
      </c>
      <c r="C451" s="5">
        <v>108218.57695431162</v>
      </c>
    </row>
    <row r="452" spans="2:3" x14ac:dyDescent="0.2">
      <c r="B452" s="4">
        <v>19</v>
      </c>
      <c r="C452" s="5">
        <v>52293.625433281224</v>
      </c>
    </row>
    <row r="453" spans="2:3" x14ac:dyDescent="0.2">
      <c r="B453" s="4">
        <v>12</v>
      </c>
      <c r="C453" s="5">
        <v>47117.957496021038</v>
      </c>
    </row>
    <row r="454" spans="2:3" x14ac:dyDescent="0.2">
      <c r="B454" s="4">
        <v>8</v>
      </c>
      <c r="C454" s="5">
        <v>21442.707042140202</v>
      </c>
    </row>
    <row r="455" spans="2:3" x14ac:dyDescent="0.2">
      <c r="B455" s="4">
        <v>7</v>
      </c>
      <c r="C455" s="5">
        <v>78831.369348480002</v>
      </c>
    </row>
    <row r="456" spans="2:3" x14ac:dyDescent="0.2">
      <c r="B456" s="4">
        <v>26</v>
      </c>
      <c r="C456" s="5">
        <v>34000</v>
      </c>
    </row>
    <row r="457" spans="2:3" x14ac:dyDescent="0.2">
      <c r="B457" s="4">
        <v>18</v>
      </c>
      <c r="C457" s="5">
        <v>51520.813234759829</v>
      </c>
    </row>
    <row r="458" spans="2:3" x14ac:dyDescent="0.2">
      <c r="B458" s="4">
        <v>32</v>
      </c>
      <c r="C458" s="5">
        <v>63461.056951928571</v>
      </c>
    </row>
    <row r="459" spans="2:3" x14ac:dyDescent="0.2">
      <c r="B459" s="4">
        <v>20</v>
      </c>
      <c r="C459" s="5">
        <v>53078.029814780435</v>
      </c>
    </row>
    <row r="460" spans="2:3" x14ac:dyDescent="0.2">
      <c r="B460" s="4">
        <v>14</v>
      </c>
      <c r="C460" s="5">
        <v>48542.097761338264</v>
      </c>
    </row>
    <row r="461" spans="2:3" x14ac:dyDescent="0.2">
      <c r="B461" s="4">
        <v>19</v>
      </c>
      <c r="C461" s="5">
        <v>52293.625433281224</v>
      </c>
    </row>
    <row r="462" spans="2:3" x14ac:dyDescent="0.2">
      <c r="B462" s="4">
        <v>15</v>
      </c>
      <c r="C462" s="5">
        <v>31035.803757415808</v>
      </c>
    </row>
    <row r="463" spans="2:3" x14ac:dyDescent="0.2">
      <c r="B463" s="4">
        <v>3</v>
      </c>
      <c r="C463" s="5">
        <v>20402</v>
      </c>
    </row>
    <row r="464" spans="2:3" x14ac:dyDescent="0.2">
      <c r="B464" s="4">
        <v>7</v>
      </c>
      <c r="C464" s="5">
        <v>43737.730557705589</v>
      </c>
    </row>
    <row r="465" spans="2:3" x14ac:dyDescent="0.2">
      <c r="B465" s="4">
        <v>10</v>
      </c>
      <c r="C465" s="5">
        <v>21873.70545368722</v>
      </c>
    </row>
    <row r="466" spans="2:3" x14ac:dyDescent="0.2">
      <c r="B466" s="4">
        <v>24</v>
      </c>
      <c r="C466" s="5">
        <v>56335.086184394953</v>
      </c>
    </row>
    <row r="467" spans="2:3" x14ac:dyDescent="0.2">
      <c r="B467" s="4">
        <v>7</v>
      </c>
      <c r="C467" s="5">
        <v>28661.044066227001</v>
      </c>
    </row>
    <row r="468" spans="2:3" x14ac:dyDescent="0.2">
      <c r="B468" s="4">
        <v>9</v>
      </c>
      <c r="C468" s="5">
        <v>21657.134112561605</v>
      </c>
    </row>
    <row r="469" spans="2:3" x14ac:dyDescent="0.2">
      <c r="B469" s="4">
        <v>4</v>
      </c>
      <c r="C469" s="5">
        <v>20606.02</v>
      </c>
    </row>
    <row r="470" spans="2:3" x14ac:dyDescent="0.2">
      <c r="B470" s="4">
        <v>20</v>
      </c>
      <c r="C470" s="5">
        <v>24162.179008870637</v>
      </c>
    </row>
    <row r="471" spans="2:3" x14ac:dyDescent="0.2">
      <c r="B471" s="4">
        <v>8</v>
      </c>
      <c r="C471" s="5">
        <v>44393.796516071168</v>
      </c>
    </row>
    <row r="472" spans="2:3" x14ac:dyDescent="0.2">
      <c r="B472" s="4">
        <v>23</v>
      </c>
      <c r="C472" s="5">
        <v>55502.547964921141</v>
      </c>
    </row>
    <row r="473" spans="2:3" x14ac:dyDescent="0.2">
      <c r="B473" s="4">
        <v>2</v>
      </c>
      <c r="C473" s="5">
        <v>40599.999999999993</v>
      </c>
    </row>
    <row r="474" spans="2:3" x14ac:dyDescent="0.2">
      <c r="B474" s="4">
        <v>2</v>
      </c>
      <c r="C474" s="5">
        <v>40599.999999999993</v>
      </c>
    </row>
    <row r="475" spans="2:3" x14ac:dyDescent="0.2">
      <c r="B475" s="4">
        <v>5</v>
      </c>
      <c r="C475" s="5">
        <v>20812.0802</v>
      </c>
    </row>
    <row r="476" spans="2:3" x14ac:dyDescent="0.2">
      <c r="B476" s="4">
        <v>8</v>
      </c>
      <c r="C476" s="5">
        <v>28947.65450688927</v>
      </c>
    </row>
    <row r="477" spans="2:3" x14ac:dyDescent="0.2">
      <c r="B477" s="4">
        <v>11</v>
      </c>
      <c r="C477" s="5">
        <v>29824.797386102524</v>
      </c>
    </row>
    <row r="478" spans="2:3" x14ac:dyDescent="0.2">
      <c r="B478" s="4">
        <v>5</v>
      </c>
      <c r="C478" s="5">
        <v>28096.308270000001</v>
      </c>
    </row>
    <row r="479" spans="2:3" x14ac:dyDescent="0.2">
      <c r="B479" s="4">
        <v>14</v>
      </c>
      <c r="C479" s="5">
        <v>22761.86560866579</v>
      </c>
    </row>
    <row r="480" spans="2:3" x14ac:dyDescent="0.2">
      <c r="B480" s="4">
        <v>8</v>
      </c>
      <c r="C480" s="5">
        <v>28947.65450688927</v>
      </c>
    </row>
    <row r="481" spans="2:3" x14ac:dyDescent="0.2">
      <c r="B481" s="4">
        <v>2</v>
      </c>
      <c r="C481" s="5">
        <v>40599.999999999993</v>
      </c>
    </row>
    <row r="482" spans="2:3" x14ac:dyDescent="0.2">
      <c r="B482" s="4">
        <v>3</v>
      </c>
      <c r="C482" s="5">
        <v>27542.7</v>
      </c>
    </row>
    <row r="483" spans="2:3" x14ac:dyDescent="0.2">
      <c r="B483" s="4">
        <v>5</v>
      </c>
      <c r="C483" s="5">
        <v>20812.0802</v>
      </c>
    </row>
    <row r="484" spans="2:3" x14ac:dyDescent="0.2">
      <c r="B484" s="4">
        <v>11</v>
      </c>
      <c r="C484" s="5">
        <v>22092.442508224092</v>
      </c>
    </row>
    <row r="485" spans="2:3" x14ac:dyDescent="0.2">
      <c r="B485" s="4">
        <v>17</v>
      </c>
      <c r="C485" s="5">
        <v>50759.421906167321</v>
      </c>
    </row>
    <row r="486" spans="2:3" x14ac:dyDescent="0.2">
      <c r="B486" s="4">
        <v>13</v>
      </c>
      <c r="C486" s="5">
        <v>30424.275813563188</v>
      </c>
    </row>
    <row r="487" spans="2:3" x14ac:dyDescent="0.2">
      <c r="B487" s="4">
        <v>19</v>
      </c>
      <c r="C487" s="5">
        <v>99977.237330339121</v>
      </c>
    </row>
    <row r="488" spans="2:3" x14ac:dyDescent="0.2">
      <c r="B488" s="4">
        <v>8</v>
      </c>
      <c r="C488" s="5">
        <v>21442.707042140202</v>
      </c>
    </row>
    <row r="489" spans="2:3" x14ac:dyDescent="0.2">
      <c r="B489" s="4">
        <v>9</v>
      </c>
      <c r="C489" s="5">
        <v>45059.703463812235</v>
      </c>
    </row>
    <row r="490" spans="2:3" x14ac:dyDescent="0.2">
      <c r="B490" s="4">
        <v>25</v>
      </c>
      <c r="C490" s="5">
        <v>25394.692970638298</v>
      </c>
    </row>
    <row r="491" spans="2:3" x14ac:dyDescent="0.2">
      <c r="B491" s="4">
        <v>22</v>
      </c>
      <c r="C491" s="5">
        <v>54682.313265932164</v>
      </c>
    </row>
    <row r="492" spans="2:3" x14ac:dyDescent="0.2">
      <c r="B492" s="4">
        <v>15</v>
      </c>
      <c r="C492" s="5">
        <v>49270.229227758333</v>
      </c>
    </row>
    <row r="493" spans="2:3" x14ac:dyDescent="0.2">
      <c r="B493" s="4">
        <v>1</v>
      </c>
      <c r="C493" s="5">
        <v>27000</v>
      </c>
    </row>
    <row r="494" spans="2:3" x14ac:dyDescent="0.2">
      <c r="B494" s="4">
        <v>9</v>
      </c>
      <c r="C494" s="5">
        <v>82016.156670158598</v>
      </c>
    </row>
    <row r="495" spans="2:3" x14ac:dyDescent="0.2">
      <c r="B495" s="4">
        <v>12</v>
      </c>
      <c r="C495" s="5">
        <v>47117.957496021038</v>
      </c>
    </row>
    <row r="496" spans="2:3" x14ac:dyDescent="0.2">
      <c r="B496" s="4">
        <v>25</v>
      </c>
      <c r="C496" s="5">
        <v>57180.112477160874</v>
      </c>
    </row>
    <row r="497" spans="2:3" x14ac:dyDescent="0.2">
      <c r="B497" s="4">
        <v>20</v>
      </c>
      <c r="C497" s="5">
        <v>32618.941661975357</v>
      </c>
    </row>
    <row r="498" spans="2:3" x14ac:dyDescent="0.2">
      <c r="B498" s="4">
        <v>10</v>
      </c>
      <c r="C498" s="5">
        <v>45735.599015769418</v>
      </c>
    </row>
    <row r="499" spans="2:3" x14ac:dyDescent="0.2">
      <c r="B499" s="4">
        <v>14</v>
      </c>
      <c r="C499" s="5">
        <v>90552.464131765737</v>
      </c>
    </row>
    <row r="500" spans="2:3" x14ac:dyDescent="0.2">
      <c r="B500" s="4">
        <v>25</v>
      </c>
      <c r="C500" s="5">
        <v>112590.60746326581</v>
      </c>
    </row>
    <row r="501" spans="2:3" x14ac:dyDescent="0.2">
      <c r="B501" s="4">
        <v>28</v>
      </c>
      <c r="C501" s="5">
        <v>34000</v>
      </c>
    </row>
    <row r="502" spans="2:3" x14ac:dyDescent="0.2">
      <c r="B502" s="4">
        <v>29</v>
      </c>
      <c r="C502" s="5">
        <v>60688.887203896309</v>
      </c>
    </row>
    <row r="503" spans="2:3" x14ac:dyDescent="0.2">
      <c r="B503" s="4">
        <v>24</v>
      </c>
      <c r="C503" s="5">
        <v>33943.401495407626</v>
      </c>
    </row>
    <row r="504" spans="2:3" x14ac:dyDescent="0.2">
      <c r="B504" s="4">
        <v>4</v>
      </c>
      <c r="C504" s="5">
        <v>20606.02</v>
      </c>
    </row>
    <row r="505" spans="2:3" x14ac:dyDescent="0.2">
      <c r="B505" s="4">
        <v>13</v>
      </c>
      <c r="C505" s="5">
        <v>47824.726858461348</v>
      </c>
    </row>
    <row r="506" spans="2:3" x14ac:dyDescent="0.2">
      <c r="B506" s="4">
        <v>6</v>
      </c>
      <c r="C506" s="5">
        <v>21020.201002000002</v>
      </c>
    </row>
    <row r="507" spans="2:3" x14ac:dyDescent="0.2">
      <c r="B507" s="4">
        <v>18</v>
      </c>
      <c r="C507" s="5">
        <v>23686.088627458717</v>
      </c>
    </row>
    <row r="508" spans="2:3" x14ac:dyDescent="0.2">
      <c r="B508" s="4">
        <v>30</v>
      </c>
      <c r="C508" s="5">
        <v>61599.220511954751</v>
      </c>
    </row>
    <row r="509" spans="2:3" x14ac:dyDescent="0.2">
      <c r="B509" s="4">
        <v>27</v>
      </c>
      <c r="C509" s="5">
        <v>117139.26800478176</v>
      </c>
    </row>
    <row r="510" spans="2:3" x14ac:dyDescent="0.2">
      <c r="B510" s="4">
        <v>16</v>
      </c>
      <c r="C510" s="5">
        <v>50009.282666174702</v>
      </c>
    </row>
    <row r="511" spans="2:3" x14ac:dyDescent="0.2">
      <c r="B511" s="4">
        <v>13</v>
      </c>
      <c r="C511" s="5">
        <v>22536.500602639397</v>
      </c>
    </row>
    <row r="512" spans="2:3" x14ac:dyDescent="0.2">
      <c r="B512" s="4">
        <v>3</v>
      </c>
      <c r="C512" s="5">
        <v>41208.999999999985</v>
      </c>
    </row>
    <row r="513" spans="2:3" x14ac:dyDescent="0.2">
      <c r="B513" s="4">
        <v>19</v>
      </c>
      <c r="C513" s="5">
        <v>32295.981843539957</v>
      </c>
    </row>
    <row r="514" spans="2:3" x14ac:dyDescent="0.2">
      <c r="B514" s="4">
        <v>5</v>
      </c>
      <c r="C514" s="5">
        <v>28096.308270000001</v>
      </c>
    </row>
    <row r="515" spans="2:3" x14ac:dyDescent="0.2">
      <c r="B515" s="4">
        <v>11</v>
      </c>
      <c r="C515" s="5">
        <v>29824.797386102524</v>
      </c>
    </row>
    <row r="516" spans="2:3" x14ac:dyDescent="0.2">
      <c r="B516" s="4">
        <v>13</v>
      </c>
      <c r="C516" s="5">
        <v>88776.925619378177</v>
      </c>
    </row>
    <row r="517" spans="2:3" x14ac:dyDescent="0.2">
      <c r="B517" s="4">
        <v>16</v>
      </c>
      <c r="C517" s="5">
        <v>50009.282666174702</v>
      </c>
    </row>
    <row r="518" spans="2:3" x14ac:dyDescent="0.2">
      <c r="B518" s="4">
        <v>1</v>
      </c>
      <c r="C518" s="5">
        <v>20000</v>
      </c>
    </row>
    <row r="519" spans="2:3" x14ac:dyDescent="0.2">
      <c r="B519" s="4">
        <v>6</v>
      </c>
      <c r="C519" s="5">
        <v>21020.201002000002</v>
      </c>
    </row>
    <row r="520" spans="2:3" x14ac:dyDescent="0.2">
      <c r="B520" s="4">
        <v>37</v>
      </c>
      <c r="C520" s="5">
        <v>68365.581523907938</v>
      </c>
    </row>
    <row r="521" spans="2:3" x14ac:dyDescent="0.2">
      <c r="B521" s="4">
        <v>5</v>
      </c>
      <c r="C521" s="5">
        <v>28096.308270000001</v>
      </c>
    </row>
    <row r="522" spans="2:3" x14ac:dyDescent="0.2">
      <c r="B522" s="4">
        <v>22</v>
      </c>
      <c r="C522" s="5">
        <v>54682.313265932164</v>
      </c>
    </row>
    <row r="523" spans="2:3" x14ac:dyDescent="0.2">
      <c r="B523" s="4">
        <v>6</v>
      </c>
      <c r="C523" s="5">
        <v>21020.201002000002</v>
      </c>
    </row>
    <row r="524" spans="2:3" x14ac:dyDescent="0.2">
      <c r="B524" s="4">
        <v>19</v>
      </c>
      <c r="C524" s="5">
        <v>32295.981843539957</v>
      </c>
    </row>
    <row r="525" spans="2:3" x14ac:dyDescent="0.2">
      <c r="B525" s="4">
        <v>5</v>
      </c>
      <c r="C525" s="5">
        <v>42454.542024999973</v>
      </c>
    </row>
    <row r="526" spans="2:3" x14ac:dyDescent="0.2">
      <c r="B526" s="4">
        <v>1</v>
      </c>
      <c r="C526" s="5">
        <v>20000</v>
      </c>
    </row>
    <row r="527" spans="2:3" x14ac:dyDescent="0.2">
      <c r="B527" s="4">
        <v>10</v>
      </c>
      <c r="C527" s="5">
        <v>21873.70545368722</v>
      </c>
    </row>
    <row r="528" spans="2:3" x14ac:dyDescent="0.2">
      <c r="B528" s="4">
        <v>12</v>
      </c>
      <c r="C528" s="5">
        <v>47117.957496021038</v>
      </c>
    </row>
    <row r="529" spans="2:3" x14ac:dyDescent="0.2">
      <c r="B529" s="4">
        <v>15</v>
      </c>
      <c r="C529" s="5">
        <v>49270.229227758333</v>
      </c>
    </row>
    <row r="530" spans="2:3" x14ac:dyDescent="0.2">
      <c r="B530" s="4">
        <v>5</v>
      </c>
      <c r="C530" s="5">
        <v>20812.0802</v>
      </c>
    </row>
    <row r="531" spans="2:3" x14ac:dyDescent="0.2">
      <c r="B531" s="4">
        <v>4</v>
      </c>
      <c r="C531" s="5">
        <v>20606.02</v>
      </c>
    </row>
    <row r="532" spans="2:3" x14ac:dyDescent="0.2">
      <c r="B532" s="4">
        <v>24</v>
      </c>
      <c r="C532" s="5">
        <v>25143.26036696861</v>
      </c>
    </row>
    <row r="533" spans="2:3" x14ac:dyDescent="0.2">
      <c r="B533" s="4">
        <v>2</v>
      </c>
      <c r="C533" s="5">
        <v>27270</v>
      </c>
    </row>
    <row r="534" spans="2:3" x14ac:dyDescent="0.2">
      <c r="B534" s="4">
        <v>2</v>
      </c>
      <c r="C534" s="5">
        <v>40599.999999999993</v>
      </c>
    </row>
    <row r="535" spans="2:3" x14ac:dyDescent="0.2">
      <c r="B535" s="4">
        <v>7</v>
      </c>
      <c r="C535" s="5">
        <v>28661.044066227001</v>
      </c>
    </row>
    <row r="536" spans="2:3" x14ac:dyDescent="0.2">
      <c r="B536" s="4">
        <v>7</v>
      </c>
      <c r="C536" s="5">
        <v>28661.044066227001</v>
      </c>
    </row>
    <row r="537" spans="2:3" x14ac:dyDescent="0.2">
      <c r="B537" s="4">
        <v>12</v>
      </c>
      <c r="C537" s="5">
        <v>22313.366933306334</v>
      </c>
    </row>
    <row r="538" spans="2:3" x14ac:dyDescent="0.2">
      <c r="B538" s="4">
        <v>17</v>
      </c>
      <c r="C538" s="5">
        <v>31659.623412939865</v>
      </c>
    </row>
    <row r="539" spans="2:3" x14ac:dyDescent="0.2">
      <c r="B539" s="4">
        <v>25</v>
      </c>
      <c r="C539" s="5">
        <v>57180.112477160874</v>
      </c>
    </row>
    <row r="540" spans="2:3" x14ac:dyDescent="0.2">
      <c r="B540" s="4">
        <v>19</v>
      </c>
      <c r="C540" s="5">
        <v>99977.237330339121</v>
      </c>
    </row>
    <row r="541" spans="2:3" x14ac:dyDescent="0.2">
      <c r="B541" s="4">
        <v>7</v>
      </c>
      <c r="C541" s="5">
        <v>78831.369348480002</v>
      </c>
    </row>
    <row r="542" spans="2:3" x14ac:dyDescent="0.2">
      <c r="B542" s="4">
        <v>2</v>
      </c>
      <c r="C542" s="5">
        <v>40599.999999999993</v>
      </c>
    </row>
    <row r="543" spans="2:3" x14ac:dyDescent="0.2">
      <c r="B543" s="4">
        <v>13</v>
      </c>
      <c r="C543" s="5">
        <v>30424.275813563188</v>
      </c>
    </row>
    <row r="544" spans="2:3" x14ac:dyDescent="0.2">
      <c r="B544" s="4">
        <v>4</v>
      </c>
      <c r="C544" s="5">
        <v>27818.127</v>
      </c>
    </row>
    <row r="545" spans="2:3" x14ac:dyDescent="0.2">
      <c r="B545" s="4">
        <v>21</v>
      </c>
      <c r="C545" s="5">
        <v>24403.800798959343</v>
      </c>
    </row>
    <row r="546" spans="2:3" x14ac:dyDescent="0.2">
      <c r="B546" s="4">
        <v>15</v>
      </c>
      <c r="C546" s="5">
        <v>22989.484264752449</v>
      </c>
    </row>
    <row r="547" spans="2:3" x14ac:dyDescent="0.2">
      <c r="B547" s="4">
        <v>3</v>
      </c>
      <c r="C547" s="5">
        <v>41208.999999999985</v>
      </c>
    </row>
    <row r="548" spans="2:3" x14ac:dyDescent="0.2">
      <c r="B548" s="4">
        <v>19</v>
      </c>
      <c r="C548" s="5">
        <v>52293.625433281224</v>
      </c>
    </row>
    <row r="549" spans="2:3" x14ac:dyDescent="0.2">
      <c r="B549" s="4">
        <v>5</v>
      </c>
      <c r="C549" s="5">
        <v>20812.0802</v>
      </c>
    </row>
    <row r="550" spans="2:3" x14ac:dyDescent="0.2">
      <c r="B550" s="4">
        <v>1</v>
      </c>
      <c r="C550" s="5">
        <v>27000</v>
      </c>
    </row>
    <row r="551" spans="2:3" x14ac:dyDescent="0.2">
      <c r="B551" s="4">
        <v>10</v>
      </c>
      <c r="C551" s="5">
        <v>21873.70545368722</v>
      </c>
    </row>
    <row r="552" spans="2:3" x14ac:dyDescent="0.2">
      <c r="B552" s="4">
        <v>5</v>
      </c>
      <c r="C552" s="5">
        <v>20812.0802</v>
      </c>
    </row>
    <row r="553" spans="2:3" x14ac:dyDescent="0.2">
      <c r="B553" s="4">
        <v>28</v>
      </c>
      <c r="C553" s="5">
        <v>59792.007097434791</v>
      </c>
    </row>
    <row r="554" spans="2:3" x14ac:dyDescent="0.2">
      <c r="B554" s="4">
        <v>6</v>
      </c>
      <c r="C554" s="5">
        <v>21020.201002000002</v>
      </c>
    </row>
    <row r="555" spans="2:3" x14ac:dyDescent="0.2">
      <c r="B555" s="4">
        <v>2</v>
      </c>
      <c r="C555" s="5">
        <v>20200</v>
      </c>
    </row>
    <row r="556" spans="2:3" x14ac:dyDescent="0.2">
      <c r="B556" s="4">
        <v>11</v>
      </c>
      <c r="C556" s="5">
        <v>22092.442508224092</v>
      </c>
    </row>
    <row r="557" spans="2:3" x14ac:dyDescent="0.2">
      <c r="B557" s="4">
        <v>34</v>
      </c>
      <c r="C557" s="5">
        <v>134556.1982760207</v>
      </c>
    </row>
    <row r="558" spans="2:3" x14ac:dyDescent="0.2">
      <c r="B558" s="4">
        <v>4</v>
      </c>
      <c r="C558" s="5">
        <v>27818.127</v>
      </c>
    </row>
    <row r="559" spans="2:3" x14ac:dyDescent="0.2">
      <c r="B559" s="4">
        <v>6</v>
      </c>
      <c r="C559" s="5">
        <v>28377.271352700001</v>
      </c>
    </row>
    <row r="560" spans="2:3" x14ac:dyDescent="0.2">
      <c r="B560" s="4">
        <v>9</v>
      </c>
      <c r="C560" s="5">
        <v>45059.703463812235</v>
      </c>
    </row>
    <row r="561" spans="2:3" x14ac:dyDescent="0.2">
      <c r="B561" s="4">
        <v>15</v>
      </c>
      <c r="C561" s="5">
        <v>22989.484264752449</v>
      </c>
    </row>
    <row r="562" spans="2:3" x14ac:dyDescent="0.2">
      <c r="B562" s="4">
        <v>4</v>
      </c>
      <c r="C562" s="5">
        <v>20606.02</v>
      </c>
    </row>
    <row r="563" spans="2:3" x14ac:dyDescent="0.2">
      <c r="B563" s="4">
        <v>16</v>
      </c>
      <c r="C563" s="5">
        <v>50009.282666174702</v>
      </c>
    </row>
    <row r="564" spans="2:3" x14ac:dyDescent="0.2">
      <c r="B564" s="4">
        <v>4</v>
      </c>
      <c r="C564" s="5">
        <v>20606.02</v>
      </c>
    </row>
    <row r="565" spans="2:3" x14ac:dyDescent="0.2">
      <c r="B565" s="4">
        <v>12</v>
      </c>
      <c r="C565" s="5">
        <v>87036.201587625663</v>
      </c>
    </row>
    <row r="566" spans="2:3" x14ac:dyDescent="0.2">
      <c r="B566" s="4">
        <v>24</v>
      </c>
      <c r="C566" s="5">
        <v>25143.26036696861</v>
      </c>
    </row>
    <row r="567" spans="2:3" x14ac:dyDescent="0.2">
      <c r="B567" s="4">
        <v>1</v>
      </c>
      <c r="C567" s="5">
        <v>20000</v>
      </c>
    </row>
    <row r="568" spans="2:3" x14ac:dyDescent="0.2">
      <c r="B568" s="4">
        <v>8</v>
      </c>
      <c r="C568" s="5">
        <v>44393.796516071168</v>
      </c>
    </row>
    <row r="569" spans="2:3" x14ac:dyDescent="0.2">
      <c r="B569" s="4">
        <v>7</v>
      </c>
      <c r="C569" s="5">
        <v>43737.730557705589</v>
      </c>
    </row>
    <row r="570" spans="2:3" x14ac:dyDescent="0.2">
      <c r="B570" s="4">
        <v>18</v>
      </c>
      <c r="C570" s="5">
        <v>51520.813234759829</v>
      </c>
    </row>
    <row r="571" spans="2:3" x14ac:dyDescent="0.2">
      <c r="B571" s="4">
        <v>14</v>
      </c>
      <c r="C571" s="5">
        <v>30728.51857169882</v>
      </c>
    </row>
    <row r="572" spans="2:3" x14ac:dyDescent="0.2">
      <c r="B572" s="4">
        <v>3</v>
      </c>
      <c r="C572" s="5">
        <v>41208.999999999985</v>
      </c>
    </row>
    <row r="573" spans="2:3" x14ac:dyDescent="0.2">
      <c r="B573" s="4">
        <v>10</v>
      </c>
      <c r="C573" s="5">
        <v>45735.599015769418</v>
      </c>
    </row>
    <row r="574" spans="2:3" x14ac:dyDescent="0.2">
      <c r="B574" s="4">
        <v>30</v>
      </c>
      <c r="C574" s="5">
        <v>124309.12832081845</v>
      </c>
    </row>
    <row r="575" spans="2:3" x14ac:dyDescent="0.2">
      <c r="B575" s="4">
        <v>18</v>
      </c>
      <c r="C575" s="5">
        <v>98016.899343469719</v>
      </c>
    </row>
    <row r="576" spans="2:3" x14ac:dyDescent="0.2">
      <c r="B576" s="4">
        <v>25</v>
      </c>
      <c r="C576" s="5">
        <v>25394.692970638298</v>
      </c>
    </row>
    <row r="577" spans="2:3" x14ac:dyDescent="0.2">
      <c r="B577" s="4">
        <v>3</v>
      </c>
      <c r="C577" s="5">
        <v>20402</v>
      </c>
    </row>
    <row r="578" spans="2:3" x14ac:dyDescent="0.2">
      <c r="B578" s="4">
        <v>9</v>
      </c>
      <c r="C578" s="5">
        <v>21657.134112561605</v>
      </c>
    </row>
    <row r="579" spans="2:3" x14ac:dyDescent="0.2">
      <c r="B579" s="4">
        <v>13</v>
      </c>
      <c r="C579" s="5">
        <v>88776.925619378177</v>
      </c>
    </row>
    <row r="580" spans="2:3" x14ac:dyDescent="0.2">
      <c r="B580" s="4">
        <v>1</v>
      </c>
      <c r="C580" s="5">
        <v>20000</v>
      </c>
    </row>
    <row r="581" spans="2:3" x14ac:dyDescent="0.2">
      <c r="B581" s="4">
        <v>20</v>
      </c>
      <c r="C581" s="5">
        <v>24162.179008870637</v>
      </c>
    </row>
    <row r="582" spans="2:3" x14ac:dyDescent="0.2">
      <c r="B582" s="4">
        <v>30</v>
      </c>
      <c r="C582" s="5">
        <v>34000</v>
      </c>
    </row>
    <row r="583" spans="2:3" x14ac:dyDescent="0.2">
      <c r="B583" s="4">
        <v>13</v>
      </c>
      <c r="C583" s="5">
        <v>47824.726858461348</v>
      </c>
    </row>
    <row r="584" spans="2:3" x14ac:dyDescent="0.2">
      <c r="B584" s="4">
        <v>1</v>
      </c>
      <c r="C584" s="5">
        <v>20000</v>
      </c>
    </row>
    <row r="585" spans="2:3" x14ac:dyDescent="0.2">
      <c r="B585" s="4">
        <v>15</v>
      </c>
      <c r="C585" s="5">
        <v>22989.484264752449</v>
      </c>
    </row>
    <row r="586" spans="2:3" x14ac:dyDescent="0.2">
      <c r="B586" s="4">
        <v>11</v>
      </c>
      <c r="C586" s="5">
        <v>29824.797386102524</v>
      </c>
    </row>
    <row r="587" spans="2:3" x14ac:dyDescent="0.2">
      <c r="B587" s="4">
        <v>14</v>
      </c>
      <c r="C587" s="5">
        <v>22761.86560866579</v>
      </c>
    </row>
    <row r="588" spans="2:3" x14ac:dyDescent="0.2">
      <c r="B588" s="4">
        <v>14</v>
      </c>
      <c r="C588" s="5">
        <v>48542.097761338264</v>
      </c>
    </row>
    <row r="589" spans="2:3" x14ac:dyDescent="0.2">
      <c r="B589" s="4">
        <v>6</v>
      </c>
      <c r="C589" s="5">
        <v>21020.201002000002</v>
      </c>
    </row>
    <row r="590" spans="2:3" x14ac:dyDescent="0.2">
      <c r="B590" s="4">
        <v>2</v>
      </c>
      <c r="C590" s="5">
        <v>20200</v>
      </c>
    </row>
    <row r="591" spans="2:3" x14ac:dyDescent="0.2">
      <c r="B591" s="4">
        <v>41</v>
      </c>
      <c r="C591" s="5">
        <v>72560.736346757796</v>
      </c>
    </row>
    <row r="592" spans="2:3" x14ac:dyDescent="0.2">
      <c r="B592" s="4">
        <v>10</v>
      </c>
      <c r="C592" s="5">
        <v>45735.599015769418</v>
      </c>
    </row>
    <row r="593" spans="2:3" x14ac:dyDescent="0.2">
      <c r="B593" s="4">
        <v>20</v>
      </c>
      <c r="C593" s="5">
        <v>24162.179008870637</v>
      </c>
    </row>
    <row r="594" spans="2:3" x14ac:dyDescent="0.2">
      <c r="B594" s="4">
        <v>41</v>
      </c>
      <c r="C594" s="5">
        <v>72560.736346757796</v>
      </c>
    </row>
    <row r="595" spans="2:3" x14ac:dyDescent="0.2">
      <c r="B595" s="4">
        <v>29</v>
      </c>
      <c r="C595" s="5">
        <v>34000</v>
      </c>
    </row>
    <row r="596" spans="2:3" x14ac:dyDescent="0.2">
      <c r="B596" s="4">
        <v>7</v>
      </c>
      <c r="C596" s="5">
        <v>21230.40301202</v>
      </c>
    </row>
    <row r="597" spans="2:3" x14ac:dyDescent="0.2">
      <c r="B597" s="4">
        <v>14</v>
      </c>
      <c r="C597" s="5">
        <v>22761.86560866579</v>
      </c>
    </row>
    <row r="598" spans="2:3" x14ac:dyDescent="0.2">
      <c r="B598" s="4">
        <v>22</v>
      </c>
      <c r="C598" s="5">
        <v>24647.838806948937</v>
      </c>
    </row>
    <row r="599" spans="2:3" x14ac:dyDescent="0.2">
      <c r="B599" s="4">
        <v>1</v>
      </c>
      <c r="C599" s="5">
        <v>20000</v>
      </c>
    </row>
    <row r="600" spans="2:3" x14ac:dyDescent="0.2">
      <c r="B600" s="4">
        <v>37</v>
      </c>
      <c r="C600" s="5">
        <v>142792.11406009938</v>
      </c>
    </row>
    <row r="601" spans="2:3" x14ac:dyDescent="0.2">
      <c r="B601" s="4">
        <v>5</v>
      </c>
      <c r="C601" s="5">
        <v>20812.0802</v>
      </c>
    </row>
    <row r="602" spans="2:3" x14ac:dyDescent="0.2">
      <c r="B602" s="4">
        <v>2</v>
      </c>
      <c r="C602" s="5">
        <v>20200</v>
      </c>
    </row>
    <row r="603" spans="2:3" x14ac:dyDescent="0.2">
      <c r="B603" s="4">
        <v>8</v>
      </c>
      <c r="C603" s="5">
        <v>21442.707042140202</v>
      </c>
    </row>
    <row r="604" spans="2:3" x14ac:dyDescent="0.2">
      <c r="B604" s="4">
        <v>8</v>
      </c>
      <c r="C604" s="5">
        <v>44393.796516071168</v>
      </c>
    </row>
    <row r="605" spans="2:3" x14ac:dyDescent="0.2">
      <c r="B605" s="4">
        <v>13</v>
      </c>
      <c r="C605" s="5">
        <v>47824.726858461348</v>
      </c>
    </row>
    <row r="606" spans="2:3" x14ac:dyDescent="0.2">
      <c r="B606" s="4">
        <v>29</v>
      </c>
      <c r="C606" s="5">
        <v>60688.887203896309</v>
      </c>
    </row>
    <row r="607" spans="2:3" x14ac:dyDescent="0.2">
      <c r="B607" s="4">
        <v>14</v>
      </c>
      <c r="C607" s="5">
        <v>30728.51857169882</v>
      </c>
    </row>
    <row r="608" spans="2:3" x14ac:dyDescent="0.2">
      <c r="B608" s="4">
        <v>17</v>
      </c>
      <c r="C608" s="5">
        <v>31659.623412939865</v>
      </c>
    </row>
    <row r="609" spans="2:3" x14ac:dyDescent="0.2">
      <c r="B609" s="4">
        <v>2</v>
      </c>
      <c r="C609" s="5">
        <v>27270</v>
      </c>
    </row>
    <row r="610" spans="2:3" x14ac:dyDescent="0.2">
      <c r="B610" s="4">
        <v>4</v>
      </c>
      <c r="C610" s="5">
        <v>27818.127</v>
      </c>
    </row>
    <row r="611" spans="2:3" x14ac:dyDescent="0.2">
      <c r="B611" s="4">
        <v>35</v>
      </c>
      <c r="C611" s="5">
        <v>66359.854909275105</v>
      </c>
    </row>
    <row r="612" spans="2:3" x14ac:dyDescent="0.2">
      <c r="B612" s="4">
        <v>2</v>
      </c>
      <c r="C612" s="5">
        <v>20200</v>
      </c>
    </row>
    <row r="613" spans="2:3" x14ac:dyDescent="0.2">
      <c r="B613" s="4">
        <v>13</v>
      </c>
      <c r="C613" s="5">
        <v>30424.275813563188</v>
      </c>
    </row>
    <row r="614" spans="2:3" x14ac:dyDescent="0.2">
      <c r="B614" s="4">
        <v>9</v>
      </c>
      <c r="C614" s="5">
        <v>21657.134112561605</v>
      </c>
    </row>
    <row r="615" spans="2:3" x14ac:dyDescent="0.2">
      <c r="B615" s="4">
        <v>21</v>
      </c>
      <c r="C615" s="5">
        <v>53874.200262002138</v>
      </c>
    </row>
    <row r="616" spans="2:3" x14ac:dyDescent="0.2">
      <c r="B616" s="4">
        <v>4</v>
      </c>
      <c r="C616" s="5">
        <v>20606.02</v>
      </c>
    </row>
    <row r="617" spans="2:3" x14ac:dyDescent="0.2">
      <c r="B617" s="4">
        <v>6</v>
      </c>
      <c r="C617" s="5">
        <v>21020.201002000002</v>
      </c>
    </row>
    <row r="618" spans="2:3" x14ac:dyDescent="0.2">
      <c r="B618" s="4">
        <v>14</v>
      </c>
      <c r="C618" s="5">
        <v>22761.86560866579</v>
      </c>
    </row>
    <row r="619" spans="2:3" x14ac:dyDescent="0.2">
      <c r="B619" s="4">
        <v>2</v>
      </c>
      <c r="C619" s="5">
        <v>20200</v>
      </c>
    </row>
    <row r="620" spans="2:3" x14ac:dyDescent="0.2">
      <c r="B620" s="4">
        <v>2</v>
      </c>
      <c r="C620" s="5">
        <v>20200</v>
      </c>
    </row>
    <row r="621" spans="2:3" x14ac:dyDescent="0.2">
      <c r="B621" s="4">
        <v>8</v>
      </c>
      <c r="C621" s="5">
        <v>28947.65450688927</v>
      </c>
    </row>
    <row r="622" spans="2:3" x14ac:dyDescent="0.2">
      <c r="B622" s="4">
        <v>18</v>
      </c>
      <c r="C622" s="5">
        <v>31976.219647069265</v>
      </c>
    </row>
    <row r="623" spans="2:3" x14ac:dyDescent="0.2">
      <c r="B623" s="4">
        <v>13</v>
      </c>
      <c r="C623" s="5">
        <v>22536.500602639397</v>
      </c>
    </row>
    <row r="624" spans="2:3" x14ac:dyDescent="0.2">
      <c r="B624" s="4">
        <v>17</v>
      </c>
      <c r="C624" s="5">
        <v>50759.421906167321</v>
      </c>
    </row>
    <row r="625" spans="2:3" x14ac:dyDescent="0.2">
      <c r="B625" s="4">
        <v>22</v>
      </c>
      <c r="C625" s="5">
        <v>54682.313265932164</v>
      </c>
    </row>
    <row r="626" spans="2:3" x14ac:dyDescent="0.2">
      <c r="B626" s="4">
        <v>7</v>
      </c>
      <c r="C626" s="5">
        <v>21230.40301202</v>
      </c>
    </row>
    <row r="627" spans="2:3" x14ac:dyDescent="0.2">
      <c r="B627" s="4">
        <v>12</v>
      </c>
      <c r="C627" s="5">
        <v>87036.201587625663</v>
      </c>
    </row>
    <row r="628" spans="2:3" x14ac:dyDescent="0.2">
      <c r="B628" s="4">
        <v>6</v>
      </c>
      <c r="C628" s="5">
        <v>43091.360155374969</v>
      </c>
    </row>
    <row r="629" spans="2:3" x14ac:dyDescent="0.2">
      <c r="B629" s="4">
        <v>13</v>
      </c>
      <c r="C629" s="5">
        <v>47824.726858461348</v>
      </c>
    </row>
    <row r="630" spans="2:3" x14ac:dyDescent="0.2">
      <c r="B630" s="4">
        <v>2</v>
      </c>
      <c r="C630" s="5">
        <v>20200</v>
      </c>
    </row>
    <row r="631" spans="2:3" x14ac:dyDescent="0.2">
      <c r="B631" s="4">
        <v>5</v>
      </c>
      <c r="C631" s="5">
        <v>20812.0802</v>
      </c>
    </row>
    <row r="632" spans="2:3" x14ac:dyDescent="0.2">
      <c r="B632" s="4">
        <v>10</v>
      </c>
      <c r="C632" s="5">
        <v>21873.70545368722</v>
      </c>
    </row>
    <row r="633" spans="2:3" x14ac:dyDescent="0.2">
      <c r="B633" s="4">
        <v>2</v>
      </c>
      <c r="C633" s="5">
        <v>40599.999999999993</v>
      </c>
    </row>
    <row r="634" spans="2:3" x14ac:dyDescent="0.2">
      <c r="B634" s="4">
        <v>21</v>
      </c>
      <c r="C634" s="5">
        <v>32945.131078595114</v>
      </c>
    </row>
    <row r="635" spans="2:3" x14ac:dyDescent="0.2">
      <c r="B635" s="4">
        <v>6</v>
      </c>
      <c r="C635" s="5">
        <v>21020.201002000002</v>
      </c>
    </row>
    <row r="636" spans="2:3" x14ac:dyDescent="0.2">
      <c r="B636" s="4">
        <v>21</v>
      </c>
      <c r="C636" s="5">
        <v>24403.800798959343</v>
      </c>
    </row>
    <row r="637" spans="2:3" x14ac:dyDescent="0.2">
      <c r="B637" s="4">
        <v>7</v>
      </c>
      <c r="C637" s="5">
        <v>43737.730557705589</v>
      </c>
    </row>
    <row r="638" spans="2:3" x14ac:dyDescent="0.2">
      <c r="B638" s="4">
        <v>29</v>
      </c>
      <c r="C638" s="5">
        <v>60688.887203896309</v>
      </c>
    </row>
    <row r="639" spans="2:3" x14ac:dyDescent="0.2">
      <c r="B639" s="4">
        <v>5</v>
      </c>
      <c r="C639" s="5">
        <v>28096.308270000001</v>
      </c>
    </row>
    <row r="640" spans="2:3" x14ac:dyDescent="0.2">
      <c r="B640" s="4">
        <v>10</v>
      </c>
      <c r="C640" s="5">
        <v>21873.70545368722</v>
      </c>
    </row>
    <row r="641" spans="2:3" x14ac:dyDescent="0.2">
      <c r="B641" s="4">
        <v>3</v>
      </c>
      <c r="C641" s="5">
        <v>41208.999999999985</v>
      </c>
    </row>
    <row r="642" spans="2:3" x14ac:dyDescent="0.2">
      <c r="B642" s="4">
        <v>3</v>
      </c>
      <c r="C642" s="5">
        <v>41208.999999999985</v>
      </c>
    </row>
    <row r="643" spans="2:3" x14ac:dyDescent="0.2">
      <c r="B643" s="4">
        <v>11</v>
      </c>
      <c r="C643" s="5">
        <v>46421.633001005954</v>
      </c>
    </row>
    <row r="644" spans="2:3" x14ac:dyDescent="0.2">
      <c r="B644" s="4">
        <v>2</v>
      </c>
      <c r="C644" s="5">
        <v>20200</v>
      </c>
    </row>
    <row r="645" spans="2:3" x14ac:dyDescent="0.2">
      <c r="B645" s="4">
        <v>22</v>
      </c>
      <c r="C645" s="5">
        <v>24647.838806948937</v>
      </c>
    </row>
    <row r="646" spans="2:3" x14ac:dyDescent="0.2">
      <c r="B646" s="4">
        <v>1</v>
      </c>
      <c r="C646" s="5">
        <v>70000</v>
      </c>
    </row>
    <row r="647" spans="2:3" x14ac:dyDescent="0.2">
      <c r="B647" s="4">
        <v>28</v>
      </c>
      <c r="C647" s="5">
        <v>34000</v>
      </c>
    </row>
    <row r="648" spans="2:3" x14ac:dyDescent="0.2">
      <c r="B648" s="4">
        <v>3</v>
      </c>
      <c r="C648" s="5">
        <v>27542.7</v>
      </c>
    </row>
    <row r="649" spans="2:3" x14ac:dyDescent="0.2">
      <c r="B649" s="4">
        <v>10</v>
      </c>
      <c r="C649" s="5">
        <v>45735.599015769418</v>
      </c>
    </row>
    <row r="650" spans="2:3" x14ac:dyDescent="0.2">
      <c r="B650" s="4">
        <v>8</v>
      </c>
      <c r="C650" s="5">
        <v>44393.796516071168</v>
      </c>
    </row>
    <row r="651" spans="2:3" x14ac:dyDescent="0.2">
      <c r="B651" s="4">
        <v>9</v>
      </c>
      <c r="C651" s="5">
        <v>45059.703463812235</v>
      </c>
    </row>
    <row r="652" spans="2:3" x14ac:dyDescent="0.2">
      <c r="B652" s="4">
        <v>10</v>
      </c>
      <c r="C652" s="5">
        <v>83656.479803561771</v>
      </c>
    </row>
    <row r="653" spans="2:3" x14ac:dyDescent="0.2">
      <c r="B653" s="4">
        <v>7</v>
      </c>
      <c r="C653" s="5">
        <v>21230.40301202</v>
      </c>
    </row>
    <row r="654" spans="2:3" x14ac:dyDescent="0.2">
      <c r="B654" s="4">
        <v>4</v>
      </c>
      <c r="C654" s="5">
        <v>74284.56</v>
      </c>
    </row>
    <row r="655" spans="2:3" x14ac:dyDescent="0.2">
      <c r="B655" s="4">
        <v>16</v>
      </c>
      <c r="C655" s="5">
        <v>31346.161794989966</v>
      </c>
    </row>
    <row r="656" spans="2:3" x14ac:dyDescent="0.2">
      <c r="B656" s="4">
        <v>19</v>
      </c>
      <c r="C656" s="5">
        <v>52293.625433281224</v>
      </c>
    </row>
    <row r="657" spans="2:3" x14ac:dyDescent="0.2">
      <c r="B657" s="4">
        <v>3</v>
      </c>
      <c r="C657" s="5">
        <v>20402</v>
      </c>
    </row>
    <row r="658" spans="2:3" x14ac:dyDescent="0.2">
      <c r="B658" s="4">
        <v>2</v>
      </c>
      <c r="C658" s="5">
        <v>71400</v>
      </c>
    </row>
    <row r="659" spans="2:3" x14ac:dyDescent="0.2">
      <c r="B659" s="4">
        <v>15</v>
      </c>
      <c r="C659" s="5">
        <v>49270.229227758333</v>
      </c>
    </row>
    <row r="660" spans="2:3" x14ac:dyDescent="0.2">
      <c r="B660" s="4">
        <v>8</v>
      </c>
      <c r="C660" s="5">
        <v>21442.707042140202</v>
      </c>
    </row>
    <row r="661" spans="2:3" x14ac:dyDescent="0.2">
      <c r="B661" s="4">
        <v>5</v>
      </c>
      <c r="C661" s="5">
        <v>20812.0802</v>
      </c>
    </row>
    <row r="662" spans="2:3" x14ac:dyDescent="0.2">
      <c r="B662" s="4">
        <v>22</v>
      </c>
      <c r="C662" s="5">
        <v>24647.838806948937</v>
      </c>
    </row>
    <row r="663" spans="2:3" x14ac:dyDescent="0.2">
      <c r="B663" s="4">
        <v>5</v>
      </c>
      <c r="C663" s="5">
        <v>42454.542024999973</v>
      </c>
    </row>
    <row r="664" spans="2:3" x14ac:dyDescent="0.2">
      <c r="B664" s="4">
        <v>17</v>
      </c>
      <c r="C664" s="5">
        <v>23451.572898473976</v>
      </c>
    </row>
    <row r="665" spans="2:3" x14ac:dyDescent="0.2">
      <c r="B665" s="4">
        <v>15</v>
      </c>
      <c r="C665" s="5">
        <v>92363.513414401052</v>
      </c>
    </row>
    <row r="666" spans="2:3" x14ac:dyDescent="0.2">
      <c r="B666" s="4">
        <v>3</v>
      </c>
      <c r="C666" s="5">
        <v>27542.7</v>
      </c>
    </row>
    <row r="667" spans="2:3" x14ac:dyDescent="0.2">
      <c r="B667" s="4">
        <v>4</v>
      </c>
      <c r="C667" s="5">
        <v>74284.56</v>
      </c>
    </row>
    <row r="668" spans="2:3" x14ac:dyDescent="0.2">
      <c r="B668" s="4">
        <v>4</v>
      </c>
      <c r="C668" s="5">
        <v>41827.13499999998</v>
      </c>
    </row>
    <row r="669" spans="2:3" x14ac:dyDescent="0.2">
      <c r="B669" s="4">
        <v>1</v>
      </c>
      <c r="C669" s="5">
        <v>40000</v>
      </c>
    </row>
    <row r="670" spans="2:3" x14ac:dyDescent="0.2">
      <c r="B670" s="4">
        <v>9</v>
      </c>
      <c r="C670" s="5">
        <v>45059.703463812235</v>
      </c>
    </row>
    <row r="671" spans="2:3" x14ac:dyDescent="0.2">
      <c r="B671" s="4">
        <v>5</v>
      </c>
      <c r="C671" s="5">
        <v>42454.542024999973</v>
      </c>
    </row>
    <row r="672" spans="2:3" x14ac:dyDescent="0.2">
      <c r="B672" s="4">
        <v>12</v>
      </c>
      <c r="C672" s="5">
        <v>22313.366933306334</v>
      </c>
    </row>
    <row r="673" spans="2:3" x14ac:dyDescent="0.2">
      <c r="B673" s="4">
        <v>7</v>
      </c>
      <c r="C673" s="5">
        <v>43737.730557705589</v>
      </c>
    </row>
    <row r="674" spans="2:3" x14ac:dyDescent="0.2">
      <c r="B674" s="4">
        <v>3</v>
      </c>
      <c r="C674" s="5">
        <v>20402</v>
      </c>
    </row>
    <row r="675" spans="2:3" x14ac:dyDescent="0.2">
      <c r="B675" s="4">
        <v>2</v>
      </c>
      <c r="C675" s="5">
        <v>40599.999999999993</v>
      </c>
    </row>
    <row r="676" spans="2:3" x14ac:dyDescent="0.2">
      <c r="B676" s="4">
        <v>10</v>
      </c>
      <c r="C676" s="5">
        <v>83656.479803561771</v>
      </c>
    </row>
    <row r="677" spans="2:3" x14ac:dyDescent="0.2">
      <c r="B677" s="4">
        <v>5</v>
      </c>
      <c r="C677" s="5">
        <v>20812.0802</v>
      </c>
    </row>
    <row r="678" spans="2:3" x14ac:dyDescent="0.2">
      <c r="B678" s="4">
        <v>12</v>
      </c>
      <c r="C678" s="5">
        <v>47117.957496021038</v>
      </c>
    </row>
    <row r="679" spans="2:3" x14ac:dyDescent="0.2">
      <c r="B679" s="4">
        <v>16</v>
      </c>
      <c r="C679" s="5">
        <v>31346.161794989966</v>
      </c>
    </row>
    <row r="680" spans="2:3" x14ac:dyDescent="0.2">
      <c r="B680" s="4">
        <v>4</v>
      </c>
      <c r="C680" s="5">
        <v>41827.13499999998</v>
      </c>
    </row>
    <row r="681" spans="2:3" x14ac:dyDescent="0.2">
      <c r="B681" s="4">
        <v>8</v>
      </c>
      <c r="C681" s="5">
        <v>21442.707042140202</v>
      </c>
    </row>
    <row r="682" spans="2:3" x14ac:dyDescent="0.2">
      <c r="B682" s="4">
        <v>1</v>
      </c>
      <c r="C682" s="5">
        <v>20000</v>
      </c>
    </row>
    <row r="683" spans="2:3" x14ac:dyDescent="0.2">
      <c r="B683" s="4">
        <v>15</v>
      </c>
      <c r="C683" s="5">
        <v>31035.803757415808</v>
      </c>
    </row>
    <row r="684" spans="2:3" x14ac:dyDescent="0.2">
      <c r="B684" s="4">
        <v>7</v>
      </c>
      <c r="C684" s="5">
        <v>43737.730557705589</v>
      </c>
    </row>
    <row r="685" spans="2:3" x14ac:dyDescent="0.2">
      <c r="B685" s="4">
        <v>4</v>
      </c>
      <c r="C685" s="5">
        <v>27818.127</v>
      </c>
    </row>
    <row r="686" spans="2:3" x14ac:dyDescent="0.2">
      <c r="B686" s="4">
        <v>27</v>
      </c>
      <c r="C686" s="5">
        <v>58908.381376783051</v>
      </c>
    </row>
    <row r="687" spans="2:3" x14ac:dyDescent="0.2">
      <c r="B687" s="4">
        <v>5</v>
      </c>
      <c r="C687" s="5">
        <v>42454.542024999973</v>
      </c>
    </row>
    <row r="688" spans="2:3" x14ac:dyDescent="0.2">
      <c r="B688" s="4">
        <v>2</v>
      </c>
      <c r="C688" s="5">
        <v>40599.999999999993</v>
      </c>
    </row>
    <row r="689" spans="2:3" x14ac:dyDescent="0.2">
      <c r="B689" s="4">
        <v>10</v>
      </c>
      <c r="C689" s="5">
        <v>83656.479803561771</v>
      </c>
    </row>
    <row r="690" spans="2:3" x14ac:dyDescent="0.2">
      <c r="B690" s="4">
        <v>21</v>
      </c>
      <c r="C690" s="5">
        <v>104016.31771848483</v>
      </c>
    </row>
    <row r="691" spans="2:3" x14ac:dyDescent="0.2">
      <c r="B691" s="4">
        <v>27</v>
      </c>
      <c r="C691" s="5">
        <v>34000</v>
      </c>
    </row>
    <row r="692" spans="2:3" x14ac:dyDescent="0.2">
      <c r="B692" s="4">
        <v>19</v>
      </c>
      <c r="C692" s="5">
        <v>32295.981843539957</v>
      </c>
    </row>
    <row r="693" spans="2:3" x14ac:dyDescent="0.2">
      <c r="B693" s="4">
        <v>8</v>
      </c>
      <c r="C693" s="5">
        <v>21442.707042140202</v>
      </c>
    </row>
    <row r="694" spans="2:3" x14ac:dyDescent="0.2">
      <c r="B694" s="4">
        <v>19</v>
      </c>
      <c r="C694" s="5">
        <v>99977.237330339121</v>
      </c>
    </row>
    <row r="695" spans="2:3" x14ac:dyDescent="0.2">
      <c r="B695" s="4">
        <v>12</v>
      </c>
      <c r="C695" s="5">
        <v>47117.957496021038</v>
      </c>
    </row>
    <row r="696" spans="2:3" x14ac:dyDescent="0.2">
      <c r="B696" s="4">
        <v>9</v>
      </c>
      <c r="C696" s="5">
        <v>21657.134112561605</v>
      </c>
    </row>
    <row r="697" spans="2:3" x14ac:dyDescent="0.2">
      <c r="B697" s="4">
        <v>20</v>
      </c>
      <c r="C697" s="5">
        <v>101976.78207694591</v>
      </c>
    </row>
    <row r="698" spans="2:3" x14ac:dyDescent="0.2">
      <c r="B698" s="4">
        <v>19</v>
      </c>
      <c r="C698" s="5">
        <v>52293.625433281224</v>
      </c>
    </row>
    <row r="699" spans="2:3" x14ac:dyDescent="0.2">
      <c r="B699" s="4">
        <v>7</v>
      </c>
      <c r="C699" s="5">
        <v>28661.044066227001</v>
      </c>
    </row>
    <row r="700" spans="2:3" ht="12" thickBot="1" x14ac:dyDescent="0.25">
      <c r="B700" s="6">
        <v>2</v>
      </c>
      <c r="C700" s="7">
        <v>27270</v>
      </c>
    </row>
  </sheetData>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Marking</vt:lpstr>
      <vt:lpstr>Questions</vt:lpstr>
      <vt:lpstr>Suppliers Data</vt:lpstr>
      <vt:lpstr>Employee Data</vt:lpstr>
      <vt:lpstr>Worksheet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jean-francois Marceau</dc:creator>
  <cp:lastModifiedBy>Anthony Sanogo</cp:lastModifiedBy>
  <dcterms:created xsi:type="dcterms:W3CDTF">2019-09-16T13:06:02Z</dcterms:created>
  <dcterms:modified xsi:type="dcterms:W3CDTF">2022-12-03T06:23:33Z</dcterms:modified>
</cp:coreProperties>
</file>