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.xml" ContentType="application/vnd.ms-office.chartcolorstyle+xml"/>
  <Override PartName="/xl/charts/style1.xml" ContentType="application/vnd.ms-office.chartstyle+xml"/>
  <Override PartName="/xl/charts/colors8.xml" ContentType="application/vnd.ms-office.chartcolorstyle+xml"/>
  <Override PartName="/xl/charts/style8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firstSheet="1" activeTab="2"/>
  </bookViews>
  <sheets>
    <sheet name="Data" sheetId="1" r:id="rId1"/>
    <sheet name="Data Definitions" sheetId="2" r:id="rId2"/>
    <sheet name="PRICE" sheetId="3" r:id="rId3"/>
    <sheet name="FLOOR" sheetId="4" r:id="rId4"/>
    <sheet name="BEDROOM" sheetId="9" r:id="rId5"/>
    <sheet name="INSURANCE" sheetId="10" r:id="rId6"/>
    <sheet name="AGE" sheetId="11" r:id="rId7"/>
    <sheet name="LIFE Q" sheetId="12" r:id="rId8"/>
    <sheet name="STABILITY" sheetId="13" r:id="rId9"/>
  </sheets>
  <definedNames>
    <definedName name="_xlchart.v1.0" hidden="1">PRICE!$A$1</definedName>
    <definedName name="_xlchart.v1.1" hidden="1">PRICE!$A$2:$A$150</definedName>
    <definedName name="_xlchart.v1.2" hidden="1">PRICE!$A$1</definedName>
    <definedName name="_xlchart.v1.3" hidden="1">PRICE!$A$2:$A$150</definedName>
    <definedName name="_xlchart.v1.4" hidden="1">AGE!$A$1</definedName>
    <definedName name="_xlchart.v1.5" hidden="1">AGE!$A$2:$A$150</definedName>
  </definedNames>
  <calcPr calcId="191029"/>
</workbook>
</file>

<file path=xl/calcChain.xml><?xml version="1.0" encoding="utf-8"?>
<calcChain xmlns="http://schemas.openxmlformats.org/spreadsheetml/2006/main">
  <c r="Z9" i="3" l="1"/>
  <c r="X5" i="3"/>
  <c r="X6" i="3"/>
  <c r="Z6" i="3" s="1"/>
  <c r="X7" i="3"/>
  <c r="Z7" i="3" s="1"/>
  <c r="X8" i="3"/>
  <c r="Z8" i="3" s="1"/>
  <c r="X10" i="3"/>
  <c r="Z10" i="3" s="1"/>
  <c r="X11" i="3"/>
  <c r="Z11" i="3" s="1"/>
  <c r="X4" i="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18" i="12"/>
  <c r="O17" i="12"/>
  <c r="O16" i="12"/>
  <c r="O15" i="12"/>
  <c r="O14" i="12"/>
  <c r="O13" i="12"/>
  <c r="O12" i="12"/>
  <c r="O11" i="12"/>
  <c r="O10" i="12"/>
  <c r="O9" i="12"/>
  <c r="P7" i="10"/>
  <c r="P6" i="10"/>
  <c r="P14" i="4"/>
  <c r="P13" i="4"/>
  <c r="P12" i="4"/>
  <c r="P11" i="4"/>
  <c r="P10" i="4"/>
  <c r="P9" i="4"/>
  <c r="P8" i="4"/>
  <c r="P7" i="4"/>
  <c r="O14" i="9"/>
  <c r="O13" i="9"/>
  <c r="O12" i="9"/>
  <c r="O11" i="9"/>
  <c r="O10" i="9"/>
  <c r="O9" i="9"/>
  <c r="E12" i="3"/>
  <c r="H2" i="13"/>
  <c r="G2" i="13"/>
  <c r="J2" i="12"/>
  <c r="H2" i="12"/>
  <c r="G2" i="12"/>
  <c r="H2" i="11"/>
  <c r="G2" i="11"/>
  <c r="H2" i="9"/>
  <c r="G2" i="9"/>
  <c r="H2" i="4"/>
  <c r="G2" i="4"/>
  <c r="Y7" i="3" l="1"/>
  <c r="Y9" i="3"/>
  <c r="Z4" i="3"/>
  <c r="Y6" i="3"/>
  <c r="Z5" i="3"/>
  <c r="Y5" i="3"/>
  <c r="Y10" i="3"/>
  <c r="Y8" i="3"/>
  <c r="I2" i="9"/>
  <c r="K2" i="9" s="1"/>
  <c r="I2" i="4"/>
  <c r="K2" i="4" s="1"/>
  <c r="J2" i="9"/>
  <c r="I2" i="11"/>
  <c r="J2" i="11" s="1"/>
  <c r="I2" i="12"/>
  <c r="K2" i="12" s="1"/>
  <c r="I2" i="13"/>
  <c r="J2" i="13" s="1"/>
  <c r="H2" i="3"/>
  <c r="G2" i="3"/>
  <c r="E12" i="13"/>
  <c r="E8" i="13"/>
  <c r="E4" i="13"/>
  <c r="C12" i="13"/>
  <c r="C8" i="13"/>
  <c r="C4" i="13"/>
  <c r="E12" i="12"/>
  <c r="E8" i="12"/>
  <c r="E4" i="12"/>
  <c r="C12" i="12"/>
  <c r="C8" i="12"/>
  <c r="C4" i="12"/>
  <c r="E13" i="11"/>
  <c r="E9" i="11"/>
  <c r="E5" i="11"/>
  <c r="C13" i="11"/>
  <c r="C9" i="11"/>
  <c r="C5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2" i="10"/>
  <c r="E13" i="9"/>
  <c r="E9" i="9"/>
  <c r="E5" i="9"/>
  <c r="C13" i="9"/>
  <c r="C9" i="9"/>
  <c r="C5" i="9"/>
  <c r="E13" i="4"/>
  <c r="E9" i="4"/>
  <c r="E5" i="4"/>
  <c r="C13" i="4"/>
  <c r="C9" i="4"/>
  <c r="C5" i="4"/>
  <c r="E8" i="3"/>
  <c r="E4" i="3"/>
  <c r="C12" i="3"/>
  <c r="C8" i="3"/>
  <c r="C4" i="3"/>
  <c r="M2" i="3" s="1"/>
  <c r="AA6" i="3" l="1"/>
  <c r="AA7" i="3" s="1"/>
  <c r="AA8" i="3" s="1"/>
  <c r="AA9" i="3" s="1"/>
  <c r="AA10" i="3" s="1"/>
  <c r="AA11" i="3" s="1"/>
  <c r="AA5" i="3"/>
  <c r="AA4" i="3"/>
  <c r="M2" i="9"/>
  <c r="L80" i="12"/>
  <c r="L117" i="12"/>
  <c r="L133" i="12"/>
  <c r="L149" i="12"/>
  <c r="L109" i="12"/>
  <c r="L125" i="12"/>
  <c r="L141" i="12"/>
  <c r="L98" i="12"/>
  <c r="L9" i="12"/>
  <c r="L25" i="12"/>
  <c r="L41" i="12"/>
  <c r="L57" i="12"/>
  <c r="L73" i="12"/>
  <c r="L110" i="12"/>
  <c r="L126" i="12"/>
  <c r="L142" i="12"/>
  <c r="L91" i="12"/>
  <c r="L107" i="12"/>
  <c r="L18" i="12"/>
  <c r="L34" i="12"/>
  <c r="L50" i="12"/>
  <c r="L66" i="12"/>
  <c r="L82" i="12"/>
  <c r="L119" i="12"/>
  <c r="L135" i="12"/>
  <c r="L2" i="12"/>
  <c r="L100" i="12"/>
  <c r="L11" i="12"/>
  <c r="L27" i="12"/>
  <c r="L43" i="12"/>
  <c r="L59" i="12"/>
  <c r="L75" i="12"/>
  <c r="L112" i="12"/>
  <c r="L128" i="12"/>
  <c r="L144" i="12"/>
  <c r="L97" i="12"/>
  <c r="L8" i="12"/>
  <c r="L24" i="12"/>
  <c r="L40" i="12"/>
  <c r="L56" i="12"/>
  <c r="L72" i="12"/>
  <c r="L145" i="12"/>
  <c r="L102" i="12"/>
  <c r="L13" i="12"/>
  <c r="L29" i="12"/>
  <c r="L45" i="12"/>
  <c r="L61" i="12"/>
  <c r="L77" i="12"/>
  <c r="L114" i="12"/>
  <c r="L130" i="12"/>
  <c r="L146" i="12"/>
  <c r="L95" i="12"/>
  <c r="L6" i="12"/>
  <c r="L22" i="12"/>
  <c r="L38" i="12"/>
  <c r="L54" i="12"/>
  <c r="L70" i="12"/>
  <c r="L86" i="12"/>
  <c r="L123" i="12"/>
  <c r="L139" i="12"/>
  <c r="L88" i="12"/>
  <c r="L104" i="12"/>
  <c r="L15" i="12"/>
  <c r="L31" i="12"/>
  <c r="L47" i="12"/>
  <c r="L63" i="12"/>
  <c r="L79" i="12"/>
  <c r="L116" i="12"/>
  <c r="L132" i="12"/>
  <c r="L148" i="12"/>
  <c r="L101" i="12"/>
  <c r="L12" i="12"/>
  <c r="L28" i="12"/>
  <c r="L44" i="12"/>
  <c r="L60" i="12"/>
  <c r="L137" i="12"/>
  <c r="L129" i="12"/>
  <c r="L90" i="12"/>
  <c r="L106" i="12"/>
  <c r="L17" i="12"/>
  <c r="L33" i="12"/>
  <c r="L49" i="12"/>
  <c r="L65" i="12"/>
  <c r="L81" i="12"/>
  <c r="L118" i="12"/>
  <c r="L134" i="12"/>
  <c r="L150" i="12"/>
  <c r="L99" i="12"/>
  <c r="L10" i="12"/>
  <c r="L26" i="12"/>
  <c r="L42" i="12"/>
  <c r="L58" i="12"/>
  <c r="L74" i="12"/>
  <c r="L111" i="12"/>
  <c r="L127" i="12"/>
  <c r="L143" i="12"/>
  <c r="L92" i="12"/>
  <c r="L3" i="12"/>
  <c r="L19" i="12"/>
  <c r="L35" i="12"/>
  <c r="L51" i="12"/>
  <c r="L67" i="12"/>
  <c r="L83" i="12"/>
  <c r="L120" i="12"/>
  <c r="L136" i="12"/>
  <c r="L89" i="12"/>
  <c r="L105" i="12"/>
  <c r="L16" i="12"/>
  <c r="L32" i="12"/>
  <c r="L48" i="12"/>
  <c r="L64" i="12"/>
  <c r="L121" i="12"/>
  <c r="L76" i="12"/>
  <c r="L113" i="12"/>
  <c r="L94" i="12"/>
  <c r="L5" i="12"/>
  <c r="L21" i="12"/>
  <c r="L37" i="12"/>
  <c r="L53" i="12"/>
  <c r="L69" i="12"/>
  <c r="L85" i="12"/>
  <c r="L122" i="12"/>
  <c r="L138" i="12"/>
  <c r="L87" i="12"/>
  <c r="L103" i="12"/>
  <c r="L14" i="12"/>
  <c r="L30" i="12"/>
  <c r="L46" i="12"/>
  <c r="L62" i="12"/>
  <c r="L78" i="12"/>
  <c r="L115" i="12"/>
  <c r="L131" i="12"/>
  <c r="L147" i="12"/>
  <c r="L96" i="12"/>
  <c r="L7" i="12"/>
  <c r="L23" i="12"/>
  <c r="L39" i="12"/>
  <c r="L55" i="12"/>
  <c r="L71" i="12"/>
  <c r="L108" i="12"/>
  <c r="L124" i="12"/>
  <c r="L140" i="12"/>
  <c r="L93" i="12"/>
  <c r="L4" i="12"/>
  <c r="L20" i="12"/>
  <c r="L36" i="12"/>
  <c r="L52" i="12"/>
  <c r="L68" i="12"/>
  <c r="L84" i="12"/>
  <c r="F4" i="10"/>
  <c r="I2" i="10"/>
  <c r="H2" i="10"/>
  <c r="K2" i="11"/>
  <c r="L12" i="11" s="1"/>
  <c r="K2" i="13"/>
  <c r="J2" i="4"/>
  <c r="M2" i="11"/>
  <c r="L4" i="9"/>
  <c r="L8" i="9"/>
  <c r="L12" i="9"/>
  <c r="L16" i="9"/>
  <c r="L20" i="9"/>
  <c r="L24" i="9"/>
  <c r="L28" i="9"/>
  <c r="L3" i="9"/>
  <c r="L9" i="9"/>
  <c r="L14" i="9"/>
  <c r="L19" i="9"/>
  <c r="L25" i="9"/>
  <c r="L30" i="9"/>
  <c r="L34" i="9"/>
  <c r="L38" i="9"/>
  <c r="L42" i="9"/>
  <c r="L46" i="9"/>
  <c r="L50" i="9"/>
  <c r="L54" i="9"/>
  <c r="L58" i="9"/>
  <c r="L62" i="9"/>
  <c r="L66" i="9"/>
  <c r="L70" i="9"/>
  <c r="L74" i="9"/>
  <c r="L78" i="9"/>
  <c r="L82" i="9"/>
  <c r="L86" i="9"/>
  <c r="L90" i="9"/>
  <c r="L94" i="9"/>
  <c r="L98" i="9"/>
  <c r="L102" i="9"/>
  <c r="L106" i="9"/>
  <c r="L110" i="9"/>
  <c r="L114" i="9"/>
  <c r="L118" i="9"/>
  <c r="L122" i="9"/>
  <c r="L126" i="9"/>
  <c r="L130" i="9"/>
  <c r="L134" i="9"/>
  <c r="L138" i="9"/>
  <c r="L142" i="9"/>
  <c r="L146" i="9"/>
  <c r="L150" i="9"/>
  <c r="L23" i="9"/>
  <c r="L37" i="9"/>
  <c r="L49" i="9"/>
  <c r="L57" i="9"/>
  <c r="L69" i="9"/>
  <c r="L77" i="9"/>
  <c r="L5" i="9"/>
  <c r="L10" i="9"/>
  <c r="L15" i="9"/>
  <c r="L21" i="9"/>
  <c r="L26" i="9"/>
  <c r="L31" i="9"/>
  <c r="L35" i="9"/>
  <c r="L39" i="9"/>
  <c r="L43" i="9"/>
  <c r="L47" i="9"/>
  <c r="L51" i="9"/>
  <c r="L55" i="9"/>
  <c r="L59" i="9"/>
  <c r="L63" i="9"/>
  <c r="L67" i="9"/>
  <c r="L71" i="9"/>
  <c r="L75" i="9"/>
  <c r="L79" i="9"/>
  <c r="L83" i="9"/>
  <c r="L87" i="9"/>
  <c r="L91" i="9"/>
  <c r="L95" i="9"/>
  <c r="L99" i="9"/>
  <c r="L103" i="9"/>
  <c r="L107" i="9"/>
  <c r="L111" i="9"/>
  <c r="L115" i="9"/>
  <c r="L119" i="9"/>
  <c r="L123" i="9"/>
  <c r="L127" i="9"/>
  <c r="L131" i="9"/>
  <c r="L135" i="9"/>
  <c r="L139" i="9"/>
  <c r="L143" i="9"/>
  <c r="L147" i="9"/>
  <c r="L2" i="9"/>
  <c r="L45" i="9"/>
  <c r="L65" i="9"/>
  <c r="L6" i="9"/>
  <c r="L11" i="9"/>
  <c r="L17" i="9"/>
  <c r="L22" i="9"/>
  <c r="L27" i="9"/>
  <c r="L32" i="9"/>
  <c r="L36" i="9"/>
  <c r="L40" i="9"/>
  <c r="L44" i="9"/>
  <c r="L48" i="9"/>
  <c r="L52" i="9"/>
  <c r="L56" i="9"/>
  <c r="L60" i="9"/>
  <c r="L64" i="9"/>
  <c r="L68" i="9"/>
  <c r="L72" i="9"/>
  <c r="L76" i="9"/>
  <c r="L80" i="9"/>
  <c r="L84" i="9"/>
  <c r="L88" i="9"/>
  <c r="L92" i="9"/>
  <c r="L96" i="9"/>
  <c r="L100" i="9"/>
  <c r="L104" i="9"/>
  <c r="L108" i="9"/>
  <c r="L112" i="9"/>
  <c r="L116" i="9"/>
  <c r="L120" i="9"/>
  <c r="L124" i="9"/>
  <c r="L128" i="9"/>
  <c r="L132" i="9"/>
  <c r="L136" i="9"/>
  <c r="L140" i="9"/>
  <c r="L144" i="9"/>
  <c r="L148" i="9"/>
  <c r="L7" i="9"/>
  <c r="L13" i="9"/>
  <c r="L18" i="9"/>
  <c r="L29" i="9"/>
  <c r="L33" i="9"/>
  <c r="L41" i="9"/>
  <c r="L53" i="9"/>
  <c r="L61" i="9"/>
  <c r="L73" i="9"/>
  <c r="L93" i="9"/>
  <c r="L109" i="9"/>
  <c r="L125" i="9"/>
  <c r="L141" i="9"/>
  <c r="L81" i="9"/>
  <c r="L97" i="9"/>
  <c r="L113" i="9"/>
  <c r="L129" i="9"/>
  <c r="L145" i="9"/>
  <c r="L85" i="9"/>
  <c r="L101" i="9"/>
  <c r="L117" i="9"/>
  <c r="L133" i="9"/>
  <c r="L149" i="9"/>
  <c r="L89" i="9"/>
  <c r="L105" i="9"/>
  <c r="L121" i="9"/>
  <c r="L137" i="9"/>
  <c r="I2" i="3"/>
  <c r="J2" i="3" s="1"/>
  <c r="D4" i="10"/>
  <c r="F8" i="10"/>
  <c r="D8" i="10"/>
  <c r="F11" i="10"/>
  <c r="D11" i="10"/>
  <c r="K2" i="3" l="1"/>
  <c r="L7" i="3" s="1"/>
  <c r="L4" i="4"/>
  <c r="L8" i="4"/>
  <c r="L12" i="4"/>
  <c r="L16" i="4"/>
  <c r="L20" i="4"/>
  <c r="L24" i="4"/>
  <c r="L28" i="4"/>
  <c r="L32" i="4"/>
  <c r="L36" i="4"/>
  <c r="L40" i="4"/>
  <c r="L44" i="4"/>
  <c r="L48" i="4"/>
  <c r="L52" i="4"/>
  <c r="L56" i="4"/>
  <c r="L60" i="4"/>
  <c r="L64" i="4"/>
  <c r="L68" i="4"/>
  <c r="L72" i="4"/>
  <c r="L76" i="4"/>
  <c r="L80" i="4"/>
  <c r="L84" i="4"/>
  <c r="L88" i="4"/>
  <c r="L92" i="4"/>
  <c r="L96" i="4"/>
  <c r="L100" i="4"/>
  <c r="L104" i="4"/>
  <c r="L108" i="4"/>
  <c r="L112" i="4"/>
  <c r="L116" i="4"/>
  <c r="L120" i="4"/>
  <c r="L124" i="4"/>
  <c r="L128" i="4"/>
  <c r="L132" i="4"/>
  <c r="L136" i="4"/>
  <c r="L140" i="4"/>
  <c r="L144" i="4"/>
  <c r="L148" i="4"/>
  <c r="L121" i="4"/>
  <c r="L129" i="4"/>
  <c r="L133" i="4"/>
  <c r="L141" i="4"/>
  <c r="L149" i="4"/>
  <c r="L5" i="4"/>
  <c r="L9" i="4"/>
  <c r="L13" i="4"/>
  <c r="L17" i="4"/>
  <c r="L21" i="4"/>
  <c r="L25" i="4"/>
  <c r="L29" i="4"/>
  <c r="L33" i="4"/>
  <c r="L37" i="4"/>
  <c r="L41" i="4"/>
  <c r="L45" i="4"/>
  <c r="L49" i="4"/>
  <c r="L53" i="4"/>
  <c r="L57" i="4"/>
  <c r="L61" i="4"/>
  <c r="L65" i="4"/>
  <c r="L69" i="4"/>
  <c r="L73" i="4"/>
  <c r="L77" i="4"/>
  <c r="L81" i="4"/>
  <c r="L85" i="4"/>
  <c r="L89" i="4"/>
  <c r="L93" i="4"/>
  <c r="L97" i="4"/>
  <c r="L101" i="4"/>
  <c r="L105" i="4"/>
  <c r="L109" i="4"/>
  <c r="L113" i="4"/>
  <c r="L117" i="4"/>
  <c r="L125" i="4"/>
  <c r="L137" i="4"/>
  <c r="L145" i="4"/>
  <c r="L6" i="4"/>
  <c r="L10" i="4"/>
  <c r="L14" i="4"/>
  <c r="L18" i="4"/>
  <c r="L22" i="4"/>
  <c r="L26" i="4"/>
  <c r="L30" i="4"/>
  <c r="L34" i="4"/>
  <c r="L38" i="4"/>
  <c r="L42" i="4"/>
  <c r="L46" i="4"/>
  <c r="L50" i="4"/>
  <c r="L54" i="4"/>
  <c r="L58" i="4"/>
  <c r="L62" i="4"/>
  <c r="L66" i="4"/>
  <c r="L70" i="4"/>
  <c r="L74" i="4"/>
  <c r="L78" i="4"/>
  <c r="L82" i="4"/>
  <c r="L86" i="4"/>
  <c r="L90" i="4"/>
  <c r="L94" i="4"/>
  <c r="L98" i="4"/>
  <c r="L102" i="4"/>
  <c r="L106" i="4"/>
  <c r="L110" i="4"/>
  <c r="L114" i="4"/>
  <c r="L118" i="4"/>
  <c r="L122" i="4"/>
  <c r="L126" i="4"/>
  <c r="L130" i="4"/>
  <c r="L134" i="4"/>
  <c r="L138" i="4"/>
  <c r="L142" i="4"/>
  <c r="L146" i="4"/>
  <c r="L150" i="4"/>
  <c r="L11" i="4"/>
  <c r="L27" i="4"/>
  <c r="L43" i="4"/>
  <c r="L59" i="4"/>
  <c r="L75" i="4"/>
  <c r="L91" i="4"/>
  <c r="L107" i="4"/>
  <c r="L123" i="4"/>
  <c r="L139" i="4"/>
  <c r="L15" i="4"/>
  <c r="L31" i="4"/>
  <c r="L47" i="4"/>
  <c r="L63" i="4"/>
  <c r="L79" i="4"/>
  <c r="L95" i="4"/>
  <c r="L111" i="4"/>
  <c r="L127" i="4"/>
  <c r="L143" i="4"/>
  <c r="L7" i="4"/>
  <c r="L23" i="4"/>
  <c r="L39" i="4"/>
  <c r="L55" i="4"/>
  <c r="L87" i="4"/>
  <c r="L103" i="4"/>
  <c r="L135" i="4"/>
  <c r="L2" i="4"/>
  <c r="L3" i="4"/>
  <c r="L19" i="4"/>
  <c r="L35" i="4"/>
  <c r="L51" i="4"/>
  <c r="L67" i="4"/>
  <c r="L83" i="4"/>
  <c r="L99" i="4"/>
  <c r="L115" i="4"/>
  <c r="L131" i="4"/>
  <c r="L147" i="4"/>
  <c r="L71" i="4"/>
  <c r="L119" i="4"/>
  <c r="L100" i="13"/>
  <c r="L18" i="13"/>
  <c r="L26" i="13"/>
  <c r="L42" i="13"/>
  <c r="L58" i="13"/>
  <c r="L74" i="13"/>
  <c r="L112" i="13"/>
  <c r="L128" i="13"/>
  <c r="L144" i="13"/>
  <c r="L97" i="13"/>
  <c r="L15" i="13"/>
  <c r="L10" i="13"/>
  <c r="L39" i="13"/>
  <c r="L55" i="13"/>
  <c r="L71" i="13"/>
  <c r="L109" i="13"/>
  <c r="L125" i="13"/>
  <c r="L141" i="13"/>
  <c r="L94" i="13"/>
  <c r="L12" i="13"/>
  <c r="L7" i="13"/>
  <c r="L36" i="13"/>
  <c r="L52" i="13"/>
  <c r="L68" i="13"/>
  <c r="L84" i="13"/>
  <c r="L122" i="13"/>
  <c r="L138" i="13"/>
  <c r="L87" i="13"/>
  <c r="L103" i="13"/>
  <c r="L21" i="13"/>
  <c r="L29" i="13"/>
  <c r="L45" i="13"/>
  <c r="L61" i="13"/>
  <c r="L77" i="13"/>
  <c r="L115" i="13"/>
  <c r="L131" i="13"/>
  <c r="L147" i="13"/>
  <c r="L88" i="13"/>
  <c r="L104" i="13"/>
  <c r="L22" i="13"/>
  <c r="L30" i="13"/>
  <c r="L46" i="13"/>
  <c r="L62" i="13"/>
  <c r="L78" i="13"/>
  <c r="L116" i="13"/>
  <c r="L132" i="13"/>
  <c r="L148" i="13"/>
  <c r="L101" i="13"/>
  <c r="L19" i="13"/>
  <c r="L27" i="13"/>
  <c r="L43" i="13"/>
  <c r="L59" i="13"/>
  <c r="L75" i="13"/>
  <c r="L113" i="13"/>
  <c r="L129" i="13"/>
  <c r="L145" i="13"/>
  <c r="L98" i="13"/>
  <c r="L16" i="13"/>
  <c r="L24" i="13"/>
  <c r="L40" i="13"/>
  <c r="L56" i="13"/>
  <c r="L72" i="13"/>
  <c r="L110" i="13"/>
  <c r="L126" i="13"/>
  <c r="L142" i="13"/>
  <c r="L91" i="13"/>
  <c r="L107" i="13"/>
  <c r="L4" i="13"/>
  <c r="L33" i="13"/>
  <c r="L49" i="13"/>
  <c r="L65" i="13"/>
  <c r="L81" i="13"/>
  <c r="L119" i="13"/>
  <c r="L135" i="13"/>
  <c r="L2" i="13"/>
  <c r="L92" i="13"/>
  <c r="L108" i="13"/>
  <c r="L5" i="13"/>
  <c r="L34" i="13"/>
  <c r="L50" i="13"/>
  <c r="L66" i="13"/>
  <c r="L82" i="13"/>
  <c r="L120" i="13"/>
  <c r="L136" i="13"/>
  <c r="L89" i="13"/>
  <c r="L105" i="13"/>
  <c r="L23" i="13"/>
  <c r="L31" i="13"/>
  <c r="L47" i="13"/>
  <c r="L63" i="13"/>
  <c r="L79" i="13"/>
  <c r="L117" i="13"/>
  <c r="L133" i="13"/>
  <c r="L149" i="13"/>
  <c r="L102" i="13"/>
  <c r="L20" i="13"/>
  <c r="L28" i="13"/>
  <c r="L44" i="13"/>
  <c r="L60" i="13"/>
  <c r="L76" i="13"/>
  <c r="L114" i="13"/>
  <c r="L130" i="13"/>
  <c r="L146" i="13"/>
  <c r="L95" i="13"/>
  <c r="L13" i="13"/>
  <c r="L8" i="13"/>
  <c r="L37" i="13"/>
  <c r="L53" i="13"/>
  <c r="L69" i="13"/>
  <c r="L85" i="13"/>
  <c r="L123" i="13"/>
  <c r="L139" i="13"/>
  <c r="L96" i="13"/>
  <c r="L14" i="13"/>
  <c r="L9" i="13"/>
  <c r="L38" i="13"/>
  <c r="L54" i="13"/>
  <c r="L70" i="13"/>
  <c r="L86" i="13"/>
  <c r="L124" i="13"/>
  <c r="L140" i="13"/>
  <c r="L93" i="13"/>
  <c r="L11" i="13"/>
  <c r="L6" i="13"/>
  <c r="L35" i="13"/>
  <c r="L51" i="13"/>
  <c r="L67" i="13"/>
  <c r="L83" i="13"/>
  <c r="L121" i="13"/>
  <c r="L137" i="13"/>
  <c r="L90" i="13"/>
  <c r="L106" i="13"/>
  <c r="L3" i="13"/>
  <c r="L32" i="13"/>
  <c r="L48" i="13"/>
  <c r="L64" i="13"/>
  <c r="L80" i="13"/>
  <c r="L118" i="13"/>
  <c r="L134" i="13"/>
  <c r="L150" i="13"/>
  <c r="L99" i="13"/>
  <c r="L17" i="13"/>
  <c r="L25" i="13"/>
  <c r="L41" i="13"/>
  <c r="L57" i="13"/>
  <c r="L73" i="13"/>
  <c r="L111" i="13"/>
  <c r="L127" i="13"/>
  <c r="L143" i="13"/>
  <c r="L138" i="11"/>
  <c r="L122" i="11"/>
  <c r="L106" i="11"/>
  <c r="L90" i="11"/>
  <c r="L74" i="11"/>
  <c r="L58" i="11"/>
  <c r="L42" i="11"/>
  <c r="L23" i="11"/>
  <c r="L149" i="11"/>
  <c r="L133" i="11"/>
  <c r="L117" i="11"/>
  <c r="L101" i="11"/>
  <c r="L85" i="11"/>
  <c r="L69" i="11"/>
  <c r="L53" i="11"/>
  <c r="L37" i="11"/>
  <c r="L17" i="11"/>
  <c r="L144" i="11"/>
  <c r="L128" i="11"/>
  <c r="L112" i="11"/>
  <c r="L96" i="11"/>
  <c r="L80" i="11"/>
  <c r="L64" i="11"/>
  <c r="L48" i="11"/>
  <c r="L31" i="11"/>
  <c r="L10" i="11"/>
  <c r="L143" i="11"/>
  <c r="L127" i="11"/>
  <c r="L111" i="11"/>
  <c r="L95" i="11"/>
  <c r="L79" i="11"/>
  <c r="L63" i="11"/>
  <c r="L47" i="11"/>
  <c r="L30" i="11"/>
  <c r="L9" i="11"/>
  <c r="L24" i="11"/>
  <c r="L8" i="11"/>
  <c r="J2" i="10"/>
  <c r="K2" i="10" s="1"/>
  <c r="L150" i="11"/>
  <c r="L134" i="11"/>
  <c r="L118" i="11"/>
  <c r="L102" i="11"/>
  <c r="L86" i="11"/>
  <c r="L70" i="11"/>
  <c r="L54" i="11"/>
  <c r="L38" i="11"/>
  <c r="L18" i="11"/>
  <c r="L145" i="11"/>
  <c r="L129" i="11"/>
  <c r="L113" i="11"/>
  <c r="L97" i="11"/>
  <c r="L81" i="11"/>
  <c r="L65" i="11"/>
  <c r="L49" i="11"/>
  <c r="L33" i="11"/>
  <c r="L11" i="11"/>
  <c r="L140" i="11"/>
  <c r="L124" i="11"/>
  <c r="L108" i="11"/>
  <c r="L92" i="11"/>
  <c r="L76" i="11"/>
  <c r="L60" i="11"/>
  <c r="L44" i="11"/>
  <c r="L26" i="11"/>
  <c r="L5" i="11"/>
  <c r="L139" i="11"/>
  <c r="L123" i="11"/>
  <c r="L107" i="11"/>
  <c r="L91" i="11"/>
  <c r="L75" i="11"/>
  <c r="L59" i="11"/>
  <c r="L43" i="11"/>
  <c r="L25" i="11"/>
  <c r="L3" i="11"/>
  <c r="L20" i="11"/>
  <c r="L4" i="11"/>
  <c r="L146" i="11"/>
  <c r="L130" i="11"/>
  <c r="L114" i="11"/>
  <c r="L98" i="11"/>
  <c r="L82" i="11"/>
  <c r="L66" i="11"/>
  <c r="L50" i="11"/>
  <c r="L34" i="11"/>
  <c r="L13" i="11"/>
  <c r="L141" i="11"/>
  <c r="L125" i="11"/>
  <c r="L109" i="11"/>
  <c r="L93" i="11"/>
  <c r="L77" i="11"/>
  <c r="L61" i="11"/>
  <c r="L45" i="11"/>
  <c r="L27" i="11"/>
  <c r="L6" i="11"/>
  <c r="L136" i="11"/>
  <c r="L120" i="11"/>
  <c r="L104" i="11"/>
  <c r="L88" i="11"/>
  <c r="L72" i="11"/>
  <c r="L56" i="11"/>
  <c r="L40" i="11"/>
  <c r="L21" i="11"/>
  <c r="L2" i="11"/>
  <c r="L135" i="11"/>
  <c r="L119" i="11"/>
  <c r="L103" i="11"/>
  <c r="L87" i="11"/>
  <c r="L71" i="11"/>
  <c r="L55" i="11"/>
  <c r="L39" i="11"/>
  <c r="L19" i="11"/>
  <c r="L32" i="11"/>
  <c r="L16" i="11"/>
  <c r="L142" i="11"/>
  <c r="L126" i="11"/>
  <c r="L110" i="11"/>
  <c r="L94" i="11"/>
  <c r="L78" i="11"/>
  <c r="L62" i="11"/>
  <c r="L46" i="11"/>
  <c r="L29" i="11"/>
  <c r="L7" i="11"/>
  <c r="L137" i="11"/>
  <c r="L121" i="11"/>
  <c r="L105" i="11"/>
  <c r="L89" i="11"/>
  <c r="L73" i="11"/>
  <c r="L57" i="11"/>
  <c r="L41" i="11"/>
  <c r="L22" i="11"/>
  <c r="L148" i="11"/>
  <c r="L132" i="11"/>
  <c r="L116" i="11"/>
  <c r="L100" i="11"/>
  <c r="L84" i="11"/>
  <c r="L68" i="11"/>
  <c r="L52" i="11"/>
  <c r="L36" i="11"/>
  <c r="L15" i="11"/>
  <c r="L147" i="11"/>
  <c r="L131" i="11"/>
  <c r="L115" i="11"/>
  <c r="L99" i="11"/>
  <c r="L83" i="11"/>
  <c r="L67" i="11"/>
  <c r="L51" i="11"/>
  <c r="L35" i="11"/>
  <c r="L14" i="11"/>
  <c r="L28" i="11"/>
  <c r="L3" i="3"/>
  <c r="L19" i="3"/>
  <c r="L37" i="3"/>
  <c r="L45" i="3"/>
  <c r="L53" i="3"/>
  <c r="L61" i="3"/>
  <c r="L69" i="3"/>
  <c r="L77" i="3"/>
  <c r="L85" i="3"/>
  <c r="L93" i="3"/>
  <c r="L101" i="3"/>
  <c r="L109" i="3"/>
  <c r="L117" i="3"/>
  <c r="L125" i="3"/>
  <c r="L133" i="3"/>
  <c r="L141" i="3"/>
  <c r="L149" i="3"/>
  <c r="L11" i="3"/>
  <c r="L39" i="3"/>
  <c r="L47" i="3"/>
  <c r="L55" i="3"/>
  <c r="L71" i="3"/>
  <c r="L87" i="3"/>
  <c r="L103" i="3"/>
  <c r="L97" i="3"/>
  <c r="L105" i="3"/>
  <c r="L113" i="3"/>
  <c r="L129" i="3"/>
  <c r="L145" i="3"/>
  <c r="L43" i="3"/>
  <c r="L75" i="3"/>
  <c r="L99" i="3"/>
  <c r="L115" i="3"/>
  <c r="L139" i="3"/>
  <c r="L27" i="3"/>
  <c r="L63" i="3"/>
  <c r="L79" i="3"/>
  <c r="L95" i="3"/>
  <c r="L111" i="3"/>
  <c r="L119" i="3"/>
  <c r="L127" i="3"/>
  <c r="L135" i="3"/>
  <c r="L143" i="3"/>
  <c r="L2" i="3"/>
  <c r="L15" i="3"/>
  <c r="L31" i="3"/>
  <c r="L41" i="3"/>
  <c r="L49" i="3"/>
  <c r="L57" i="3"/>
  <c r="L65" i="3"/>
  <c r="L73" i="3"/>
  <c r="L81" i="3"/>
  <c r="L89" i="3"/>
  <c r="L121" i="3"/>
  <c r="L137" i="3"/>
  <c r="L35" i="3"/>
  <c r="L51" i="3"/>
  <c r="L59" i="3"/>
  <c r="L67" i="3"/>
  <c r="L83" i="3"/>
  <c r="L91" i="3"/>
  <c r="L107" i="3"/>
  <c r="L123" i="3"/>
  <c r="L131" i="3"/>
  <c r="L147" i="3"/>
  <c r="L138" i="3"/>
  <c r="L122" i="3"/>
  <c r="L106" i="3"/>
  <c r="L90" i="3"/>
  <c r="L74" i="3"/>
  <c r="L58" i="3"/>
  <c r="L42" i="3"/>
  <c r="L26" i="3"/>
  <c r="L10" i="3"/>
  <c r="L29" i="3"/>
  <c r="L13" i="3"/>
  <c r="L140" i="3"/>
  <c r="L124" i="3"/>
  <c r="L108" i="3"/>
  <c r="L92" i="3"/>
  <c r="L76" i="3"/>
  <c r="L60" i="3"/>
  <c r="L44" i="3"/>
  <c r="L28" i="3"/>
  <c r="L12" i="3"/>
  <c r="L150" i="3"/>
  <c r="L134" i="3"/>
  <c r="L118" i="3"/>
  <c r="L102" i="3"/>
  <c r="L86" i="3"/>
  <c r="L70" i="3"/>
  <c r="L54" i="3"/>
  <c r="L38" i="3"/>
  <c r="L22" i="3"/>
  <c r="L6" i="3"/>
  <c r="L25" i="3"/>
  <c r="L9" i="3"/>
  <c r="L136" i="3"/>
  <c r="L120" i="3"/>
  <c r="L104" i="3"/>
  <c r="L88" i="3"/>
  <c r="L72" i="3"/>
  <c r="L56" i="3"/>
  <c r="L40" i="3"/>
  <c r="L24" i="3"/>
  <c r="L8" i="3"/>
  <c r="L146" i="3"/>
  <c r="L130" i="3"/>
  <c r="L114" i="3"/>
  <c r="L98" i="3"/>
  <c r="L82" i="3"/>
  <c r="L66" i="3"/>
  <c r="L50" i="3"/>
  <c r="L34" i="3"/>
  <c r="L18" i="3"/>
  <c r="L5" i="3"/>
  <c r="L21" i="3"/>
  <c r="L148" i="3"/>
  <c r="L132" i="3"/>
  <c r="L116" i="3"/>
  <c r="L100" i="3"/>
  <c r="L84" i="3"/>
  <c r="L68" i="3"/>
  <c r="L52" i="3"/>
  <c r="L36" i="3"/>
  <c r="L20" i="3"/>
  <c r="L4" i="3"/>
  <c r="L142" i="3"/>
  <c r="L126" i="3"/>
  <c r="L110" i="3"/>
  <c r="L94" i="3"/>
  <c r="L78" i="3"/>
  <c r="L62" i="3"/>
  <c r="L46" i="3"/>
  <c r="L30" i="3"/>
  <c r="L14" i="3"/>
  <c r="L33" i="3"/>
  <c r="L17" i="3"/>
  <c r="L144" i="3"/>
  <c r="L128" i="3"/>
  <c r="L112" i="3"/>
  <c r="L96" i="3"/>
  <c r="L80" i="3"/>
  <c r="L64" i="3"/>
  <c r="L48" i="3"/>
  <c r="L32" i="3"/>
  <c r="L16" i="3"/>
  <c r="L23" i="3" l="1"/>
  <c r="M51" i="10"/>
  <c r="M7" i="10"/>
  <c r="M126" i="10"/>
  <c r="M82" i="10"/>
  <c r="M38" i="10"/>
  <c r="M129" i="10"/>
  <c r="M89" i="10"/>
  <c r="M45" i="10"/>
  <c r="M123" i="10"/>
  <c r="M67" i="10"/>
  <c r="M23" i="10"/>
  <c r="M142" i="10"/>
  <c r="M98" i="10"/>
  <c r="M54" i="10"/>
  <c r="M14" i="10"/>
  <c r="M125" i="10"/>
  <c r="M81" i="10"/>
  <c r="M41" i="10"/>
  <c r="M119" i="10"/>
  <c r="M59" i="10"/>
  <c r="M19" i="10"/>
  <c r="M114" i="10"/>
  <c r="M70" i="10"/>
  <c r="M30" i="10"/>
  <c r="M141" i="10"/>
  <c r="M97" i="10"/>
  <c r="M57" i="10"/>
  <c r="M13" i="10"/>
  <c r="L2" i="10"/>
  <c r="M144" i="10" s="1"/>
  <c r="M49" i="10" l="1"/>
  <c r="M33" i="10"/>
  <c r="M121" i="10"/>
  <c r="M50" i="10"/>
  <c r="M134" i="10"/>
  <c r="M87" i="10"/>
  <c r="M61" i="10"/>
  <c r="M145" i="10"/>
  <c r="M78" i="10"/>
  <c r="M3" i="10"/>
  <c r="M91" i="10"/>
  <c r="M65" i="10"/>
  <c r="M18" i="10"/>
  <c r="M102" i="10"/>
  <c r="M27" i="10"/>
  <c r="M135" i="10"/>
  <c r="M73" i="10"/>
  <c r="M22" i="10"/>
  <c r="M110" i="10"/>
  <c r="M35" i="10"/>
  <c r="M139" i="10"/>
  <c r="M52" i="10"/>
  <c r="M116" i="10"/>
  <c r="M24" i="10"/>
  <c r="M88" i="10"/>
  <c r="M5" i="10"/>
  <c r="M69" i="10"/>
  <c r="M133" i="10"/>
  <c r="M42" i="10"/>
  <c r="M106" i="10"/>
  <c r="M31" i="10"/>
  <c r="M95" i="10"/>
  <c r="M2" i="10"/>
  <c r="M60" i="10"/>
  <c r="M124" i="10"/>
  <c r="M115" i="10"/>
  <c r="M32" i="10"/>
  <c r="M96" i="10"/>
  <c r="M9" i="10"/>
  <c r="M93" i="10"/>
  <c r="M46" i="10"/>
  <c r="M130" i="10"/>
  <c r="M55" i="10"/>
  <c r="M4" i="10"/>
  <c r="M68" i="10"/>
  <c r="M132" i="10"/>
  <c r="M40" i="10"/>
  <c r="M104" i="10"/>
  <c r="M21" i="10"/>
  <c r="M85" i="10"/>
  <c r="M149" i="10"/>
  <c r="M58" i="10"/>
  <c r="M122" i="10"/>
  <c r="M47" i="10"/>
  <c r="M111" i="10"/>
  <c r="M12" i="10"/>
  <c r="M76" i="10"/>
  <c r="M140" i="10"/>
  <c r="M131" i="10"/>
  <c r="M48" i="10"/>
  <c r="M112" i="10"/>
  <c r="M77" i="10"/>
  <c r="M6" i="10"/>
  <c r="M94" i="10"/>
  <c r="M39" i="10"/>
  <c r="M17" i="10"/>
  <c r="M105" i="10"/>
  <c r="M34" i="10"/>
  <c r="M118" i="10"/>
  <c r="M43" i="10"/>
  <c r="M25" i="10"/>
  <c r="M109" i="10"/>
  <c r="M62" i="10"/>
  <c r="M146" i="10"/>
  <c r="M71" i="10"/>
  <c r="M29" i="10"/>
  <c r="M113" i="10"/>
  <c r="M66" i="10"/>
  <c r="M150" i="10"/>
  <c r="M75" i="10"/>
  <c r="M20" i="10"/>
  <c r="M84" i="10"/>
  <c r="M148" i="10"/>
  <c r="M56" i="10"/>
  <c r="M120" i="10"/>
  <c r="M37" i="10"/>
  <c r="M101" i="10"/>
  <c r="M10" i="10"/>
  <c r="M74" i="10"/>
  <c r="M138" i="10"/>
  <c r="M63" i="10"/>
  <c r="M127" i="10"/>
  <c r="M28" i="10"/>
  <c r="M92" i="10"/>
  <c r="M83" i="10"/>
  <c r="M147" i="10"/>
  <c r="M64" i="10"/>
  <c r="M128" i="10"/>
  <c r="M103" i="10"/>
  <c r="M137" i="10"/>
  <c r="M86" i="10"/>
  <c r="M11" i="10"/>
  <c r="M107" i="10"/>
  <c r="M36" i="10"/>
  <c r="M100" i="10"/>
  <c r="M8" i="10"/>
  <c r="M72" i="10"/>
  <c r="M136" i="10"/>
  <c r="M53" i="10"/>
  <c r="M117" i="10"/>
  <c r="M26" i="10"/>
  <c r="M90" i="10"/>
  <c r="M15" i="10"/>
  <c r="M79" i="10"/>
  <c r="M143" i="10"/>
  <c r="M44" i="10"/>
  <c r="M108" i="10"/>
  <c r="M99" i="10"/>
  <c r="M16" i="10"/>
  <c r="M80" i="10"/>
</calcChain>
</file>

<file path=xl/sharedStrings.xml><?xml version="1.0" encoding="utf-8"?>
<sst xmlns="http://schemas.openxmlformats.org/spreadsheetml/2006/main" count="683" uniqueCount="135">
  <si>
    <t>FLOOR</t>
  </si>
  <si>
    <t>DIST</t>
  </si>
  <si>
    <t>VIEW</t>
  </si>
  <si>
    <t>END</t>
  </si>
  <si>
    <t>FURNISH</t>
  </si>
  <si>
    <t>F</t>
  </si>
  <si>
    <t>A</t>
  </si>
  <si>
    <t>FEES</t>
  </si>
  <si>
    <t>AGE</t>
  </si>
  <si>
    <t>ROUTES</t>
  </si>
  <si>
    <t>BED</t>
  </si>
  <si>
    <t>BATH</t>
  </si>
  <si>
    <t>POOL</t>
  </si>
  <si>
    <t>INSUR</t>
  </si>
  <si>
    <t>PRICE</t>
  </si>
  <si>
    <t>what floor the condo is on</t>
  </si>
  <si>
    <t>the distance of the unit from the elevator</t>
  </si>
  <si>
    <t>Whether there is an ocean view or not</t>
  </si>
  <si>
    <t>whether it is an end unit or not</t>
  </si>
  <si>
    <t>whether the condo is sold furnished or not</t>
  </si>
  <si>
    <t>STABILITY</t>
  </si>
  <si>
    <t>Number of bedrooms</t>
  </si>
  <si>
    <t>Number of bathrooms</t>
  </si>
  <si>
    <t>Whether there is a pool on-site</t>
  </si>
  <si>
    <t>Transit routes near by</t>
  </si>
  <si>
    <t>Variable</t>
  </si>
  <si>
    <t>Definition</t>
  </si>
  <si>
    <t>LIFE Q</t>
  </si>
  <si>
    <t>Price of the unit</t>
  </si>
  <si>
    <t>US$ '000</t>
  </si>
  <si>
    <t>integer</t>
  </si>
  <si>
    <t>integer:  1 if an end unit; 0 otherwise</t>
  </si>
  <si>
    <t>integer; 1 if an ocean view; 0 otherwise</t>
  </si>
  <si>
    <t>integer: 1 if furnished; 0 otherwise</t>
  </si>
  <si>
    <t>What kind of property insurance is available</t>
  </si>
  <si>
    <t xml:space="preserve">Maintainance fees (annual) </t>
  </si>
  <si>
    <t>US $</t>
  </si>
  <si>
    <t>Age of the building</t>
  </si>
  <si>
    <t>years</t>
  </si>
  <si>
    <t>Quality of Life Score</t>
  </si>
  <si>
    <t>Country Stability Score</t>
  </si>
  <si>
    <t>Alphabetic value:  F (full coverage) or A (amended coverage)</t>
  </si>
  <si>
    <t>Measurement</t>
  </si>
  <si>
    <t>DataBase</t>
  </si>
  <si>
    <t>the number of condo units away from the elevator</t>
  </si>
  <si>
    <t>worlddata.info</t>
  </si>
  <si>
    <t>theglobaleconomy.com</t>
  </si>
  <si>
    <t>Y</t>
  </si>
  <si>
    <t>n</t>
  </si>
  <si>
    <t>number</t>
  </si>
  <si>
    <t>y</t>
  </si>
  <si>
    <t>Score out of 100, with 0 being the worst score.</t>
  </si>
  <si>
    <t>Ranking of country, based on 1 - 194 possible, with 0 being the best score</t>
  </si>
  <si>
    <t>Alphabetic value: Y,y (yes, there is a pool), N,n (no, there is no pool)</t>
  </si>
  <si>
    <t>mean</t>
  </si>
  <si>
    <t>Median</t>
  </si>
  <si>
    <t>Mode</t>
  </si>
  <si>
    <t xml:space="preserve">CENTRAL TENDANCY </t>
  </si>
  <si>
    <t>MEASURES OF VARIABILITY</t>
  </si>
  <si>
    <t>Range</t>
  </si>
  <si>
    <t>Variance</t>
  </si>
  <si>
    <t>Std. dev</t>
  </si>
  <si>
    <t>MEASURES OF CENTRAL TENDANCY</t>
  </si>
  <si>
    <t>MEAN</t>
  </si>
  <si>
    <t>MEDIAN</t>
  </si>
  <si>
    <t>MODE</t>
  </si>
  <si>
    <t xml:space="preserve">MEASURES OF VARIABILITY </t>
  </si>
  <si>
    <t>RANGE</t>
  </si>
  <si>
    <t>VARIANCE</t>
  </si>
  <si>
    <t>STD DEV</t>
  </si>
  <si>
    <t>MEASURES OF CENTRAL TENDENCY</t>
  </si>
  <si>
    <t>MEASURS OF VARIABILITY</t>
  </si>
  <si>
    <t>Q1</t>
  </si>
  <si>
    <t>Q3</t>
  </si>
  <si>
    <t>IQR</t>
  </si>
  <si>
    <t>UPPER LIMIT</t>
  </si>
  <si>
    <t>LOWER LIMIT</t>
  </si>
  <si>
    <t>=OR</t>
  </si>
  <si>
    <t xml:space="preserve">OUTLIERS </t>
  </si>
  <si>
    <t>OUTLIER</t>
  </si>
  <si>
    <t>CV</t>
  </si>
  <si>
    <t xml:space="preserve">Bedrooms </t>
  </si>
  <si>
    <t xml:space="preserve">ONE </t>
  </si>
  <si>
    <t>TWO</t>
  </si>
  <si>
    <t>THREE</t>
  </si>
  <si>
    <t>FOUR</t>
  </si>
  <si>
    <t>FIVE</t>
  </si>
  <si>
    <t>SIX</t>
  </si>
  <si>
    <t xml:space="preserve">number </t>
  </si>
  <si>
    <t>Floor</t>
  </si>
  <si>
    <t>Number</t>
  </si>
  <si>
    <t>ONE</t>
  </si>
  <si>
    <t xml:space="preserve">THREE </t>
  </si>
  <si>
    <t xml:space="preserve">FIVE </t>
  </si>
  <si>
    <t>SEVEN</t>
  </si>
  <si>
    <t>EIGHT</t>
  </si>
  <si>
    <t xml:space="preserve">insurance </t>
  </si>
  <si>
    <t>Type</t>
  </si>
  <si>
    <t>FOURTY-NINE</t>
  </si>
  <si>
    <t>FIFTY TWO</t>
  </si>
  <si>
    <t>FIFTY EIGHT</t>
  </si>
  <si>
    <t>SIXTY ONE</t>
  </si>
  <si>
    <t>SIXTY TWO</t>
  </si>
  <si>
    <t>SIXTY THREE</t>
  </si>
  <si>
    <t>SEVENTY</t>
  </si>
  <si>
    <t>SEVENTY ONE</t>
  </si>
  <si>
    <t>SEVENTY THREE</t>
  </si>
  <si>
    <t>SEVENTY FIVE</t>
  </si>
  <si>
    <t>SCORE</t>
  </si>
  <si>
    <t>Twenty Four</t>
  </si>
  <si>
    <t>twenty Eight</t>
  </si>
  <si>
    <t>Thirty Four</t>
  </si>
  <si>
    <t>Thirty Five</t>
  </si>
  <si>
    <t>Thirty Nine</t>
  </si>
  <si>
    <t>Forty Six</t>
  </si>
  <si>
    <t>Sixty Five</t>
  </si>
  <si>
    <t>Eighty Seven</t>
  </si>
  <si>
    <t>Ninety One</t>
  </si>
  <si>
    <t>Ninety Six</t>
  </si>
  <si>
    <t>Ninety Five</t>
  </si>
  <si>
    <t>One-Thirty Five</t>
  </si>
  <si>
    <t>One-Forty Five</t>
  </si>
  <si>
    <t>One-Fifty Nine</t>
  </si>
  <si>
    <t>frequency</t>
  </si>
  <si>
    <t>Relative frequency</t>
  </si>
  <si>
    <t>130-157</t>
  </si>
  <si>
    <t>157-184</t>
  </si>
  <si>
    <t>184-211</t>
  </si>
  <si>
    <t>211-238</t>
  </si>
  <si>
    <t>292-319</t>
  </si>
  <si>
    <t>319-346</t>
  </si>
  <si>
    <t>265-292</t>
  </si>
  <si>
    <t>238-265</t>
  </si>
  <si>
    <t>Cummulative frequncy</t>
  </si>
  <si>
    <t>Cummulative relative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</si>
</sst>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indexed="8"/>
      <name val="Helvetica Neue"/>
    </font>
    <font>
      <b/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4"/>
      <color indexed="8"/>
      <name val="Helvetica Neue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0"/>
      <name val="Helvetica Neue"/>
      <family val="2"/>
    </font>
    <font>
      <b/>
      <sz val="12"/>
      <color rgb="FFD1D5DB"/>
      <name val="Segoe UI"/>
      <family val="2"/>
    </font>
    <font>
      <b/>
      <sz val="8"/>
      <color indexed="8"/>
      <name val="Helvetica Neue"/>
      <charset val="1"/>
    </font>
    <font>
      <sz val="12"/>
      <color theme="1"/>
      <name val="Segoe UI"/>
      <family val="2"/>
    </font>
    <font>
      <sz val="11"/>
      <color rgb="FFFFFFFF"/>
      <name val="Courier New"/>
      <family val="3"/>
    </font>
    <font>
      <b/>
      <sz val="10"/>
      <color indexed="8"/>
      <name val="Helvetica Neue"/>
    </font>
    <font>
      <b/>
      <sz val="8"/>
      <color rgb="FF000000"/>
      <name val="Helvetica Neue"/>
    </font>
    <font>
      <b/>
      <sz val="8"/>
      <color indexed="8"/>
      <name val="Helvetica Neue"/>
    </font>
    <font>
      <b/>
      <sz val="10"/>
      <color indexed="8"/>
      <name val="Helvetica Neue"/>
      <charset val="1"/>
    </font>
    <font>
      <b/>
      <sz val="8"/>
      <color theme="1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0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5" xfId="0" applyNumberFormat="1" applyBorder="1" applyAlignment="1">
      <alignment vertical="top"/>
    </xf>
    <xf numFmtId="0" fontId="3" fillId="0" borderId="0" xfId="0" applyFont="1">
      <alignment vertical="top" wrapText="1"/>
    </xf>
    <xf numFmtId="2" fontId="1" fillId="3" borderId="2" xfId="0" applyNumberFormat="1" applyFont="1" applyFill="1" applyBorder="1" applyAlignment="1">
      <alignment vertical="top"/>
    </xf>
    <xf numFmtId="2" fontId="1" fillId="3" borderId="3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0" fontId="5" fillId="0" borderId="0" xfId="0" applyNumberFormat="1" applyFont="1" applyAlignment="1">
      <alignment vertical="top"/>
    </xf>
    <xf numFmtId="0" fontId="5" fillId="0" borderId="0" xfId="0" applyFont="1">
      <alignment vertical="top" wrapText="1"/>
    </xf>
    <xf numFmtId="0" fontId="0" fillId="4" borderId="0" xfId="0" applyNumberFormat="1" applyFill="1" applyAlignment="1">
      <alignment vertical="top"/>
    </xf>
    <xf numFmtId="0" fontId="0" fillId="5" borderId="0" xfId="0" applyNumberFormat="1" applyFill="1" applyAlignment="1">
      <alignment vertical="top"/>
    </xf>
    <xf numFmtId="0" fontId="6" fillId="5" borderId="0" xfId="0" applyNumberFormat="1" applyFont="1" applyFill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0" xfId="0" applyNumberFormat="1" applyFill="1" applyAlignment="1">
      <alignment vertical="top"/>
    </xf>
    <xf numFmtId="0" fontId="6" fillId="0" borderId="0" xfId="0" applyNumberFormat="1" applyFont="1" applyFill="1" applyAlignment="1">
      <alignment vertical="top"/>
    </xf>
    <xf numFmtId="2" fontId="0" fillId="0" borderId="0" xfId="0" applyNumberFormat="1">
      <alignment vertical="top" wrapText="1"/>
    </xf>
    <xf numFmtId="49" fontId="7" fillId="0" borderId="0" xfId="0" applyNumberFormat="1" applyFont="1">
      <alignment vertical="top" wrapText="1"/>
    </xf>
    <xf numFmtId="0" fontId="8" fillId="0" borderId="0" xfId="0" applyFont="1">
      <alignment vertical="top" wrapText="1"/>
    </xf>
    <xf numFmtId="0" fontId="9" fillId="0" borderId="0" xfId="0" applyFont="1">
      <alignment vertical="top" wrapText="1"/>
    </xf>
    <xf numFmtId="49" fontId="10" fillId="0" borderId="0" xfId="0" applyNumberFormat="1" applyFont="1">
      <alignment vertical="top" wrapText="1"/>
    </xf>
    <xf numFmtId="0" fontId="0" fillId="0" borderId="0" xfId="0" applyNumberFormat="1">
      <alignment vertical="top" wrapText="1"/>
    </xf>
    <xf numFmtId="0" fontId="11" fillId="0" borderId="0" xfId="0" applyFont="1">
      <alignment vertical="top" wrapText="1"/>
    </xf>
    <xf numFmtId="0" fontId="12" fillId="0" borderId="0" xfId="0" applyFont="1">
      <alignment vertical="top" wrapText="1"/>
    </xf>
    <xf numFmtId="0" fontId="13" fillId="0" borderId="0" xfId="0" applyFont="1">
      <alignment vertical="top" wrapText="1"/>
    </xf>
    <xf numFmtId="0" fontId="14" fillId="0" borderId="0" xfId="0" applyFont="1">
      <alignment vertical="top" wrapText="1"/>
    </xf>
    <xf numFmtId="0" fontId="0" fillId="6" borderId="0" xfId="0" applyFill="1">
      <alignment vertical="top" wrapText="1"/>
    </xf>
    <xf numFmtId="0" fontId="15" fillId="0" borderId="0" xfId="0" applyFo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</a:t>
            </a:r>
            <a:r>
              <a:rPr lang="en-GB" baseline="0"/>
              <a:t> of price with relative frequency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PRICE!$X$1:$X$3</c:f>
              <c:strCache>
                <c:ptCount val="1"/>
                <c:pt idx="0">
                  <c:v>CV 19.72653652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PRICE!$W$4:$W$11</c:f>
              <c:strCache>
                <c:ptCount val="8"/>
                <c:pt idx="0">
                  <c:v>130-157</c:v>
                </c:pt>
                <c:pt idx="1">
                  <c:v>157-184</c:v>
                </c:pt>
                <c:pt idx="2">
                  <c:v>184-211</c:v>
                </c:pt>
                <c:pt idx="3">
                  <c:v>211-238</c:v>
                </c:pt>
                <c:pt idx="4">
                  <c:v>238-265</c:v>
                </c:pt>
                <c:pt idx="5">
                  <c:v>265-292</c:v>
                </c:pt>
                <c:pt idx="6">
                  <c:v>292-319</c:v>
                </c:pt>
                <c:pt idx="7">
                  <c:v>319-346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PRICE!$W$4:$W$150</c15:sqref>
                  </c15:fullRef>
                </c:ext>
              </c:extLst>
            </c:strRef>
          </c:cat>
          <c:val>
            <c:numRef>
              <c:f>PRICE!$X$4:$X$11</c:f>
              <c:numCache>
                <c:formatCode>General</c:formatCode>
                <c:ptCount val="8"/>
                <c:pt idx="0" formatCode="0.00">
                  <c:v>5</c:v>
                </c:pt>
                <c:pt idx="1">
                  <c:v>51</c:v>
                </c:pt>
                <c:pt idx="2">
                  <c:v>40</c:v>
                </c:pt>
                <c:pt idx="3">
                  <c:v>18</c:v>
                </c:pt>
                <c:pt idx="4">
                  <c:v>20</c:v>
                </c:pt>
                <c:pt idx="5">
                  <c:v>10</c:v>
                </c:pt>
                <c:pt idx="6">
                  <c:v>4</c:v>
                </c:pt>
                <c:pt idx="7">
                  <c:v>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PRICE!$X$4:$X$150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8-4AA4-ABA1-17A0ECB14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58720"/>
        <c:axId val="195797760"/>
      </c:barChart>
      <c:lineChart>
        <c:grouping val="standard"/>
        <c:varyColors val="0"/>
        <c:ser>
          <c:idx val="1"/>
          <c:order val="1"/>
          <c:tx>
            <c:strRef>
              <c:f>PRICE!$Z$1:$Z$3</c:f>
              <c:strCache>
                <c:ptCount val="1"/>
                <c:pt idx="0">
                  <c:v>CV 19.72653652 Relative 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PRICE!$W$4:$W$11</c:f>
              <c:strCache>
                <c:ptCount val="8"/>
                <c:pt idx="0">
                  <c:v>130-157</c:v>
                </c:pt>
                <c:pt idx="1">
                  <c:v>157-184</c:v>
                </c:pt>
                <c:pt idx="2">
                  <c:v>184-211</c:v>
                </c:pt>
                <c:pt idx="3">
                  <c:v>211-238</c:v>
                </c:pt>
                <c:pt idx="4">
                  <c:v>238-265</c:v>
                </c:pt>
                <c:pt idx="5">
                  <c:v>265-292</c:v>
                </c:pt>
                <c:pt idx="6">
                  <c:v>292-319</c:v>
                </c:pt>
                <c:pt idx="7">
                  <c:v>319-346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PRICE!$W$4:$W$150</c15:sqref>
                  </c15:fullRef>
                </c:ext>
              </c:extLst>
            </c:strRef>
          </c:cat>
          <c:val>
            <c:numRef>
              <c:f>PRICE!$Z$4:$Z$11</c:f>
              <c:numCache>
                <c:formatCode>0.00</c:formatCode>
                <c:ptCount val="8"/>
                <c:pt idx="0">
                  <c:v>3.3557046979865772E-2</c:v>
                </c:pt>
                <c:pt idx="1">
                  <c:v>0.34228187919463088</c:v>
                </c:pt>
                <c:pt idx="2">
                  <c:v>0.26845637583892618</c:v>
                </c:pt>
                <c:pt idx="3">
                  <c:v>0.12080536912751678</c:v>
                </c:pt>
                <c:pt idx="4">
                  <c:v>0.13422818791946309</c:v>
                </c:pt>
                <c:pt idx="5">
                  <c:v>6.7114093959731544E-2</c:v>
                </c:pt>
                <c:pt idx="6">
                  <c:v>2.6845637583892617E-2</c:v>
                </c:pt>
                <c:pt idx="7">
                  <c:v>6.7114093959731542E-3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PRICE!$Z$4:$Z$150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08-4AA4-ABA1-17A0ECB14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67392"/>
        <c:axId val="195799680"/>
      </c:lineChart>
      <c:catAx>
        <c:axId val="19575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</a:t>
                </a:r>
                <a:r>
                  <a:rPr lang="en-GB" baseline="0"/>
                  <a:t> range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7760"/>
        <c:crosses val="autoZero"/>
        <c:auto val="1"/>
        <c:lblAlgn val="ctr"/>
        <c:lblOffset val="100"/>
        <c:noMultiLvlLbl val="0"/>
      </c:catAx>
      <c:valAx>
        <c:axId val="1957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58720"/>
        <c:crosses val="autoZero"/>
        <c:crossBetween val="between"/>
      </c:valAx>
      <c:valAx>
        <c:axId val="19579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7392"/>
        <c:crosses val="max"/>
        <c:crossBetween val="between"/>
      </c:valAx>
      <c:catAx>
        <c:axId val="195867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579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6583333333333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02400"/>
        <c:axId val="14130419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PRICE!$Y$1:$Y$3</c15:sqref>
                        </c15:formulaRef>
                      </c:ext>
                    </c:extLst>
                    <c:strCache>
                      <c:ptCount val="3"/>
                      <c:pt idx="2">
                        <c:v>Cummulative frequncy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PRICE!$X$4:$X$150</c15:sqref>
                        </c15:fullRef>
                        <c15:formulaRef>
                          <c15:sqref>PRICE!$X$4:$X$11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 formatCode="0.00">
                        <c:v>5</c:v>
                      </c:pt>
                      <c:pt idx="1">
                        <c:v>51</c:v>
                      </c:pt>
                      <c:pt idx="2">
                        <c:v>40</c:v>
                      </c:pt>
                      <c:pt idx="3">
                        <c:v>18</c:v>
                      </c:pt>
                      <c:pt idx="4">
                        <c:v>20</c:v>
                      </c:pt>
                      <c:pt idx="5">
                        <c:v>10</c:v>
                      </c:pt>
                      <c:pt idx="6">
                        <c:v>4</c:v>
                      </c:pt>
                      <c:pt idx="7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PRICE!$Y$4:$Y$150</c15:sqref>
                        </c15:fullRef>
                        <c15:formulaRef>
                          <c15:sqref>PRICE!$Y$4:$Y$11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 formatCode="General">
                        <c:v>5</c:v>
                      </c:pt>
                      <c:pt idx="1">
                        <c:v>56</c:v>
                      </c:pt>
                      <c:pt idx="2">
                        <c:v>96</c:v>
                      </c:pt>
                      <c:pt idx="3">
                        <c:v>114</c:v>
                      </c:pt>
                      <c:pt idx="4">
                        <c:v>134</c:v>
                      </c:pt>
                      <c:pt idx="5">
                        <c:v>144</c:v>
                      </c:pt>
                      <c:pt idx="6">
                        <c:v>148</c:v>
                      </c:pt>
                      <c:pt idx="7" formatCode="General">
                        <c:v>149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461-485C-90E0-E0177FDE470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0"/>
          <c:tx>
            <c:strRef>
              <c:f>PRICE!$AA$1:$AA$3</c:f>
              <c:strCache>
                <c:ptCount val="1"/>
                <c:pt idx="0">
                  <c:v>CV 19.72653652 Cummulative relative 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PRICE!$X$4:$X$11</c:f>
              <c:numCache>
                <c:formatCode>General</c:formatCode>
                <c:ptCount val="8"/>
                <c:pt idx="0" formatCode="0.00">
                  <c:v>5</c:v>
                </c:pt>
                <c:pt idx="1">
                  <c:v>51</c:v>
                </c:pt>
                <c:pt idx="2">
                  <c:v>40</c:v>
                </c:pt>
                <c:pt idx="3">
                  <c:v>18</c:v>
                </c:pt>
                <c:pt idx="4">
                  <c:v>20</c:v>
                </c:pt>
                <c:pt idx="5">
                  <c:v>10</c:v>
                </c:pt>
                <c:pt idx="6">
                  <c:v>4</c:v>
                </c:pt>
                <c:pt idx="7">
                  <c:v>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PRICE!$X$4:$X$150</c15:sqref>
                  </c15:fullRef>
                </c:ext>
              </c:extLst>
            </c:numRef>
          </c:cat>
          <c:val>
            <c:numRef>
              <c:f>PRICE!$AA$4:$AA$11</c:f>
              <c:numCache>
                <c:formatCode>0.00</c:formatCode>
                <c:ptCount val="8"/>
                <c:pt idx="0">
                  <c:v>3.3557046979865772E-2</c:v>
                </c:pt>
                <c:pt idx="1">
                  <c:v>0.37583892617449666</c:v>
                </c:pt>
                <c:pt idx="2">
                  <c:v>0.64429530201342278</c:v>
                </c:pt>
                <c:pt idx="3">
                  <c:v>0.7651006711409396</c:v>
                </c:pt>
                <c:pt idx="4">
                  <c:v>0.89932885906040272</c:v>
                </c:pt>
                <c:pt idx="5">
                  <c:v>0.96644295302013428</c:v>
                </c:pt>
                <c:pt idx="6">
                  <c:v>0.99328859060402686</c:v>
                </c:pt>
                <c:pt idx="7">
                  <c:v>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PRICE!$AA$4:$AA$150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61-485C-90E0-E0177FDE4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02400"/>
        <c:axId val="141304192"/>
      </c:lineChart>
      <c:catAx>
        <c:axId val="14130240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4192"/>
        <c:crosses val="autoZero"/>
        <c:auto val="1"/>
        <c:lblAlgn val="ctr"/>
        <c:lblOffset val="100"/>
        <c:noMultiLvlLbl val="0"/>
      </c:catAx>
      <c:valAx>
        <c:axId val="1413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Bar</a:t>
            </a:r>
            <a:r>
              <a:rPr lang="en-GB" baseline="0"/>
              <a:t> Graph for Number of Floors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FLOOR!$O$7:$O$14</c:f>
              <c:strCache>
                <c:ptCount val="8"/>
                <c:pt idx="0">
                  <c:v>ONE</c:v>
                </c:pt>
                <c:pt idx="1">
                  <c:v>TWO</c:v>
                </c:pt>
                <c:pt idx="2">
                  <c:v>THREE </c:v>
                </c:pt>
                <c:pt idx="3">
                  <c:v>FOUR</c:v>
                </c:pt>
                <c:pt idx="4">
                  <c:v>FIVE </c:v>
                </c:pt>
                <c:pt idx="5">
                  <c:v>SIX</c:v>
                </c:pt>
                <c:pt idx="6">
                  <c:v>SEVEN</c:v>
                </c:pt>
                <c:pt idx="7">
                  <c:v>EIGHT</c:v>
                </c:pt>
              </c:strCache>
            </c:strRef>
          </c:cat>
          <c:val>
            <c:numRef>
              <c:f>FLOOR!$P$7:$P$14</c:f>
              <c:numCache>
                <c:formatCode>General</c:formatCode>
                <c:ptCount val="8"/>
                <c:pt idx="0">
                  <c:v>24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14</c:v>
                </c:pt>
                <c:pt idx="5">
                  <c:v>20</c:v>
                </c:pt>
                <c:pt idx="6">
                  <c:v>9</c:v>
                </c:pt>
                <c:pt idx="7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E3-467A-B30D-0505FDC7F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56032"/>
        <c:axId val="141497472"/>
      </c:barChart>
      <c:catAx>
        <c:axId val="14135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Floors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97472"/>
        <c:crosses val="autoZero"/>
        <c:auto val="1"/>
        <c:lblAlgn val="ctr"/>
        <c:lblOffset val="100"/>
        <c:noMultiLvlLbl val="0"/>
      </c:catAx>
      <c:valAx>
        <c:axId val="1414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5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Bedrooms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56E-4AEB-9659-CBF2B6B5D7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56E-4AEB-9659-CBF2B6B5D7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56E-4AEB-9659-CBF2B6B5D7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56E-4AEB-9659-CBF2B6B5D7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56E-4AEB-9659-CBF2B6B5D7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56E-4AEB-9659-CBF2B6B5D7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BEDROOM!$N$9:$N$14</c:f>
              <c:strCache>
                <c:ptCount val="6"/>
                <c:pt idx="0">
                  <c:v>ONE 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  <c:pt idx="5">
                  <c:v>SIX</c:v>
                </c:pt>
              </c:strCache>
            </c:strRef>
          </c:cat>
          <c:val>
            <c:numRef>
              <c:f>BEDROOM!$O$9:$O$14</c:f>
              <c:numCache>
                <c:formatCode>General</c:formatCode>
                <c:ptCount val="6"/>
                <c:pt idx="0">
                  <c:v>30</c:v>
                </c:pt>
                <c:pt idx="1">
                  <c:v>74</c:v>
                </c:pt>
                <c:pt idx="2">
                  <c:v>37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99-4907-B329-AC84E896E7B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graph for Bedrooms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BEDROOM!$O$8</c:f>
              <c:strCache>
                <c:ptCount val="1"/>
                <c:pt idx="0">
                  <c:v>number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BEDROOM!$N$9:$N$14</c:f>
              <c:strCache>
                <c:ptCount val="6"/>
                <c:pt idx="0">
                  <c:v>ONE 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  <c:pt idx="5">
                  <c:v>SIX</c:v>
                </c:pt>
              </c:strCache>
            </c:strRef>
          </c:cat>
          <c:val>
            <c:numRef>
              <c:f>BEDROOM!$O$9:$O$14</c:f>
              <c:numCache>
                <c:formatCode>General</c:formatCode>
                <c:ptCount val="6"/>
                <c:pt idx="0">
                  <c:v>30</c:v>
                </c:pt>
                <c:pt idx="1">
                  <c:v>74</c:v>
                </c:pt>
                <c:pt idx="2">
                  <c:v>37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30-47BF-9E4E-47FB64C88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54848"/>
        <c:axId val="142256768"/>
      </c:barChart>
      <c:catAx>
        <c:axId val="14225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bedrooms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768"/>
        <c:crosses val="autoZero"/>
        <c:auto val="1"/>
        <c:lblAlgn val="ctr"/>
        <c:lblOffset val="100"/>
        <c:noMultiLvlLbl val="0"/>
      </c:catAx>
      <c:valAx>
        <c:axId val="1422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</a:t>
            </a:r>
            <a:r>
              <a:rPr lang="en-GB" baseline="0"/>
              <a:t> of Insurance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C2E-49CC-AB26-FF4116616A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C2E-49CC-AB26-FF4116616A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INSURANCE!$O$6:$O$7</c:f>
              <c:strCache>
                <c:ptCount val="2"/>
                <c:pt idx="0">
                  <c:v>A</c:v>
                </c:pt>
                <c:pt idx="1">
                  <c:v>F</c:v>
                </c:pt>
              </c:strCache>
            </c:strRef>
          </c:cat>
          <c:val>
            <c:numRef>
              <c:f>INSURANCE!$P$6:$P$7</c:f>
              <c:numCache>
                <c:formatCode>General</c:formatCode>
                <c:ptCount val="2"/>
                <c:pt idx="0">
                  <c:v>56</c:v>
                </c:pt>
                <c:pt idx="1">
                  <c:v>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5E-4F6F-B9DA-1664E7214C7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for Life Q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'LIFE Q'!$N$9:$N$18</c:f>
              <c:strCache>
                <c:ptCount val="10"/>
                <c:pt idx="0">
                  <c:v>FOURTY-NINE</c:v>
                </c:pt>
                <c:pt idx="1">
                  <c:v>FIFTY TWO</c:v>
                </c:pt>
                <c:pt idx="2">
                  <c:v>FIFTY EIGHT</c:v>
                </c:pt>
                <c:pt idx="3">
                  <c:v>SIXTY ONE</c:v>
                </c:pt>
                <c:pt idx="4">
                  <c:v>SIXTY TWO</c:v>
                </c:pt>
                <c:pt idx="5">
                  <c:v>SIXTY THREE</c:v>
                </c:pt>
                <c:pt idx="6">
                  <c:v>SEVENTY</c:v>
                </c:pt>
                <c:pt idx="7">
                  <c:v>SEVENTY ONE</c:v>
                </c:pt>
                <c:pt idx="8">
                  <c:v>SEVENTY THREE</c:v>
                </c:pt>
                <c:pt idx="9">
                  <c:v>SEVENTY FIVE</c:v>
                </c:pt>
              </c:strCache>
            </c:strRef>
          </c:cat>
          <c:val>
            <c:numRef>
              <c:f>'LIFE Q'!$O$9:$O$18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24</c:v>
                </c:pt>
                <c:pt idx="5">
                  <c:v>103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9D-4F1B-A33E-C5D58D1F9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93280"/>
        <c:axId val="166995456"/>
      </c:lineChart>
      <c:catAx>
        <c:axId val="1669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5456"/>
        <c:crosses val="autoZero"/>
        <c:auto val="1"/>
        <c:lblAlgn val="ctr"/>
        <c:lblOffset val="100"/>
        <c:noMultiLvlLbl val="0"/>
      </c:catAx>
      <c:valAx>
        <c:axId val="1669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Bar</a:t>
            </a:r>
            <a:r>
              <a:rPr lang="en-GB" baseline="0"/>
              <a:t> Graph for Stability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STABILITY!$N$9:$N$22</c:f>
              <c:strCache>
                <c:ptCount val="14"/>
                <c:pt idx="0">
                  <c:v>Twenty Four</c:v>
                </c:pt>
                <c:pt idx="1">
                  <c:v>twenty Eight</c:v>
                </c:pt>
                <c:pt idx="2">
                  <c:v>Thirty Four</c:v>
                </c:pt>
                <c:pt idx="3">
                  <c:v>Thirty Five</c:v>
                </c:pt>
                <c:pt idx="4">
                  <c:v>Thirty Nine</c:v>
                </c:pt>
                <c:pt idx="5">
                  <c:v>Forty Six</c:v>
                </c:pt>
                <c:pt idx="6">
                  <c:v>Sixty Five</c:v>
                </c:pt>
                <c:pt idx="7">
                  <c:v>Eighty Seven</c:v>
                </c:pt>
                <c:pt idx="8">
                  <c:v>Ninety One</c:v>
                </c:pt>
                <c:pt idx="9">
                  <c:v>Ninety Five</c:v>
                </c:pt>
                <c:pt idx="10">
                  <c:v>Ninety Six</c:v>
                </c:pt>
                <c:pt idx="11">
                  <c:v>One-Thirty Five</c:v>
                </c:pt>
                <c:pt idx="12">
                  <c:v>One-Forty Five</c:v>
                </c:pt>
                <c:pt idx="13">
                  <c:v>One-Fifty Nine</c:v>
                </c:pt>
              </c:strCache>
            </c:strRef>
          </c:cat>
          <c:val>
            <c:numRef>
              <c:f>STABILITY!$O$9:$O$22</c:f>
              <c:numCache>
                <c:formatCode>General</c:formatCode>
                <c:ptCount val="1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24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103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29-4A61-818C-406138CB7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23264"/>
        <c:axId val="166925440"/>
      </c:barChart>
      <c:catAx>
        <c:axId val="16692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5440"/>
        <c:crosses val="autoZero"/>
        <c:auto val="1"/>
        <c:lblAlgn val="ctr"/>
        <c:lblOffset val="100"/>
        <c:noMultiLvlLbl val="0"/>
      </c:catAx>
      <c:valAx>
        <c:axId val="1669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</a:rPr>
            <a:t>Distribution of Price</a:t>
          </a:r>
        </a:p>
      </cx:txPr>
    </cx:title>
    <cx:plotArea>
      <cx:plotAreaRegion>
        <cx:series layoutId="clusteredColumn" uniqueId="{7BA41122-22CF-4AAB-BB00-0F643E317C5A}">
          <cx:tx>
            <cx:txData>
              <cx:f>_xlchart.v1.0</cx:f>
              <cx:v>PRICE</cx:v>
            </cx:txData>
          </cx:tx>
          <cx:dataLabels/>
          <cx:dataId val="0"/>
          <cx:layoutPr>
            <cx:binning intervalClosed="r">
              <cx:binSize val="27"/>
            </cx:binning>
          </cx:layoutPr>
        </cx:series>
      </cx:plotAreaRegion>
      <cx:axis id="0">
        <cx:catScaling gapWidth="0"/>
        <cx:title>
          <cx:tx>
            <cx:txData>
              <cx:v>Price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Helvetica Neue"/>
                </a:rPr>
                <a:t>Price range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Helvetica Neue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 for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</a:rPr>
            <a:t>Histogram for Age</a:t>
          </a:r>
        </a:p>
      </cx:txPr>
    </cx:title>
    <cx:plotArea>
      <cx:plotAreaRegion>
        <cx:series layoutId="clusteredColumn" uniqueId="{53FDBF7F-87D9-47EB-920D-8B7EE3DFBA60}">
          <cx:tx>
            <cx:txData>
              <cx:f>_xlchart.v1.4</cx:f>
              <cx:v>AGE</cx:v>
            </cx:txData>
          </cx:tx>
          <cx:dataLabels/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tle>
          <cx:tx>
            <cx:txData>
              <cx:v>Age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Helvetica Neue"/>
                </a:rPr>
                <a:t>Age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Helvetica Neue"/>
                </a:rPr>
                <a:t>Frequency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3</xdr:row>
      <xdr:rowOff>133350</xdr:rowOff>
    </xdr:from>
    <xdr:to>
      <xdr:col>20</xdr:col>
      <xdr:colOff>590551</xdr:colOff>
      <xdr:row>27</xdr:row>
      <xdr:rowOff>19050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63283CB-BD67-5AF4-0414-30D4BA51B7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7743825" y="1085850"/>
              <a:ext cx="5362576" cy="377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K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19051</xdr:colOff>
      <xdr:row>2</xdr:row>
      <xdr:rowOff>1</xdr:rowOff>
    </xdr:from>
    <xdr:to>
      <xdr:col>37</xdr:col>
      <xdr:colOff>600075</xdr:colOff>
      <xdr:row>20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77782D46-10D7-0318-793B-F8192A5EC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352425</xdr:colOff>
      <xdr:row>2</xdr:row>
      <xdr:rowOff>19051</xdr:rowOff>
    </xdr:from>
    <xdr:to>
      <xdr:col>46</xdr:col>
      <xdr:colOff>133350</xdr:colOff>
      <xdr:row>20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CF70D36F-5694-B45C-B105-6200F182A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0</xdr:row>
      <xdr:rowOff>419101</xdr:rowOff>
    </xdr:from>
    <xdr:to>
      <xdr:col>25</xdr:col>
      <xdr:colOff>28575</xdr:colOff>
      <xdr:row>24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29EBD88C-4B58-B78A-4792-F43F1678F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17</xdr:row>
      <xdr:rowOff>142875</xdr:rowOff>
    </xdr:from>
    <xdr:to>
      <xdr:col>24</xdr:col>
      <xdr:colOff>114300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832C34DE-C451-E025-AD6B-90F16D2BF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133349</xdr:colOff>
      <xdr:row>0</xdr:row>
      <xdr:rowOff>414336</xdr:rowOff>
    </xdr:from>
    <xdr:to>
      <xdr:col>24</xdr:col>
      <xdr:colOff>28574</xdr:colOff>
      <xdr:row>17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9E075C7-EF62-91C0-E52D-EEBB6F036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238124</xdr:colOff>
      <xdr:row>3</xdr:row>
      <xdr:rowOff>4762</xdr:rowOff>
    </xdr:from>
    <xdr:to>
      <xdr:col>23</xdr:col>
      <xdr:colOff>609599</xdr:colOff>
      <xdr:row>17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13B82B2-064D-4B99-0892-D77D4287B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4</xdr:row>
      <xdr:rowOff>152399</xdr:rowOff>
    </xdr:from>
    <xdr:to>
      <xdr:col>23</xdr:col>
      <xdr:colOff>9525</xdr:colOff>
      <xdr:row>25</xdr:row>
      <xdr:rowOff>152399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547434D-6CCF-F7E7-5392-A7D707BA51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8248649" y="1066799"/>
              <a:ext cx="6267451" cy="3400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K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380999</xdr:colOff>
      <xdr:row>6</xdr:row>
      <xdr:rowOff>9525</xdr:rowOff>
    </xdr:from>
    <xdr:to>
      <xdr:col>23</xdr:col>
      <xdr:colOff>600074</xdr:colOff>
      <xdr:row>16</xdr:row>
      <xdr:rowOff>314324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EA81E4A9-BADB-F7FD-E0A9-865B434B5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8</xdr:row>
      <xdr:rowOff>4761</xdr:rowOff>
    </xdr:from>
    <xdr:to>
      <xdr:col>25</xdr:col>
      <xdr:colOff>9525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C0FF95F-B4F4-A90D-AD3C-4B3CD8722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50"/>
  <sheetViews>
    <sheetView showGridLines="0" workbookViewId="0">
      <pane ySplit="1" topLeftCell="A100" activePane="bottomLeft" state="frozen"/>
      <selection pane="bottomLeft" activeCell="G1" sqref="G1:G1048576"/>
    </sheetView>
  </sheetViews>
  <sheetFormatPr defaultColWidth="8.28515625" defaultRowHeight="20.100000000000001" customHeight="1"/>
  <cols>
    <col min="1" max="1" width="9.28515625" style="1" customWidth="1"/>
    <col min="2" max="2" width="7.140625" style="1" customWidth="1"/>
    <col min="3" max="3" width="5.28515625" style="1" customWidth="1"/>
    <col min="4" max="4" width="5.7109375" style="1" customWidth="1"/>
    <col min="5" max="5" width="5" style="1" customWidth="1"/>
    <col min="6" max="6" width="9" style="1" customWidth="1"/>
    <col min="7" max="8" width="8.28515625" style="1"/>
    <col min="9" max="10" width="6" style="1" customWidth="1"/>
    <col min="11" max="11" width="6.85546875" style="1" customWidth="1"/>
    <col min="12" max="13" width="8.28515625" style="1"/>
    <col min="14" max="14" width="11.28515625" style="1" customWidth="1"/>
    <col min="15" max="15" width="10" style="1" customWidth="1"/>
    <col min="16" max="33" width="8.28515625" style="16"/>
    <col min="34" max="16384" width="8.28515625" style="1"/>
  </cols>
  <sheetData>
    <row r="1" spans="1:33" ht="20.25" customHeight="1">
      <c r="A1" s="2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10</v>
      </c>
      <c r="H1" s="2" t="s">
        <v>11</v>
      </c>
      <c r="I1" s="2" t="s">
        <v>13</v>
      </c>
      <c r="J1" s="2" t="s">
        <v>12</v>
      </c>
      <c r="K1" s="2" t="s">
        <v>7</v>
      </c>
      <c r="L1" s="2" t="s">
        <v>8</v>
      </c>
      <c r="M1" s="2" t="s">
        <v>9</v>
      </c>
      <c r="N1" s="8" t="s">
        <v>27</v>
      </c>
      <c r="O1" s="8" t="s">
        <v>20</v>
      </c>
    </row>
    <row r="2" spans="1:33" ht="20.100000000000001" customHeight="1">
      <c r="A2" s="6">
        <v>185</v>
      </c>
      <c r="B2" s="3">
        <v>6</v>
      </c>
      <c r="C2" s="4">
        <v>6</v>
      </c>
      <c r="D2" s="4">
        <v>1</v>
      </c>
      <c r="E2" s="4">
        <v>0</v>
      </c>
      <c r="F2" s="15">
        <v>0</v>
      </c>
      <c r="G2" s="4">
        <v>5</v>
      </c>
      <c r="H2" s="4">
        <v>1</v>
      </c>
      <c r="I2" s="4" t="s">
        <v>6</v>
      </c>
      <c r="J2" s="4" t="s">
        <v>48</v>
      </c>
      <c r="K2" s="4">
        <v>4000</v>
      </c>
      <c r="L2" s="4">
        <v>24</v>
      </c>
      <c r="M2" s="4">
        <v>4</v>
      </c>
      <c r="N2" s="4">
        <v>62</v>
      </c>
      <c r="O2" s="4">
        <v>35</v>
      </c>
    </row>
    <row r="3" spans="1:33" s="13" customFormat="1" ht="20.100000000000001" customHeight="1">
      <c r="A3" s="6">
        <v>325</v>
      </c>
      <c r="B3" s="3">
        <v>4</v>
      </c>
      <c r="C3" s="4">
        <v>4</v>
      </c>
      <c r="D3" s="4">
        <v>1</v>
      </c>
      <c r="E3" s="4">
        <v>0</v>
      </c>
      <c r="F3" s="15">
        <v>0</v>
      </c>
      <c r="G3" s="4">
        <v>4</v>
      </c>
      <c r="H3" s="4">
        <v>4</v>
      </c>
      <c r="I3" s="4" t="s">
        <v>6</v>
      </c>
      <c r="J3" s="4" t="s">
        <v>50</v>
      </c>
      <c r="K3" s="4">
        <v>4000</v>
      </c>
      <c r="L3" s="4">
        <v>10</v>
      </c>
      <c r="M3" s="4">
        <v>2</v>
      </c>
      <c r="N3" s="4">
        <v>49</v>
      </c>
      <c r="O3" s="4">
        <v>145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s="14" customFormat="1" ht="20.100000000000001" customHeight="1">
      <c r="A4" s="6">
        <v>295</v>
      </c>
      <c r="B4" s="3">
        <v>7</v>
      </c>
      <c r="C4" s="4">
        <v>11</v>
      </c>
      <c r="D4" s="4">
        <v>1</v>
      </c>
      <c r="E4" s="4">
        <v>0</v>
      </c>
      <c r="F4" s="15">
        <v>0</v>
      </c>
      <c r="G4" s="4">
        <v>2</v>
      </c>
      <c r="H4" s="4">
        <v>2</v>
      </c>
      <c r="I4" s="4" t="s">
        <v>6</v>
      </c>
      <c r="J4" s="4" t="s">
        <v>47</v>
      </c>
      <c r="K4" s="4">
        <v>5800</v>
      </c>
      <c r="L4" s="4">
        <v>20</v>
      </c>
      <c r="M4" s="4">
        <v>4</v>
      </c>
      <c r="N4" s="4">
        <v>70</v>
      </c>
      <c r="O4" s="4">
        <v>34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s="12" customFormat="1" ht="20.100000000000001" customHeight="1">
      <c r="A5" s="6">
        <v>175</v>
      </c>
      <c r="B5" s="3">
        <v>5</v>
      </c>
      <c r="C5" s="4">
        <v>1</v>
      </c>
      <c r="D5" s="4">
        <v>0</v>
      </c>
      <c r="E5" s="4">
        <v>1</v>
      </c>
      <c r="F5" s="15">
        <v>0</v>
      </c>
      <c r="G5" s="4">
        <v>3</v>
      </c>
      <c r="H5" s="4">
        <v>3.5</v>
      </c>
      <c r="I5" s="4" t="s">
        <v>6</v>
      </c>
      <c r="J5" s="4" t="s">
        <v>50</v>
      </c>
      <c r="K5" s="4">
        <v>4000</v>
      </c>
      <c r="L5" s="4">
        <v>2</v>
      </c>
      <c r="M5" s="4">
        <v>3</v>
      </c>
      <c r="N5" s="4">
        <v>58</v>
      </c>
      <c r="O5" s="4">
        <v>91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s="12" customFormat="1" ht="20.100000000000001" customHeight="1">
      <c r="A6" s="6">
        <v>175</v>
      </c>
      <c r="B6" s="3">
        <v>5</v>
      </c>
      <c r="C6" s="4">
        <v>4</v>
      </c>
      <c r="D6" s="4">
        <v>0</v>
      </c>
      <c r="E6" s="4">
        <v>1</v>
      </c>
      <c r="F6" s="15">
        <v>0</v>
      </c>
      <c r="G6" s="4">
        <v>2</v>
      </c>
      <c r="H6" s="4">
        <v>1.5</v>
      </c>
      <c r="I6" s="4" t="s">
        <v>6</v>
      </c>
      <c r="J6" s="4" t="s">
        <v>50</v>
      </c>
      <c r="K6" s="4">
        <v>4000</v>
      </c>
      <c r="L6" s="4">
        <v>15</v>
      </c>
      <c r="M6" s="4">
        <v>4</v>
      </c>
      <c r="N6" s="4">
        <v>61</v>
      </c>
      <c r="O6" s="4">
        <v>95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s="12" customFormat="1" ht="20.100000000000001" customHeight="1">
      <c r="A7" s="6">
        <v>175</v>
      </c>
      <c r="B7" s="3">
        <v>5</v>
      </c>
      <c r="C7" s="4">
        <v>10</v>
      </c>
      <c r="D7" s="4">
        <v>0</v>
      </c>
      <c r="E7" s="4">
        <v>1</v>
      </c>
      <c r="F7" s="15">
        <v>0</v>
      </c>
      <c r="G7" s="4">
        <v>2</v>
      </c>
      <c r="H7" s="4">
        <v>1.5</v>
      </c>
      <c r="I7" s="4" t="s">
        <v>6</v>
      </c>
      <c r="J7" s="4" t="s">
        <v>50</v>
      </c>
      <c r="K7" s="4">
        <v>4100</v>
      </c>
      <c r="L7" s="4">
        <v>10</v>
      </c>
      <c r="M7" s="4">
        <v>5</v>
      </c>
      <c r="N7" s="4">
        <v>61</v>
      </c>
      <c r="O7" s="4">
        <v>95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 s="12" customFormat="1" ht="20.100000000000001" customHeight="1">
      <c r="A8" s="6">
        <v>175</v>
      </c>
      <c r="B8" s="3">
        <v>6</v>
      </c>
      <c r="C8" s="4">
        <v>3</v>
      </c>
      <c r="D8" s="4">
        <v>0</v>
      </c>
      <c r="E8" s="4">
        <v>0</v>
      </c>
      <c r="F8" s="15">
        <v>0</v>
      </c>
      <c r="G8" s="4">
        <v>2</v>
      </c>
      <c r="H8" s="4">
        <v>2</v>
      </c>
      <c r="I8" s="4" t="s">
        <v>6</v>
      </c>
      <c r="J8" s="4" t="s">
        <v>50</v>
      </c>
      <c r="K8" s="4">
        <v>3000</v>
      </c>
      <c r="L8" s="4">
        <v>15</v>
      </c>
      <c r="M8" s="4">
        <v>2</v>
      </c>
      <c r="N8" s="4">
        <v>52</v>
      </c>
      <c r="O8" s="4">
        <v>87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 s="12" customFormat="1" ht="20.100000000000001" customHeight="1">
      <c r="A9" s="6">
        <v>175</v>
      </c>
      <c r="B9" s="3">
        <v>6</v>
      </c>
      <c r="C9" s="4">
        <v>5</v>
      </c>
      <c r="D9" s="4">
        <v>0</v>
      </c>
      <c r="E9" s="4">
        <v>1</v>
      </c>
      <c r="F9" s="15">
        <v>0</v>
      </c>
      <c r="G9" s="4">
        <v>2</v>
      </c>
      <c r="H9" s="4">
        <v>1.5</v>
      </c>
      <c r="I9" s="4" t="s">
        <v>6</v>
      </c>
      <c r="J9" s="4" t="s">
        <v>50</v>
      </c>
      <c r="K9" s="4">
        <v>2800</v>
      </c>
      <c r="L9" s="4">
        <v>15</v>
      </c>
      <c r="M9" s="4">
        <v>2</v>
      </c>
      <c r="N9" s="4">
        <v>52</v>
      </c>
      <c r="O9" s="4">
        <v>87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 s="12" customFormat="1" ht="20.100000000000001" customHeight="1">
      <c r="A10" s="6">
        <v>175</v>
      </c>
      <c r="B10" s="3">
        <v>6</v>
      </c>
      <c r="C10" s="4">
        <v>10</v>
      </c>
      <c r="D10" s="4">
        <v>1</v>
      </c>
      <c r="E10" s="4">
        <v>0</v>
      </c>
      <c r="F10" s="15">
        <v>0</v>
      </c>
      <c r="G10" s="4">
        <v>5</v>
      </c>
      <c r="H10" s="4">
        <v>4.5</v>
      </c>
      <c r="I10" s="4" t="s">
        <v>6</v>
      </c>
      <c r="J10" s="4" t="s">
        <v>50</v>
      </c>
      <c r="K10" s="4">
        <v>3200</v>
      </c>
      <c r="L10" s="4">
        <v>2</v>
      </c>
      <c r="M10" s="4">
        <v>3</v>
      </c>
      <c r="N10" s="4">
        <v>49</v>
      </c>
      <c r="O10" s="4">
        <v>159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 s="12" customFormat="1" ht="20.100000000000001" customHeight="1">
      <c r="A11" s="6">
        <v>175</v>
      </c>
      <c r="B11" s="3">
        <v>7</v>
      </c>
      <c r="C11" s="4">
        <v>4</v>
      </c>
      <c r="D11" s="4">
        <v>0</v>
      </c>
      <c r="E11" s="4">
        <v>1</v>
      </c>
      <c r="F11" s="15">
        <v>0</v>
      </c>
      <c r="G11" s="4">
        <v>6</v>
      </c>
      <c r="H11" s="4">
        <v>4</v>
      </c>
      <c r="I11" s="4" t="s">
        <v>6</v>
      </c>
      <c r="J11" s="4" t="s">
        <v>50</v>
      </c>
      <c r="K11" s="4">
        <v>2400</v>
      </c>
      <c r="L11" s="4">
        <v>5</v>
      </c>
      <c r="M11" s="4">
        <v>4</v>
      </c>
      <c r="N11" s="4">
        <v>49</v>
      </c>
      <c r="O11" s="4">
        <v>159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s="12" customFormat="1" ht="20.100000000000001" customHeight="1">
      <c r="A12" s="6">
        <v>175</v>
      </c>
      <c r="B12" s="3">
        <v>7</v>
      </c>
      <c r="C12" s="4">
        <v>12</v>
      </c>
      <c r="D12" s="4">
        <v>0</v>
      </c>
      <c r="E12" s="4">
        <v>0</v>
      </c>
      <c r="F12" s="15">
        <v>0</v>
      </c>
      <c r="G12" s="4">
        <v>4</v>
      </c>
      <c r="H12" s="4">
        <v>4</v>
      </c>
      <c r="I12" s="4" t="s">
        <v>6</v>
      </c>
      <c r="J12" s="4" t="s">
        <v>50</v>
      </c>
      <c r="K12" s="4">
        <v>3600</v>
      </c>
      <c r="L12" s="4">
        <v>8</v>
      </c>
      <c r="M12" s="4">
        <v>3</v>
      </c>
      <c r="N12" s="4">
        <v>49</v>
      </c>
      <c r="O12" s="4">
        <v>145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s="12" customFormat="1" ht="20.100000000000001" customHeight="1">
      <c r="A13" s="6">
        <v>175</v>
      </c>
      <c r="B13" s="3">
        <v>8</v>
      </c>
      <c r="C13" s="4">
        <v>2</v>
      </c>
      <c r="D13" s="4">
        <v>0</v>
      </c>
      <c r="E13" s="4">
        <v>0</v>
      </c>
      <c r="F13" s="15">
        <v>0</v>
      </c>
      <c r="G13" s="4">
        <v>4</v>
      </c>
      <c r="H13" s="4">
        <v>3.5</v>
      </c>
      <c r="I13" s="4" t="s">
        <v>6</v>
      </c>
      <c r="J13" s="4" t="s">
        <v>50</v>
      </c>
      <c r="K13" s="4">
        <v>3500</v>
      </c>
      <c r="L13" s="4">
        <v>8</v>
      </c>
      <c r="M13" s="4">
        <v>3</v>
      </c>
      <c r="N13" s="4">
        <v>49</v>
      </c>
      <c r="O13" s="4">
        <v>145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 s="12" customFormat="1" ht="20.100000000000001" customHeight="1">
      <c r="A14" s="6">
        <v>175</v>
      </c>
      <c r="B14" s="3">
        <v>8</v>
      </c>
      <c r="C14" s="4">
        <v>3</v>
      </c>
      <c r="D14" s="4">
        <v>0</v>
      </c>
      <c r="E14" s="4">
        <v>0</v>
      </c>
      <c r="F14" s="15">
        <v>0</v>
      </c>
      <c r="G14" s="4">
        <v>1</v>
      </c>
      <c r="H14" s="4">
        <v>1.5</v>
      </c>
      <c r="I14" s="4" t="s">
        <v>6</v>
      </c>
      <c r="J14" s="4" t="s">
        <v>50</v>
      </c>
      <c r="K14" s="4">
        <v>5800</v>
      </c>
      <c r="L14" s="4">
        <v>60</v>
      </c>
      <c r="M14" s="4">
        <v>4</v>
      </c>
      <c r="N14" s="4">
        <v>73</v>
      </c>
      <c r="O14" s="4">
        <v>46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spans="1:33" s="12" customFormat="1" ht="20.100000000000001" customHeight="1">
      <c r="A15" s="6">
        <v>175</v>
      </c>
      <c r="B15" s="3">
        <v>8</v>
      </c>
      <c r="C15" s="4">
        <v>5</v>
      </c>
      <c r="D15" s="4">
        <v>0</v>
      </c>
      <c r="E15" s="4">
        <v>0</v>
      </c>
      <c r="F15" s="15">
        <v>0</v>
      </c>
      <c r="G15" s="4">
        <v>1</v>
      </c>
      <c r="H15" s="4">
        <v>1</v>
      </c>
      <c r="I15" s="4" t="s">
        <v>6</v>
      </c>
      <c r="J15" s="4" t="s">
        <v>48</v>
      </c>
      <c r="K15" s="4">
        <v>5800</v>
      </c>
      <c r="L15" s="4">
        <v>70</v>
      </c>
      <c r="M15" s="4">
        <v>2</v>
      </c>
      <c r="N15" s="4">
        <v>71</v>
      </c>
      <c r="O15" s="4">
        <v>28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spans="1:33" s="12" customFormat="1" ht="20.100000000000001" customHeight="1">
      <c r="A16" s="6">
        <v>175</v>
      </c>
      <c r="B16" s="3">
        <v>8</v>
      </c>
      <c r="C16" s="4">
        <v>6</v>
      </c>
      <c r="D16" s="4">
        <v>1</v>
      </c>
      <c r="E16" s="4">
        <v>0</v>
      </c>
      <c r="F16" s="15">
        <v>1</v>
      </c>
      <c r="G16" s="4">
        <v>1</v>
      </c>
      <c r="H16" s="4">
        <v>1</v>
      </c>
      <c r="I16" s="4" t="s">
        <v>6</v>
      </c>
      <c r="J16" s="4" t="s">
        <v>48</v>
      </c>
      <c r="K16" s="4">
        <v>7200</v>
      </c>
      <c r="L16" s="4">
        <v>30</v>
      </c>
      <c r="M16" s="4">
        <v>3</v>
      </c>
      <c r="N16" s="4">
        <v>70</v>
      </c>
      <c r="O16" s="4">
        <v>24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:33" s="12" customFormat="1" ht="20.100000000000001" customHeight="1">
      <c r="A17" s="6">
        <v>175</v>
      </c>
      <c r="B17" s="3">
        <v>8</v>
      </c>
      <c r="C17" s="4">
        <v>6</v>
      </c>
      <c r="D17" s="4">
        <v>0</v>
      </c>
      <c r="E17" s="4">
        <v>0</v>
      </c>
      <c r="F17" s="15">
        <v>0</v>
      </c>
      <c r="G17" s="4">
        <v>1</v>
      </c>
      <c r="H17" s="4">
        <v>1</v>
      </c>
      <c r="I17" s="4" t="s">
        <v>6</v>
      </c>
      <c r="J17" s="4" t="s">
        <v>48</v>
      </c>
      <c r="K17" s="4">
        <v>6200</v>
      </c>
      <c r="L17" s="4">
        <v>25</v>
      </c>
      <c r="M17" s="4">
        <v>3</v>
      </c>
      <c r="N17" s="4">
        <v>70</v>
      </c>
      <c r="O17" s="4">
        <v>24</v>
      </c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 spans="1:33" s="12" customFormat="1" ht="20.100000000000001" customHeight="1">
      <c r="A18" s="6">
        <v>175</v>
      </c>
      <c r="B18" s="3">
        <v>8</v>
      </c>
      <c r="C18" s="4">
        <v>10</v>
      </c>
      <c r="D18" s="4">
        <v>0</v>
      </c>
      <c r="E18" s="4">
        <v>0</v>
      </c>
      <c r="F18" s="15">
        <v>0</v>
      </c>
      <c r="G18" s="4">
        <v>1</v>
      </c>
      <c r="H18" s="4">
        <v>1</v>
      </c>
      <c r="I18" s="4" t="s">
        <v>6</v>
      </c>
      <c r="J18" s="4" t="s">
        <v>48</v>
      </c>
      <c r="K18" s="4">
        <v>6200</v>
      </c>
      <c r="L18" s="4">
        <v>25</v>
      </c>
      <c r="M18" s="4">
        <v>3</v>
      </c>
      <c r="N18" s="4">
        <v>70</v>
      </c>
      <c r="O18" s="4">
        <v>24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spans="1:33" s="12" customFormat="1" ht="20.100000000000001" customHeight="1">
      <c r="A19" s="6">
        <v>200</v>
      </c>
      <c r="B19" s="3">
        <v>3</v>
      </c>
      <c r="C19" s="4">
        <v>3</v>
      </c>
      <c r="D19" s="4">
        <v>1</v>
      </c>
      <c r="E19" s="4">
        <v>0</v>
      </c>
      <c r="F19" s="15">
        <v>0</v>
      </c>
      <c r="G19" s="4">
        <v>5</v>
      </c>
      <c r="H19" s="4">
        <v>5</v>
      </c>
      <c r="I19" s="4" t="s">
        <v>6</v>
      </c>
      <c r="J19" s="4" t="s">
        <v>50</v>
      </c>
      <c r="K19" s="4">
        <v>4800</v>
      </c>
      <c r="L19" s="4">
        <v>8</v>
      </c>
      <c r="M19" s="4">
        <v>3</v>
      </c>
      <c r="N19" s="4">
        <v>49</v>
      </c>
      <c r="O19" s="4">
        <v>135</v>
      </c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 spans="1:33" s="12" customFormat="1" ht="20.100000000000001" customHeight="1">
      <c r="A20" s="6">
        <v>200</v>
      </c>
      <c r="B20" s="3">
        <v>4</v>
      </c>
      <c r="C20" s="4">
        <v>3</v>
      </c>
      <c r="D20" s="4">
        <v>1</v>
      </c>
      <c r="E20" s="4">
        <v>0</v>
      </c>
      <c r="F20" s="15">
        <v>0</v>
      </c>
      <c r="G20" s="4">
        <v>1</v>
      </c>
      <c r="H20" s="4">
        <v>1</v>
      </c>
      <c r="I20" s="4" t="s">
        <v>6</v>
      </c>
      <c r="J20" s="4" t="s">
        <v>50</v>
      </c>
      <c r="K20" s="4">
        <v>5400</v>
      </c>
      <c r="L20" s="4">
        <v>19</v>
      </c>
      <c r="M20" s="4">
        <v>5</v>
      </c>
      <c r="N20" s="4">
        <v>70</v>
      </c>
      <c r="O20" s="4">
        <v>65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 spans="1:33" s="12" customFormat="1" ht="20.100000000000001" customHeight="1">
      <c r="A21" s="6">
        <v>200</v>
      </c>
      <c r="B21" s="3">
        <v>4</v>
      </c>
      <c r="C21" s="4">
        <v>9</v>
      </c>
      <c r="D21" s="4">
        <v>1</v>
      </c>
      <c r="E21" s="4">
        <v>1</v>
      </c>
      <c r="F21" s="15">
        <v>0</v>
      </c>
      <c r="G21" s="4">
        <v>1</v>
      </c>
      <c r="H21" s="4">
        <v>1</v>
      </c>
      <c r="I21" s="4" t="s">
        <v>6</v>
      </c>
      <c r="J21" s="4" t="s">
        <v>50</v>
      </c>
      <c r="K21" s="4">
        <v>6000</v>
      </c>
      <c r="L21" s="4">
        <v>40</v>
      </c>
      <c r="M21" s="4">
        <v>10</v>
      </c>
      <c r="N21" s="4">
        <v>75</v>
      </c>
      <c r="O21" s="4">
        <v>39</v>
      </c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 spans="1:33" s="12" customFormat="1" ht="20.100000000000001" customHeight="1">
      <c r="A22" s="6">
        <v>200</v>
      </c>
      <c r="B22" s="3">
        <v>5</v>
      </c>
      <c r="C22" s="4">
        <v>5</v>
      </c>
      <c r="D22" s="4">
        <v>1</v>
      </c>
      <c r="E22" s="4">
        <v>1</v>
      </c>
      <c r="F22" s="15">
        <v>0</v>
      </c>
      <c r="G22" s="4">
        <v>1</v>
      </c>
      <c r="H22" s="4">
        <v>1</v>
      </c>
      <c r="I22" s="4" t="s">
        <v>6</v>
      </c>
      <c r="J22" s="4" t="s">
        <v>50</v>
      </c>
      <c r="K22" s="4">
        <v>7600</v>
      </c>
      <c r="L22" s="4">
        <v>35</v>
      </c>
      <c r="M22" s="4">
        <v>7</v>
      </c>
      <c r="N22" s="4">
        <v>73</v>
      </c>
      <c r="O22" s="4">
        <v>46</v>
      </c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 spans="1:33" s="12" customFormat="1" ht="20.100000000000001" customHeight="1">
      <c r="A23" s="6">
        <v>200</v>
      </c>
      <c r="B23" s="3">
        <v>6</v>
      </c>
      <c r="C23" s="4">
        <v>4</v>
      </c>
      <c r="D23" s="4">
        <v>1</v>
      </c>
      <c r="E23" s="4">
        <v>1</v>
      </c>
      <c r="F23" s="15">
        <v>0</v>
      </c>
      <c r="G23" s="4">
        <v>1</v>
      </c>
      <c r="H23" s="4">
        <v>1</v>
      </c>
      <c r="I23" s="4" t="s">
        <v>6</v>
      </c>
      <c r="J23" s="4" t="s">
        <v>48</v>
      </c>
      <c r="K23" s="4">
        <v>8400</v>
      </c>
      <c r="L23" s="4">
        <v>35</v>
      </c>
      <c r="M23" s="4">
        <v>5</v>
      </c>
      <c r="N23" s="4">
        <v>70</v>
      </c>
      <c r="O23" s="4">
        <v>24</v>
      </c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</row>
    <row r="24" spans="1:33" s="12" customFormat="1" ht="20.100000000000001" customHeight="1">
      <c r="A24" s="6">
        <v>200</v>
      </c>
      <c r="B24" s="3">
        <v>6</v>
      </c>
      <c r="C24" s="4">
        <v>9</v>
      </c>
      <c r="D24" s="4">
        <v>1</v>
      </c>
      <c r="E24" s="4">
        <v>1</v>
      </c>
      <c r="F24" s="15">
        <v>0</v>
      </c>
      <c r="G24" s="4">
        <v>3</v>
      </c>
      <c r="H24" s="4">
        <v>3.5</v>
      </c>
      <c r="I24" s="4" t="s">
        <v>6</v>
      </c>
      <c r="J24" s="4" t="s">
        <v>50</v>
      </c>
      <c r="K24" s="4">
        <v>6000</v>
      </c>
      <c r="L24" s="4">
        <v>25</v>
      </c>
      <c r="M24" s="4">
        <v>3</v>
      </c>
      <c r="N24" s="4">
        <v>52</v>
      </c>
      <c r="O24" s="4">
        <v>87</v>
      </c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</row>
    <row r="25" spans="1:33" ht="20.25" customHeight="1">
      <c r="A25" s="6">
        <v>306</v>
      </c>
      <c r="B25" s="3">
        <v>3</v>
      </c>
      <c r="C25" s="4">
        <v>15</v>
      </c>
      <c r="D25" s="4">
        <v>1</v>
      </c>
      <c r="E25" s="4">
        <v>1</v>
      </c>
      <c r="F25" s="15">
        <v>0</v>
      </c>
      <c r="G25" s="4">
        <v>3</v>
      </c>
      <c r="H25" s="4">
        <v>3</v>
      </c>
      <c r="I25" s="4" t="s">
        <v>5</v>
      </c>
      <c r="J25" s="4" t="s">
        <v>48</v>
      </c>
      <c r="K25" s="4">
        <v>12000</v>
      </c>
      <c r="L25" s="4">
        <v>20</v>
      </c>
      <c r="M25" s="4">
        <v>3</v>
      </c>
      <c r="N25" s="4">
        <v>63</v>
      </c>
      <c r="O25" s="4">
        <v>96</v>
      </c>
    </row>
    <row r="26" spans="1:33" ht="20.100000000000001" customHeight="1">
      <c r="A26" s="7">
        <v>295</v>
      </c>
      <c r="B26" s="3">
        <v>1</v>
      </c>
      <c r="C26" s="4">
        <v>13</v>
      </c>
      <c r="D26" s="4">
        <v>1</v>
      </c>
      <c r="E26" s="4">
        <v>1</v>
      </c>
      <c r="F26" s="15">
        <v>0</v>
      </c>
      <c r="G26" s="4">
        <v>3</v>
      </c>
      <c r="H26" s="4">
        <v>3</v>
      </c>
      <c r="I26" s="4" t="s">
        <v>5</v>
      </c>
      <c r="J26" s="4" t="s">
        <v>48</v>
      </c>
      <c r="K26" s="4">
        <v>8400</v>
      </c>
      <c r="L26" s="4">
        <v>25</v>
      </c>
      <c r="M26" s="4">
        <v>2</v>
      </c>
      <c r="N26" s="4">
        <v>63</v>
      </c>
      <c r="O26" s="4">
        <v>96</v>
      </c>
    </row>
    <row r="27" spans="1:33" ht="20.100000000000001" customHeight="1">
      <c r="A27" s="7">
        <v>294</v>
      </c>
      <c r="B27" s="3">
        <v>6</v>
      </c>
      <c r="C27" s="4">
        <v>15</v>
      </c>
      <c r="D27" s="4">
        <v>1</v>
      </c>
      <c r="E27" s="4">
        <v>0</v>
      </c>
      <c r="F27" s="15">
        <v>0</v>
      </c>
      <c r="G27" s="4">
        <v>2</v>
      </c>
      <c r="H27" s="4">
        <v>2.5</v>
      </c>
      <c r="I27" s="4" t="s">
        <v>5</v>
      </c>
      <c r="J27" s="4" t="s">
        <v>48</v>
      </c>
      <c r="K27" s="4">
        <v>7600</v>
      </c>
      <c r="L27" s="4">
        <v>20</v>
      </c>
      <c r="M27" s="4">
        <v>4</v>
      </c>
      <c r="N27" s="4">
        <v>63</v>
      </c>
      <c r="O27" s="4">
        <v>96</v>
      </c>
    </row>
    <row r="28" spans="1:33" ht="20.100000000000001" customHeight="1">
      <c r="A28" s="7">
        <v>284</v>
      </c>
      <c r="B28" s="3">
        <v>4</v>
      </c>
      <c r="C28" s="4">
        <v>14</v>
      </c>
      <c r="D28" s="4">
        <v>1</v>
      </c>
      <c r="E28" s="4">
        <v>0</v>
      </c>
      <c r="F28" s="15">
        <v>0</v>
      </c>
      <c r="G28" s="4">
        <v>2</v>
      </c>
      <c r="H28" s="4">
        <v>2</v>
      </c>
      <c r="I28" s="4" t="s">
        <v>5</v>
      </c>
      <c r="J28" s="4" t="s">
        <v>48</v>
      </c>
      <c r="K28" s="4">
        <v>8400</v>
      </c>
      <c r="L28" s="4">
        <v>32</v>
      </c>
      <c r="M28" s="4">
        <v>5</v>
      </c>
      <c r="N28" s="4">
        <v>63</v>
      </c>
      <c r="O28" s="4">
        <v>96</v>
      </c>
    </row>
    <row r="29" spans="1:33" ht="20.100000000000001" customHeight="1">
      <c r="A29" s="7">
        <v>279</v>
      </c>
      <c r="B29" s="3">
        <v>8</v>
      </c>
      <c r="C29" s="4">
        <v>15</v>
      </c>
      <c r="D29" s="4">
        <v>1</v>
      </c>
      <c r="E29" s="4">
        <v>0</v>
      </c>
      <c r="F29" s="15">
        <v>0</v>
      </c>
      <c r="G29" s="4">
        <v>2</v>
      </c>
      <c r="H29" s="4">
        <v>2.5</v>
      </c>
      <c r="I29" s="4" t="s">
        <v>5</v>
      </c>
      <c r="J29" s="4" t="s">
        <v>48</v>
      </c>
      <c r="K29" s="4">
        <v>9600</v>
      </c>
      <c r="L29" s="4">
        <v>18</v>
      </c>
      <c r="M29" s="4">
        <v>6</v>
      </c>
      <c r="N29" s="4">
        <v>63</v>
      </c>
      <c r="O29" s="4">
        <v>96</v>
      </c>
    </row>
    <row r="30" spans="1:33" ht="20.100000000000001" customHeight="1">
      <c r="A30" s="7">
        <v>279</v>
      </c>
      <c r="B30" s="3">
        <v>3</v>
      </c>
      <c r="C30" s="4">
        <v>14</v>
      </c>
      <c r="D30" s="4">
        <v>1</v>
      </c>
      <c r="E30" s="4">
        <v>0</v>
      </c>
      <c r="F30" s="15">
        <v>0</v>
      </c>
      <c r="G30" s="4">
        <v>2</v>
      </c>
      <c r="H30" s="4">
        <v>2</v>
      </c>
      <c r="I30" s="4" t="s">
        <v>5</v>
      </c>
      <c r="J30" s="4" t="s">
        <v>48</v>
      </c>
      <c r="K30" s="4">
        <v>9000</v>
      </c>
      <c r="L30" s="4">
        <v>19</v>
      </c>
      <c r="M30" s="4">
        <v>5</v>
      </c>
      <c r="N30" s="4">
        <v>63</v>
      </c>
      <c r="O30" s="4">
        <v>96</v>
      </c>
    </row>
    <row r="31" spans="1:33" ht="20.100000000000001" customHeight="1">
      <c r="A31" s="7">
        <v>279</v>
      </c>
      <c r="B31" s="3">
        <v>4</v>
      </c>
      <c r="C31" s="4">
        <v>12</v>
      </c>
      <c r="D31" s="4">
        <v>1</v>
      </c>
      <c r="E31" s="4">
        <v>1</v>
      </c>
      <c r="F31" s="15">
        <v>0</v>
      </c>
      <c r="G31" s="4">
        <v>2</v>
      </c>
      <c r="H31" s="4">
        <v>2</v>
      </c>
      <c r="I31" s="4" t="s">
        <v>5</v>
      </c>
      <c r="J31" s="4" t="s">
        <v>48</v>
      </c>
      <c r="K31" s="4">
        <v>8200</v>
      </c>
      <c r="L31" s="4">
        <v>20</v>
      </c>
      <c r="M31" s="4">
        <v>4</v>
      </c>
      <c r="N31" s="4">
        <v>63</v>
      </c>
      <c r="O31" s="4">
        <v>96</v>
      </c>
    </row>
    <row r="32" spans="1:33" ht="20.100000000000001" customHeight="1">
      <c r="A32" s="7">
        <v>275</v>
      </c>
      <c r="B32" s="3">
        <v>1</v>
      </c>
      <c r="C32" s="4">
        <v>15</v>
      </c>
      <c r="D32" s="4">
        <v>1</v>
      </c>
      <c r="E32" s="4">
        <v>0</v>
      </c>
      <c r="F32" s="15">
        <v>0</v>
      </c>
      <c r="G32" s="4">
        <v>3</v>
      </c>
      <c r="H32" s="4">
        <v>2</v>
      </c>
      <c r="I32" s="4" t="s">
        <v>5</v>
      </c>
      <c r="J32" s="4" t="s">
        <v>48</v>
      </c>
      <c r="K32" s="4">
        <v>8400</v>
      </c>
      <c r="L32" s="4">
        <v>15</v>
      </c>
      <c r="M32" s="4">
        <v>3</v>
      </c>
      <c r="N32" s="4">
        <v>63</v>
      </c>
      <c r="O32" s="4">
        <v>96</v>
      </c>
    </row>
    <row r="33" spans="1:15" ht="20.100000000000001" customHeight="1">
      <c r="A33" s="7">
        <v>274</v>
      </c>
      <c r="B33" s="3">
        <v>7</v>
      </c>
      <c r="C33" s="4">
        <v>15</v>
      </c>
      <c r="D33" s="4">
        <v>1</v>
      </c>
      <c r="E33" s="4">
        <v>0</v>
      </c>
      <c r="F33" s="15">
        <v>0</v>
      </c>
      <c r="G33" s="4">
        <v>3</v>
      </c>
      <c r="H33" s="4">
        <v>2.5</v>
      </c>
      <c r="I33" s="4" t="s">
        <v>5</v>
      </c>
      <c r="J33" s="4" t="s">
        <v>48</v>
      </c>
      <c r="K33" s="4">
        <v>8200</v>
      </c>
      <c r="L33" s="4">
        <v>35</v>
      </c>
      <c r="M33" s="4">
        <v>2</v>
      </c>
      <c r="N33" s="4">
        <v>63</v>
      </c>
      <c r="O33" s="4">
        <v>96</v>
      </c>
    </row>
    <row r="34" spans="1:15" ht="20.100000000000001" customHeight="1">
      <c r="A34" s="7">
        <v>274</v>
      </c>
      <c r="B34" s="3">
        <v>2</v>
      </c>
      <c r="C34" s="4">
        <v>14</v>
      </c>
      <c r="D34" s="4">
        <v>1</v>
      </c>
      <c r="E34" s="4">
        <v>0</v>
      </c>
      <c r="F34" s="15">
        <v>0</v>
      </c>
      <c r="G34" s="4">
        <v>3</v>
      </c>
      <c r="H34" s="4">
        <v>2</v>
      </c>
      <c r="I34" s="4" t="s">
        <v>5</v>
      </c>
      <c r="J34" s="4" t="s">
        <v>48</v>
      </c>
      <c r="K34" s="4">
        <v>7600</v>
      </c>
      <c r="L34" s="4">
        <v>16</v>
      </c>
      <c r="M34" s="4">
        <v>3</v>
      </c>
      <c r="N34" s="4">
        <v>63</v>
      </c>
      <c r="O34" s="4">
        <v>96</v>
      </c>
    </row>
    <row r="35" spans="1:15" ht="20.100000000000001" customHeight="1">
      <c r="A35" s="7">
        <v>274</v>
      </c>
      <c r="B35" s="3">
        <v>4</v>
      </c>
      <c r="C35" s="4">
        <v>13</v>
      </c>
      <c r="D35" s="4">
        <v>1</v>
      </c>
      <c r="E35" s="4">
        <v>0</v>
      </c>
      <c r="F35" s="15">
        <v>0</v>
      </c>
      <c r="G35" s="4">
        <v>3</v>
      </c>
      <c r="H35" s="4">
        <v>2</v>
      </c>
      <c r="I35" s="4" t="s">
        <v>5</v>
      </c>
      <c r="J35" s="4" t="s">
        <v>48</v>
      </c>
      <c r="K35" s="4">
        <v>7700</v>
      </c>
      <c r="L35" s="4">
        <v>17</v>
      </c>
      <c r="M35" s="4">
        <v>3</v>
      </c>
      <c r="N35" s="4">
        <v>63</v>
      </c>
      <c r="O35" s="4">
        <v>96</v>
      </c>
    </row>
    <row r="36" spans="1:15" ht="20.100000000000001" customHeight="1">
      <c r="A36" s="7">
        <v>269</v>
      </c>
      <c r="B36" s="3">
        <v>3</v>
      </c>
      <c r="C36" s="4">
        <v>5</v>
      </c>
      <c r="D36" s="4">
        <v>1</v>
      </c>
      <c r="E36" s="4">
        <v>0</v>
      </c>
      <c r="F36" s="15">
        <v>0</v>
      </c>
      <c r="G36" s="4">
        <v>3</v>
      </c>
      <c r="H36" s="4">
        <v>2</v>
      </c>
      <c r="I36" s="4" t="s">
        <v>5</v>
      </c>
      <c r="J36" s="4" t="s">
        <v>48</v>
      </c>
      <c r="K36" s="4">
        <v>7800</v>
      </c>
      <c r="L36" s="4">
        <v>18</v>
      </c>
      <c r="M36" s="4">
        <v>4</v>
      </c>
      <c r="N36" s="4">
        <v>63</v>
      </c>
      <c r="O36" s="4">
        <v>96</v>
      </c>
    </row>
    <row r="37" spans="1:15" ht="20.100000000000001" customHeight="1">
      <c r="A37" s="7">
        <v>269</v>
      </c>
      <c r="B37" s="3">
        <v>3</v>
      </c>
      <c r="C37" s="4">
        <v>13</v>
      </c>
      <c r="D37" s="4">
        <v>1</v>
      </c>
      <c r="E37" s="4">
        <v>0</v>
      </c>
      <c r="F37" s="15">
        <v>0</v>
      </c>
      <c r="G37" s="4">
        <v>3</v>
      </c>
      <c r="H37" s="4">
        <v>2</v>
      </c>
      <c r="I37" s="4" t="s">
        <v>5</v>
      </c>
      <c r="J37" s="4" t="s">
        <v>48</v>
      </c>
      <c r="K37" s="4">
        <v>8000</v>
      </c>
      <c r="L37" s="4">
        <v>19</v>
      </c>
      <c r="M37" s="4">
        <v>4</v>
      </c>
      <c r="N37" s="4">
        <v>63</v>
      </c>
      <c r="O37" s="4">
        <v>96</v>
      </c>
    </row>
    <row r="38" spans="1:15" ht="20.100000000000001" customHeight="1">
      <c r="A38" s="7">
        <v>265</v>
      </c>
      <c r="B38" s="3">
        <v>5</v>
      </c>
      <c r="C38" s="4">
        <v>4</v>
      </c>
      <c r="D38" s="4">
        <v>1</v>
      </c>
      <c r="E38" s="4">
        <v>1</v>
      </c>
      <c r="F38" s="15">
        <v>0</v>
      </c>
      <c r="G38" s="4">
        <v>3</v>
      </c>
      <c r="H38" s="4">
        <v>2.5</v>
      </c>
      <c r="I38" s="4" t="s">
        <v>6</v>
      </c>
      <c r="J38" s="4" t="s">
        <v>50</v>
      </c>
      <c r="K38" s="4">
        <v>8200</v>
      </c>
      <c r="L38" s="4">
        <v>20</v>
      </c>
      <c r="M38" s="4">
        <v>4</v>
      </c>
      <c r="N38" s="4">
        <v>63</v>
      </c>
      <c r="O38" s="4">
        <v>96</v>
      </c>
    </row>
    <row r="39" spans="1:15" ht="20.100000000000001" customHeight="1">
      <c r="A39" s="7">
        <v>265</v>
      </c>
      <c r="B39" s="3">
        <v>3</v>
      </c>
      <c r="C39" s="4">
        <v>10</v>
      </c>
      <c r="D39" s="4">
        <v>1</v>
      </c>
      <c r="E39" s="4">
        <v>1</v>
      </c>
      <c r="F39" s="15">
        <v>0</v>
      </c>
      <c r="G39" s="4">
        <v>3</v>
      </c>
      <c r="H39" s="4">
        <v>2</v>
      </c>
      <c r="I39" s="4" t="s">
        <v>5</v>
      </c>
      <c r="J39" s="4" t="s">
        <v>48</v>
      </c>
      <c r="K39" s="4">
        <v>7600</v>
      </c>
      <c r="L39" s="4">
        <v>21</v>
      </c>
      <c r="M39" s="4">
        <v>3</v>
      </c>
      <c r="N39" s="4">
        <v>63</v>
      </c>
      <c r="O39" s="4">
        <v>96</v>
      </c>
    </row>
    <row r="40" spans="1:15" ht="20.100000000000001" customHeight="1">
      <c r="A40" s="7">
        <v>264</v>
      </c>
      <c r="B40" s="3">
        <v>1</v>
      </c>
      <c r="C40" s="4">
        <v>9</v>
      </c>
      <c r="D40" s="4">
        <v>1</v>
      </c>
      <c r="E40" s="4">
        <v>0</v>
      </c>
      <c r="F40" s="15">
        <v>0</v>
      </c>
      <c r="G40" s="4">
        <v>2</v>
      </c>
      <c r="H40" s="4">
        <v>1.5</v>
      </c>
      <c r="I40" s="4" t="s">
        <v>5</v>
      </c>
      <c r="J40" s="4" t="s">
        <v>48</v>
      </c>
      <c r="K40" s="4">
        <v>8400</v>
      </c>
      <c r="L40" s="4">
        <v>22</v>
      </c>
      <c r="M40" s="4">
        <v>3</v>
      </c>
      <c r="N40" s="4">
        <v>63</v>
      </c>
      <c r="O40" s="4">
        <v>96</v>
      </c>
    </row>
    <row r="41" spans="1:15" ht="20.100000000000001" customHeight="1">
      <c r="A41" s="7">
        <v>264</v>
      </c>
      <c r="B41" s="3">
        <v>1</v>
      </c>
      <c r="C41" s="4">
        <v>12</v>
      </c>
      <c r="D41" s="4">
        <v>1</v>
      </c>
      <c r="E41" s="4">
        <v>0</v>
      </c>
      <c r="F41" s="15">
        <v>0</v>
      </c>
      <c r="G41" s="4">
        <v>2</v>
      </c>
      <c r="H41" s="4">
        <v>1.5</v>
      </c>
      <c r="I41" s="4" t="s">
        <v>5</v>
      </c>
      <c r="J41" s="4" t="s">
        <v>48</v>
      </c>
      <c r="K41" s="4">
        <v>8200</v>
      </c>
      <c r="L41" s="4">
        <v>23</v>
      </c>
      <c r="M41" s="4">
        <v>3</v>
      </c>
      <c r="N41" s="4">
        <v>63</v>
      </c>
      <c r="O41" s="4">
        <v>96</v>
      </c>
    </row>
    <row r="42" spans="1:15" ht="20.100000000000001" customHeight="1">
      <c r="A42" s="7">
        <v>264</v>
      </c>
      <c r="B42" s="3">
        <v>1</v>
      </c>
      <c r="C42" s="4">
        <v>13</v>
      </c>
      <c r="D42" s="4">
        <v>1</v>
      </c>
      <c r="E42" s="4">
        <v>0</v>
      </c>
      <c r="F42" s="15">
        <v>0</v>
      </c>
      <c r="G42" s="4">
        <v>2</v>
      </c>
      <c r="H42" s="4">
        <v>2</v>
      </c>
      <c r="I42" s="4" t="s">
        <v>5</v>
      </c>
      <c r="J42" s="4" t="s">
        <v>48</v>
      </c>
      <c r="K42" s="4">
        <v>7800</v>
      </c>
      <c r="L42" s="4">
        <v>17</v>
      </c>
      <c r="M42" s="4">
        <v>4</v>
      </c>
      <c r="N42" s="4">
        <v>63</v>
      </c>
      <c r="O42" s="4">
        <v>96</v>
      </c>
    </row>
    <row r="43" spans="1:15" ht="20.100000000000001" customHeight="1">
      <c r="A43" s="7">
        <v>264</v>
      </c>
      <c r="B43" s="3">
        <v>3</v>
      </c>
      <c r="C43" s="4">
        <v>15</v>
      </c>
      <c r="D43" s="4">
        <v>1</v>
      </c>
      <c r="E43" s="4">
        <v>0</v>
      </c>
      <c r="F43" s="15">
        <v>0</v>
      </c>
      <c r="G43" s="4">
        <v>3</v>
      </c>
      <c r="H43" s="4">
        <v>2</v>
      </c>
      <c r="I43" s="4" t="s">
        <v>5</v>
      </c>
      <c r="J43" s="4" t="s">
        <v>48</v>
      </c>
      <c r="K43" s="4">
        <v>8000</v>
      </c>
      <c r="L43" s="4">
        <v>8</v>
      </c>
      <c r="M43" s="4">
        <v>4</v>
      </c>
      <c r="N43" s="4">
        <v>63</v>
      </c>
      <c r="O43" s="4">
        <v>96</v>
      </c>
    </row>
    <row r="44" spans="1:15" ht="20.100000000000001" customHeight="1">
      <c r="A44" s="7">
        <v>264</v>
      </c>
      <c r="B44" s="3">
        <v>3</v>
      </c>
      <c r="C44" s="4">
        <v>11</v>
      </c>
      <c r="D44" s="4">
        <v>1</v>
      </c>
      <c r="E44" s="4">
        <v>0</v>
      </c>
      <c r="F44" s="15">
        <v>0</v>
      </c>
      <c r="G44" s="4">
        <v>2</v>
      </c>
      <c r="H44" s="4">
        <v>2</v>
      </c>
      <c r="I44" s="4" t="s">
        <v>5</v>
      </c>
      <c r="J44" s="4" t="s">
        <v>48</v>
      </c>
      <c r="K44" s="4">
        <v>8200</v>
      </c>
      <c r="L44" s="4">
        <v>12</v>
      </c>
      <c r="M44" s="4">
        <v>4</v>
      </c>
      <c r="N44" s="4">
        <v>63</v>
      </c>
      <c r="O44" s="4">
        <v>96</v>
      </c>
    </row>
    <row r="45" spans="1:15" ht="20.100000000000001" customHeight="1">
      <c r="A45" s="7">
        <v>261</v>
      </c>
      <c r="B45" s="3">
        <v>2</v>
      </c>
      <c r="C45" s="4">
        <v>12</v>
      </c>
      <c r="D45" s="4">
        <v>1</v>
      </c>
      <c r="E45" s="4">
        <v>0</v>
      </c>
      <c r="F45" s="15">
        <v>0</v>
      </c>
      <c r="G45" s="4">
        <v>3</v>
      </c>
      <c r="H45" s="4">
        <v>1.5</v>
      </c>
      <c r="I45" s="4" t="s">
        <v>5</v>
      </c>
      <c r="J45" s="4" t="s">
        <v>48</v>
      </c>
      <c r="K45" s="4">
        <v>7600</v>
      </c>
      <c r="L45" s="4">
        <v>13</v>
      </c>
      <c r="M45" s="4">
        <v>5</v>
      </c>
      <c r="N45" s="4">
        <v>63</v>
      </c>
      <c r="O45" s="4">
        <v>96</v>
      </c>
    </row>
    <row r="46" spans="1:15" ht="20.100000000000001" customHeight="1">
      <c r="A46" s="7">
        <v>261</v>
      </c>
      <c r="B46" s="3">
        <v>2</v>
      </c>
      <c r="C46" s="4">
        <v>13</v>
      </c>
      <c r="D46" s="4">
        <v>1</v>
      </c>
      <c r="E46" s="4">
        <v>0</v>
      </c>
      <c r="F46" s="15">
        <v>0</v>
      </c>
      <c r="G46" s="4">
        <v>2</v>
      </c>
      <c r="H46" s="4">
        <v>1.5</v>
      </c>
      <c r="I46" s="4" t="s">
        <v>5</v>
      </c>
      <c r="J46" s="4" t="s">
        <v>48</v>
      </c>
      <c r="K46" s="4">
        <v>8400</v>
      </c>
      <c r="L46" s="4">
        <v>14</v>
      </c>
      <c r="M46" s="4">
        <v>5</v>
      </c>
      <c r="N46" s="4">
        <v>63</v>
      </c>
      <c r="O46" s="4">
        <v>96</v>
      </c>
    </row>
    <row r="47" spans="1:15" ht="20.100000000000001" customHeight="1">
      <c r="A47" s="7">
        <v>260</v>
      </c>
      <c r="B47" s="3">
        <v>4</v>
      </c>
      <c r="C47" s="4">
        <v>1</v>
      </c>
      <c r="D47" s="4">
        <v>1</v>
      </c>
      <c r="E47" s="4">
        <v>0</v>
      </c>
      <c r="F47" s="15">
        <v>0</v>
      </c>
      <c r="G47" s="4">
        <v>3</v>
      </c>
      <c r="H47" s="4">
        <v>2</v>
      </c>
      <c r="I47" s="4" t="s">
        <v>5</v>
      </c>
      <c r="J47" s="4" t="s">
        <v>48</v>
      </c>
      <c r="K47" s="4">
        <v>8200</v>
      </c>
      <c r="L47" s="4">
        <v>6</v>
      </c>
      <c r="M47" s="4">
        <v>6</v>
      </c>
      <c r="N47" s="4">
        <v>63</v>
      </c>
      <c r="O47" s="4">
        <v>96</v>
      </c>
    </row>
    <row r="48" spans="1:15" ht="20.100000000000001" customHeight="1">
      <c r="A48" s="7">
        <v>259</v>
      </c>
      <c r="B48" s="3">
        <v>1</v>
      </c>
      <c r="C48" s="4">
        <v>2</v>
      </c>
      <c r="D48" s="4">
        <v>1</v>
      </c>
      <c r="E48" s="4">
        <v>0</v>
      </c>
      <c r="F48" s="15">
        <v>0</v>
      </c>
      <c r="G48" s="4">
        <v>3</v>
      </c>
      <c r="H48" s="4">
        <v>2.5</v>
      </c>
      <c r="I48" s="4" t="s">
        <v>5</v>
      </c>
      <c r="J48" s="4" t="s">
        <v>48</v>
      </c>
      <c r="K48" s="4">
        <v>7800</v>
      </c>
      <c r="L48" s="4">
        <v>12</v>
      </c>
      <c r="M48" s="4">
        <v>5</v>
      </c>
      <c r="N48" s="4">
        <v>63</v>
      </c>
      <c r="O48" s="4">
        <v>96</v>
      </c>
    </row>
    <row r="49" spans="1:15" ht="20.100000000000001" customHeight="1">
      <c r="A49" s="7">
        <v>259</v>
      </c>
      <c r="B49" s="3">
        <v>4</v>
      </c>
      <c r="C49" s="4">
        <v>15</v>
      </c>
      <c r="D49" s="4">
        <v>1</v>
      </c>
      <c r="E49" s="4">
        <v>0</v>
      </c>
      <c r="F49" s="15">
        <v>0</v>
      </c>
      <c r="G49" s="4">
        <v>2</v>
      </c>
      <c r="H49" s="4">
        <v>2.5</v>
      </c>
      <c r="I49" s="4" t="s">
        <v>5</v>
      </c>
      <c r="J49" s="4" t="s">
        <v>48</v>
      </c>
      <c r="K49" s="4">
        <v>8000</v>
      </c>
      <c r="L49" s="4">
        <v>14</v>
      </c>
      <c r="M49" s="4">
        <v>4</v>
      </c>
      <c r="N49" s="4">
        <v>63</v>
      </c>
      <c r="O49" s="4">
        <v>96</v>
      </c>
    </row>
    <row r="50" spans="1:15" ht="20.100000000000001" customHeight="1">
      <c r="A50" s="7">
        <v>259</v>
      </c>
      <c r="B50" s="3">
        <v>1</v>
      </c>
      <c r="C50" s="4">
        <v>3</v>
      </c>
      <c r="D50" s="4">
        <v>1</v>
      </c>
      <c r="E50" s="4">
        <v>0</v>
      </c>
      <c r="F50" s="15">
        <v>0</v>
      </c>
      <c r="G50" s="4">
        <v>3</v>
      </c>
      <c r="H50" s="4">
        <v>1</v>
      </c>
      <c r="I50" s="4" t="s">
        <v>5</v>
      </c>
      <c r="J50" s="4" t="s">
        <v>48</v>
      </c>
      <c r="K50" s="4">
        <v>8200</v>
      </c>
      <c r="L50" s="4">
        <v>15</v>
      </c>
      <c r="M50" s="4">
        <v>5</v>
      </c>
      <c r="N50" s="4">
        <v>63</v>
      </c>
      <c r="O50" s="4">
        <v>96</v>
      </c>
    </row>
    <row r="51" spans="1:15" ht="20.100000000000001" customHeight="1">
      <c r="A51" s="7">
        <v>255</v>
      </c>
      <c r="B51" s="3">
        <v>4</v>
      </c>
      <c r="C51" s="4">
        <v>10</v>
      </c>
      <c r="D51" s="4">
        <v>1</v>
      </c>
      <c r="E51" s="4">
        <v>1</v>
      </c>
      <c r="F51" s="15">
        <v>0</v>
      </c>
      <c r="G51" s="4">
        <v>3</v>
      </c>
      <c r="H51" s="4">
        <v>2</v>
      </c>
      <c r="I51" s="4" t="s">
        <v>5</v>
      </c>
      <c r="J51" s="4" t="s">
        <v>48</v>
      </c>
      <c r="K51" s="4">
        <v>7600</v>
      </c>
      <c r="L51" s="4">
        <v>16</v>
      </c>
      <c r="M51" s="4">
        <v>4</v>
      </c>
      <c r="N51" s="4">
        <v>63</v>
      </c>
      <c r="O51" s="4">
        <v>96</v>
      </c>
    </row>
    <row r="52" spans="1:15" ht="20.100000000000001" customHeight="1">
      <c r="A52" s="7">
        <v>254</v>
      </c>
      <c r="B52" s="3">
        <v>3</v>
      </c>
      <c r="C52" s="4">
        <v>9</v>
      </c>
      <c r="D52" s="4">
        <v>1</v>
      </c>
      <c r="E52" s="4">
        <v>0</v>
      </c>
      <c r="F52" s="15">
        <v>0</v>
      </c>
      <c r="G52" s="4">
        <v>3</v>
      </c>
      <c r="H52" s="4">
        <v>2</v>
      </c>
      <c r="I52" s="4" t="s">
        <v>5</v>
      </c>
      <c r="J52" s="4" t="s">
        <v>48</v>
      </c>
      <c r="K52" s="4">
        <v>8400</v>
      </c>
      <c r="L52" s="4">
        <v>17</v>
      </c>
      <c r="M52" s="4">
        <v>3</v>
      </c>
      <c r="N52" s="4">
        <v>63</v>
      </c>
      <c r="O52" s="4">
        <v>96</v>
      </c>
    </row>
    <row r="53" spans="1:15" ht="20.100000000000001" customHeight="1">
      <c r="A53" s="7">
        <v>254</v>
      </c>
      <c r="B53" s="3">
        <v>3</v>
      </c>
      <c r="C53" s="4">
        <v>12</v>
      </c>
      <c r="D53" s="4">
        <v>1</v>
      </c>
      <c r="E53" s="4">
        <v>0</v>
      </c>
      <c r="F53" s="15">
        <v>0</v>
      </c>
      <c r="G53" s="4">
        <v>3</v>
      </c>
      <c r="H53" s="4">
        <v>2</v>
      </c>
      <c r="I53" s="4" t="s">
        <v>5</v>
      </c>
      <c r="J53" s="4" t="s">
        <v>48</v>
      </c>
      <c r="K53" s="4">
        <v>8200</v>
      </c>
      <c r="L53" s="4">
        <v>9</v>
      </c>
      <c r="M53" s="4">
        <v>3</v>
      </c>
      <c r="N53" s="4">
        <v>63</v>
      </c>
      <c r="O53" s="4">
        <v>96</v>
      </c>
    </row>
    <row r="54" spans="1:15" ht="20.100000000000001" customHeight="1">
      <c r="A54" s="7">
        <v>250</v>
      </c>
      <c r="B54" s="3">
        <v>7</v>
      </c>
      <c r="C54" s="4">
        <v>14</v>
      </c>
      <c r="D54" s="4">
        <v>1</v>
      </c>
      <c r="E54" s="4">
        <v>1</v>
      </c>
      <c r="F54" s="15">
        <v>0</v>
      </c>
      <c r="G54" s="4">
        <v>2</v>
      </c>
      <c r="H54" s="4">
        <v>2</v>
      </c>
      <c r="I54" s="4" t="s">
        <v>5</v>
      </c>
      <c r="J54" s="4" t="s">
        <v>48</v>
      </c>
      <c r="K54" s="4">
        <v>7800</v>
      </c>
      <c r="L54" s="4">
        <v>20</v>
      </c>
      <c r="M54" s="4">
        <v>4</v>
      </c>
      <c r="N54" s="4">
        <v>63</v>
      </c>
      <c r="O54" s="4">
        <v>96</v>
      </c>
    </row>
    <row r="55" spans="1:15" ht="20.100000000000001" customHeight="1">
      <c r="A55" s="7">
        <v>249</v>
      </c>
      <c r="B55" s="3">
        <v>2</v>
      </c>
      <c r="C55" s="4">
        <v>15</v>
      </c>
      <c r="D55" s="4">
        <v>1</v>
      </c>
      <c r="E55" s="4">
        <v>0</v>
      </c>
      <c r="F55" s="15">
        <v>0</v>
      </c>
      <c r="G55" s="4">
        <v>3</v>
      </c>
      <c r="H55" s="4">
        <v>2</v>
      </c>
      <c r="I55" s="4" t="s">
        <v>5</v>
      </c>
      <c r="J55" s="4" t="s">
        <v>48</v>
      </c>
      <c r="K55" s="4">
        <v>8000</v>
      </c>
      <c r="L55" s="4">
        <v>15</v>
      </c>
      <c r="M55" s="4">
        <v>5</v>
      </c>
      <c r="N55" s="4">
        <v>63</v>
      </c>
      <c r="O55" s="4">
        <v>96</v>
      </c>
    </row>
    <row r="56" spans="1:15" ht="20.100000000000001" customHeight="1">
      <c r="A56" s="7">
        <v>249</v>
      </c>
      <c r="B56" s="3">
        <v>4</v>
      </c>
      <c r="C56" s="4">
        <v>1</v>
      </c>
      <c r="D56" s="4">
        <v>1</v>
      </c>
      <c r="E56" s="4">
        <v>1</v>
      </c>
      <c r="F56" s="15">
        <v>0</v>
      </c>
      <c r="G56" s="4">
        <v>1</v>
      </c>
      <c r="H56" s="4">
        <v>1</v>
      </c>
      <c r="I56" s="4" t="s">
        <v>5</v>
      </c>
      <c r="J56" s="4" t="s">
        <v>48</v>
      </c>
      <c r="K56" s="4">
        <v>8200</v>
      </c>
      <c r="L56" s="4">
        <v>14</v>
      </c>
      <c r="M56" s="4">
        <v>4</v>
      </c>
      <c r="N56" s="4">
        <v>63</v>
      </c>
      <c r="O56" s="4">
        <v>96</v>
      </c>
    </row>
    <row r="57" spans="1:15" ht="20.100000000000001" customHeight="1">
      <c r="A57" s="7">
        <v>240</v>
      </c>
      <c r="B57" s="3">
        <v>1</v>
      </c>
      <c r="C57" s="4">
        <v>11</v>
      </c>
      <c r="D57" s="4">
        <v>1</v>
      </c>
      <c r="E57" s="4">
        <v>0</v>
      </c>
      <c r="F57" s="15">
        <v>0</v>
      </c>
      <c r="G57" s="4">
        <v>2</v>
      </c>
      <c r="H57" s="4">
        <v>1</v>
      </c>
      <c r="I57" s="4" t="s">
        <v>5</v>
      </c>
      <c r="J57" s="4" t="s">
        <v>48</v>
      </c>
      <c r="K57" s="4">
        <v>7600</v>
      </c>
      <c r="L57" s="4">
        <v>13</v>
      </c>
      <c r="M57" s="4">
        <v>3</v>
      </c>
      <c r="N57" s="4">
        <v>63</v>
      </c>
      <c r="O57" s="4">
        <v>96</v>
      </c>
    </row>
    <row r="58" spans="1:15" ht="20.100000000000001" customHeight="1">
      <c r="A58" s="7">
        <v>235</v>
      </c>
      <c r="B58" s="3">
        <v>1</v>
      </c>
      <c r="C58" s="4">
        <v>4</v>
      </c>
      <c r="D58" s="4">
        <v>1</v>
      </c>
      <c r="E58" s="4">
        <v>0</v>
      </c>
      <c r="F58" s="15">
        <v>0</v>
      </c>
      <c r="G58" s="4">
        <v>2</v>
      </c>
      <c r="H58" s="4">
        <v>2</v>
      </c>
      <c r="I58" s="4" t="s">
        <v>5</v>
      </c>
      <c r="J58" s="4" t="s">
        <v>48</v>
      </c>
      <c r="K58" s="4">
        <v>7800</v>
      </c>
      <c r="L58" s="4">
        <v>9</v>
      </c>
      <c r="M58" s="4">
        <v>4</v>
      </c>
      <c r="N58" s="4">
        <v>63</v>
      </c>
      <c r="O58" s="4">
        <v>96</v>
      </c>
    </row>
    <row r="59" spans="1:15" ht="20.100000000000001" customHeight="1">
      <c r="A59" s="7">
        <v>231</v>
      </c>
      <c r="B59" s="3">
        <v>7</v>
      </c>
      <c r="C59" s="4">
        <v>4</v>
      </c>
      <c r="D59" s="4">
        <v>1</v>
      </c>
      <c r="E59" s="4">
        <v>1</v>
      </c>
      <c r="F59" s="15">
        <v>0</v>
      </c>
      <c r="G59" s="4">
        <v>1</v>
      </c>
      <c r="H59" s="4">
        <v>1</v>
      </c>
      <c r="I59" s="4" t="s">
        <v>5</v>
      </c>
      <c r="J59" s="4" t="s">
        <v>48</v>
      </c>
      <c r="K59" s="4">
        <v>8000</v>
      </c>
      <c r="L59" s="4">
        <v>21</v>
      </c>
      <c r="M59" s="4">
        <v>5</v>
      </c>
      <c r="N59" s="4">
        <v>63</v>
      </c>
      <c r="O59" s="4">
        <v>96</v>
      </c>
    </row>
    <row r="60" spans="1:15" ht="20.100000000000001" customHeight="1">
      <c r="A60" s="7">
        <v>230</v>
      </c>
      <c r="B60" s="3">
        <v>1</v>
      </c>
      <c r="C60" s="4">
        <v>14</v>
      </c>
      <c r="D60" s="4">
        <v>0</v>
      </c>
      <c r="E60" s="4">
        <v>1</v>
      </c>
      <c r="F60" s="15">
        <v>0</v>
      </c>
      <c r="G60" s="4">
        <v>2</v>
      </c>
      <c r="H60" s="4">
        <v>1</v>
      </c>
      <c r="I60" s="4" t="s">
        <v>5</v>
      </c>
      <c r="J60" s="4" t="s">
        <v>48</v>
      </c>
      <c r="K60" s="4">
        <v>8200</v>
      </c>
      <c r="L60" s="4">
        <v>20</v>
      </c>
      <c r="M60" s="4">
        <v>4</v>
      </c>
      <c r="N60" s="4">
        <v>63</v>
      </c>
      <c r="O60" s="4">
        <v>96</v>
      </c>
    </row>
    <row r="61" spans="1:15" ht="20.100000000000001" customHeight="1">
      <c r="A61" s="7">
        <v>225</v>
      </c>
      <c r="B61" s="3">
        <v>1</v>
      </c>
      <c r="C61" s="4">
        <v>5</v>
      </c>
      <c r="D61" s="4">
        <v>1</v>
      </c>
      <c r="E61" s="4">
        <v>1</v>
      </c>
      <c r="F61" s="15">
        <v>0</v>
      </c>
      <c r="G61" s="4">
        <v>1</v>
      </c>
      <c r="H61" s="4">
        <v>1</v>
      </c>
      <c r="I61" s="4" t="s">
        <v>6</v>
      </c>
      <c r="J61" s="4" t="s">
        <v>50</v>
      </c>
      <c r="K61" s="4">
        <v>7600</v>
      </c>
      <c r="L61" s="4">
        <v>21</v>
      </c>
      <c r="M61" s="4">
        <v>4</v>
      </c>
      <c r="N61" s="4">
        <v>63</v>
      </c>
      <c r="O61" s="4">
        <v>96</v>
      </c>
    </row>
    <row r="62" spans="1:15" ht="20.100000000000001" customHeight="1">
      <c r="A62" s="7">
        <v>225</v>
      </c>
      <c r="B62" s="3">
        <v>2</v>
      </c>
      <c r="C62" s="4">
        <v>3</v>
      </c>
      <c r="D62" s="4">
        <v>1</v>
      </c>
      <c r="E62" s="4">
        <v>1</v>
      </c>
      <c r="F62" s="15">
        <v>0</v>
      </c>
      <c r="G62" s="4">
        <v>1</v>
      </c>
      <c r="H62" s="4">
        <v>1</v>
      </c>
      <c r="I62" s="4" t="s">
        <v>6</v>
      </c>
      <c r="J62" s="4" t="s">
        <v>50</v>
      </c>
      <c r="K62" s="4">
        <v>8400</v>
      </c>
      <c r="L62" s="4">
        <v>20</v>
      </c>
      <c r="M62" s="4">
        <v>3</v>
      </c>
      <c r="N62" s="4">
        <v>63</v>
      </c>
      <c r="O62" s="4">
        <v>96</v>
      </c>
    </row>
    <row r="63" spans="1:15" ht="20.100000000000001" customHeight="1">
      <c r="A63" s="7">
        <v>225</v>
      </c>
      <c r="B63" s="3">
        <v>2</v>
      </c>
      <c r="C63" s="4">
        <v>4</v>
      </c>
      <c r="D63" s="4">
        <v>1</v>
      </c>
      <c r="E63" s="4">
        <v>1</v>
      </c>
      <c r="F63" s="15">
        <v>0</v>
      </c>
      <c r="G63" s="4">
        <v>3</v>
      </c>
      <c r="H63" s="4">
        <v>2.5</v>
      </c>
      <c r="I63" s="4" t="s">
        <v>6</v>
      </c>
      <c r="J63" s="4" t="s">
        <v>50</v>
      </c>
      <c r="K63" s="4">
        <v>8200</v>
      </c>
      <c r="L63" s="4">
        <v>15</v>
      </c>
      <c r="M63" s="4">
        <v>3</v>
      </c>
      <c r="N63" s="4">
        <v>63</v>
      </c>
      <c r="O63" s="4">
        <v>96</v>
      </c>
    </row>
    <row r="64" spans="1:15" ht="20.100000000000001" customHeight="1">
      <c r="A64" s="7">
        <v>220</v>
      </c>
      <c r="B64" s="3">
        <v>1</v>
      </c>
      <c r="C64" s="4">
        <v>10</v>
      </c>
      <c r="D64" s="4">
        <v>1</v>
      </c>
      <c r="E64" s="4">
        <v>0</v>
      </c>
      <c r="F64" s="15">
        <v>0</v>
      </c>
      <c r="G64" s="4">
        <v>3</v>
      </c>
      <c r="H64" s="4">
        <v>2.5</v>
      </c>
      <c r="I64" s="4" t="s">
        <v>6</v>
      </c>
      <c r="J64" s="4" t="s">
        <v>50</v>
      </c>
      <c r="K64" s="4">
        <v>8000</v>
      </c>
      <c r="L64" s="4">
        <v>14</v>
      </c>
      <c r="M64" s="4">
        <v>5</v>
      </c>
      <c r="N64" s="4">
        <v>63</v>
      </c>
      <c r="O64" s="4">
        <v>96</v>
      </c>
    </row>
    <row r="65" spans="1:15" ht="20.100000000000001" customHeight="1">
      <c r="A65" s="7">
        <v>220</v>
      </c>
      <c r="B65" s="3">
        <v>2</v>
      </c>
      <c r="C65" s="4">
        <v>5</v>
      </c>
      <c r="D65" s="4">
        <v>1</v>
      </c>
      <c r="E65" s="4">
        <v>1</v>
      </c>
      <c r="F65" s="15">
        <v>0</v>
      </c>
      <c r="G65" s="4">
        <v>2</v>
      </c>
      <c r="H65" s="4">
        <v>2</v>
      </c>
      <c r="I65" s="4" t="s">
        <v>6</v>
      </c>
      <c r="J65" s="4" t="s">
        <v>50</v>
      </c>
      <c r="K65" s="4">
        <v>7800</v>
      </c>
      <c r="L65" s="4">
        <v>13</v>
      </c>
      <c r="M65" s="4">
        <v>4</v>
      </c>
      <c r="N65" s="4">
        <v>63</v>
      </c>
      <c r="O65" s="4">
        <v>96</v>
      </c>
    </row>
    <row r="66" spans="1:15" ht="20.100000000000001" customHeight="1">
      <c r="A66" s="7">
        <v>220</v>
      </c>
      <c r="B66" s="3">
        <v>5</v>
      </c>
      <c r="C66" s="4">
        <v>3</v>
      </c>
      <c r="D66" s="4">
        <v>1</v>
      </c>
      <c r="E66" s="4">
        <v>1</v>
      </c>
      <c r="F66" s="15">
        <v>0</v>
      </c>
      <c r="G66" s="4">
        <v>2</v>
      </c>
      <c r="H66" s="4">
        <v>2</v>
      </c>
      <c r="I66" s="4" t="s">
        <v>6</v>
      </c>
      <c r="J66" s="4" t="s">
        <v>50</v>
      </c>
      <c r="K66" s="4">
        <v>7600</v>
      </c>
      <c r="L66" s="4">
        <v>9</v>
      </c>
      <c r="M66" s="4">
        <v>3</v>
      </c>
      <c r="N66" s="4">
        <v>63</v>
      </c>
      <c r="O66" s="4">
        <v>96</v>
      </c>
    </row>
    <row r="67" spans="1:15" ht="20.100000000000001" customHeight="1">
      <c r="A67" s="7">
        <v>220</v>
      </c>
      <c r="B67" s="3">
        <v>6</v>
      </c>
      <c r="C67" s="4">
        <v>2</v>
      </c>
      <c r="D67" s="4">
        <v>1</v>
      </c>
      <c r="E67" s="4">
        <v>0</v>
      </c>
      <c r="F67" s="15">
        <v>0</v>
      </c>
      <c r="G67" s="4">
        <v>2</v>
      </c>
      <c r="H67" s="4">
        <v>2.5</v>
      </c>
      <c r="I67" s="4" t="s">
        <v>6</v>
      </c>
      <c r="J67" s="4" t="s">
        <v>50</v>
      </c>
      <c r="K67" s="4">
        <v>7200</v>
      </c>
      <c r="L67" s="4">
        <v>21</v>
      </c>
      <c r="M67" s="4">
        <v>4</v>
      </c>
      <c r="N67" s="4">
        <v>63</v>
      </c>
      <c r="O67" s="4">
        <v>96</v>
      </c>
    </row>
    <row r="68" spans="1:15" ht="20.100000000000001" customHeight="1">
      <c r="A68" s="7">
        <v>219</v>
      </c>
      <c r="B68" s="3">
        <v>8</v>
      </c>
      <c r="C68" s="4">
        <v>14</v>
      </c>
      <c r="D68" s="4">
        <v>0</v>
      </c>
      <c r="E68" s="4">
        <v>0</v>
      </c>
      <c r="F68" s="15">
        <v>0</v>
      </c>
      <c r="G68" s="4">
        <v>3</v>
      </c>
      <c r="H68" s="4">
        <v>3</v>
      </c>
      <c r="I68" s="4" t="s">
        <v>5</v>
      </c>
      <c r="J68" s="4" t="s">
        <v>48</v>
      </c>
      <c r="K68" s="4">
        <v>7400</v>
      </c>
      <c r="L68" s="4">
        <v>20</v>
      </c>
      <c r="M68" s="4">
        <v>5</v>
      </c>
      <c r="N68" s="4">
        <v>63</v>
      </c>
      <c r="O68" s="4">
        <v>96</v>
      </c>
    </row>
    <row r="69" spans="1:15" ht="20.100000000000001" customHeight="1">
      <c r="A69" s="7">
        <v>217</v>
      </c>
      <c r="B69" s="3">
        <v>2</v>
      </c>
      <c r="C69" s="4">
        <v>13</v>
      </c>
      <c r="D69" s="4">
        <v>0</v>
      </c>
      <c r="E69" s="4">
        <v>1</v>
      </c>
      <c r="F69" s="15">
        <v>0</v>
      </c>
      <c r="G69" s="4">
        <v>3</v>
      </c>
      <c r="H69" s="4">
        <v>2</v>
      </c>
      <c r="I69" s="4" t="s">
        <v>5</v>
      </c>
      <c r="J69" s="4" t="s">
        <v>48</v>
      </c>
      <c r="K69" s="4">
        <v>9600</v>
      </c>
      <c r="L69" s="4">
        <v>15</v>
      </c>
      <c r="M69" s="4">
        <v>4</v>
      </c>
      <c r="N69" s="4">
        <v>63</v>
      </c>
      <c r="O69" s="4">
        <v>96</v>
      </c>
    </row>
    <row r="70" spans="1:15" ht="20.100000000000001" customHeight="1">
      <c r="A70" s="7">
        <v>215</v>
      </c>
      <c r="B70" s="3">
        <v>4</v>
      </c>
      <c r="C70" s="4">
        <v>2</v>
      </c>
      <c r="D70" s="4">
        <v>1</v>
      </c>
      <c r="E70" s="4">
        <v>0</v>
      </c>
      <c r="F70" s="15">
        <v>0</v>
      </c>
      <c r="G70" s="4">
        <v>2</v>
      </c>
      <c r="H70" s="4">
        <v>2.5</v>
      </c>
      <c r="I70" s="4" t="s">
        <v>6</v>
      </c>
      <c r="J70" s="4" t="s">
        <v>50</v>
      </c>
      <c r="K70" s="4">
        <v>9600</v>
      </c>
      <c r="L70" s="4">
        <v>14</v>
      </c>
      <c r="M70" s="4">
        <v>3</v>
      </c>
      <c r="N70" s="4">
        <v>63</v>
      </c>
      <c r="O70" s="4">
        <v>96</v>
      </c>
    </row>
    <row r="71" spans="1:15" ht="20.100000000000001" customHeight="1">
      <c r="A71" s="7">
        <v>215</v>
      </c>
      <c r="B71" s="3">
        <v>5</v>
      </c>
      <c r="C71" s="4">
        <v>2</v>
      </c>
      <c r="D71" s="4">
        <v>1</v>
      </c>
      <c r="E71" s="4">
        <v>1</v>
      </c>
      <c r="F71" s="15">
        <v>0</v>
      </c>
      <c r="G71" s="4">
        <v>2</v>
      </c>
      <c r="H71" s="4">
        <v>2.5</v>
      </c>
      <c r="I71" s="4" t="s">
        <v>6</v>
      </c>
      <c r="J71" s="4" t="s">
        <v>50</v>
      </c>
      <c r="K71" s="4">
        <v>9600</v>
      </c>
      <c r="L71" s="4">
        <v>13</v>
      </c>
      <c r="M71" s="4">
        <v>3</v>
      </c>
      <c r="N71" s="4">
        <v>63</v>
      </c>
      <c r="O71" s="4">
        <v>96</v>
      </c>
    </row>
    <row r="72" spans="1:15" ht="20.100000000000001" customHeight="1">
      <c r="A72" s="7">
        <v>215</v>
      </c>
      <c r="B72" s="3">
        <v>6</v>
      </c>
      <c r="C72" s="4">
        <v>3</v>
      </c>
      <c r="D72" s="4">
        <v>1</v>
      </c>
      <c r="E72" s="4">
        <v>0</v>
      </c>
      <c r="F72" s="15">
        <v>0</v>
      </c>
      <c r="G72" s="4">
        <v>3</v>
      </c>
      <c r="H72" s="4">
        <v>1.5</v>
      </c>
      <c r="I72" s="4" t="s">
        <v>6</v>
      </c>
      <c r="J72" s="4" t="s">
        <v>50</v>
      </c>
      <c r="K72" s="4">
        <v>9600</v>
      </c>
      <c r="L72" s="4">
        <v>9</v>
      </c>
      <c r="M72" s="4">
        <v>5</v>
      </c>
      <c r="N72" s="4">
        <v>63</v>
      </c>
      <c r="O72" s="4">
        <v>96</v>
      </c>
    </row>
    <row r="73" spans="1:15" ht="20.100000000000001" customHeight="1">
      <c r="A73" s="7">
        <v>215</v>
      </c>
      <c r="B73" s="3">
        <v>8</v>
      </c>
      <c r="C73" s="4">
        <v>3</v>
      </c>
      <c r="D73" s="4">
        <v>1</v>
      </c>
      <c r="E73" s="4">
        <v>1</v>
      </c>
      <c r="F73" s="15">
        <v>0</v>
      </c>
      <c r="G73" s="4">
        <v>2</v>
      </c>
      <c r="H73" s="4">
        <v>2</v>
      </c>
      <c r="I73" s="4" t="s">
        <v>6</v>
      </c>
      <c r="J73" s="4" t="s">
        <v>50</v>
      </c>
      <c r="K73" s="4">
        <v>9600</v>
      </c>
      <c r="L73" s="4">
        <v>21</v>
      </c>
      <c r="M73" s="4">
        <v>3</v>
      </c>
      <c r="N73" s="4">
        <v>63</v>
      </c>
      <c r="O73" s="4">
        <v>96</v>
      </c>
    </row>
    <row r="74" spans="1:15" ht="20.100000000000001" customHeight="1">
      <c r="A74" s="7">
        <v>215</v>
      </c>
      <c r="B74" s="3">
        <v>7</v>
      </c>
      <c r="C74" s="4">
        <v>13</v>
      </c>
      <c r="D74" s="4">
        <v>1</v>
      </c>
      <c r="E74" s="4">
        <v>1</v>
      </c>
      <c r="F74" s="15">
        <v>0</v>
      </c>
      <c r="G74" s="4">
        <v>2</v>
      </c>
      <c r="H74" s="4">
        <v>1.5</v>
      </c>
      <c r="I74" s="4" t="s">
        <v>5</v>
      </c>
      <c r="J74" s="4" t="s">
        <v>48</v>
      </c>
      <c r="K74" s="4">
        <v>9600</v>
      </c>
      <c r="L74" s="4">
        <v>20</v>
      </c>
      <c r="M74" s="4">
        <v>4</v>
      </c>
      <c r="N74" s="4">
        <v>63</v>
      </c>
      <c r="O74" s="4">
        <v>96</v>
      </c>
    </row>
    <row r="75" spans="1:15" ht="20.100000000000001" customHeight="1">
      <c r="A75" s="7">
        <v>215</v>
      </c>
      <c r="B75" s="3">
        <v>6</v>
      </c>
      <c r="C75" s="4">
        <v>1</v>
      </c>
      <c r="D75" s="4">
        <v>0</v>
      </c>
      <c r="E75" s="4">
        <v>1</v>
      </c>
      <c r="F75" s="15">
        <v>0</v>
      </c>
      <c r="G75" s="4">
        <v>4</v>
      </c>
      <c r="H75" s="4">
        <v>2</v>
      </c>
      <c r="I75" s="4" t="s">
        <v>5</v>
      </c>
      <c r="J75" s="4" t="s">
        <v>48</v>
      </c>
      <c r="K75" s="4">
        <v>9600</v>
      </c>
      <c r="L75" s="4">
        <v>21</v>
      </c>
      <c r="M75" s="4">
        <v>4</v>
      </c>
      <c r="N75" s="4">
        <v>63</v>
      </c>
      <c r="O75" s="4">
        <v>96</v>
      </c>
    </row>
    <row r="76" spans="1:15" ht="20.100000000000001" customHeight="1">
      <c r="A76" s="7">
        <v>210</v>
      </c>
      <c r="B76" s="3">
        <v>1</v>
      </c>
      <c r="C76" s="4">
        <v>1</v>
      </c>
      <c r="D76" s="4">
        <v>1</v>
      </c>
      <c r="E76" s="4">
        <v>0</v>
      </c>
      <c r="F76" s="15">
        <v>0</v>
      </c>
      <c r="G76" s="4">
        <v>2</v>
      </c>
      <c r="H76" s="4">
        <v>1.5</v>
      </c>
      <c r="I76" s="4" t="s">
        <v>6</v>
      </c>
      <c r="J76" s="4" t="s">
        <v>50</v>
      </c>
      <c r="K76" s="4">
        <v>9600</v>
      </c>
      <c r="L76" s="4">
        <v>12</v>
      </c>
      <c r="M76" s="4">
        <v>5</v>
      </c>
      <c r="N76" s="4">
        <v>63</v>
      </c>
      <c r="O76" s="4">
        <v>96</v>
      </c>
    </row>
    <row r="77" spans="1:15" ht="20.100000000000001" customHeight="1">
      <c r="A77" s="7">
        <v>210</v>
      </c>
      <c r="B77" s="3">
        <v>2</v>
      </c>
      <c r="C77" s="4">
        <v>1</v>
      </c>
      <c r="D77" s="4">
        <v>1</v>
      </c>
      <c r="E77" s="4">
        <v>0</v>
      </c>
      <c r="F77" s="15">
        <v>0</v>
      </c>
      <c r="G77" s="4">
        <v>2</v>
      </c>
      <c r="H77" s="4">
        <v>2.5</v>
      </c>
      <c r="I77" s="4" t="s">
        <v>6</v>
      </c>
      <c r="J77" s="4" t="s">
        <v>50</v>
      </c>
      <c r="K77" s="4">
        <v>9600</v>
      </c>
      <c r="L77" s="4">
        <v>13</v>
      </c>
      <c r="M77" s="4">
        <v>3</v>
      </c>
      <c r="N77" s="4">
        <v>63</v>
      </c>
      <c r="O77" s="4">
        <v>96</v>
      </c>
    </row>
    <row r="78" spans="1:15" ht="20.100000000000001" customHeight="1">
      <c r="A78" s="7">
        <v>210</v>
      </c>
      <c r="B78" s="3">
        <v>3</v>
      </c>
      <c r="C78" s="4">
        <v>2</v>
      </c>
      <c r="D78" s="4">
        <v>1</v>
      </c>
      <c r="E78" s="4">
        <v>1</v>
      </c>
      <c r="F78" s="15">
        <v>0</v>
      </c>
      <c r="G78" s="4">
        <v>2</v>
      </c>
      <c r="H78" s="4">
        <v>1</v>
      </c>
      <c r="I78" s="4" t="s">
        <v>6</v>
      </c>
      <c r="J78" s="4" t="s">
        <v>50</v>
      </c>
      <c r="K78" s="4">
        <v>9600</v>
      </c>
      <c r="L78" s="4">
        <v>14</v>
      </c>
      <c r="M78" s="4">
        <v>3</v>
      </c>
      <c r="N78" s="4">
        <v>63</v>
      </c>
      <c r="O78" s="4">
        <v>96</v>
      </c>
    </row>
    <row r="79" spans="1:15" ht="20.100000000000001" customHeight="1">
      <c r="A79" s="7">
        <v>210</v>
      </c>
      <c r="B79" s="3">
        <v>6</v>
      </c>
      <c r="C79" s="4">
        <v>1</v>
      </c>
      <c r="D79" s="4">
        <v>0</v>
      </c>
      <c r="E79" s="4">
        <v>1</v>
      </c>
      <c r="F79" s="15">
        <v>0</v>
      </c>
      <c r="G79" s="4">
        <v>2</v>
      </c>
      <c r="H79" s="4">
        <v>2</v>
      </c>
      <c r="I79" s="4" t="s">
        <v>6</v>
      </c>
      <c r="J79" s="4" t="s">
        <v>50</v>
      </c>
      <c r="K79" s="4">
        <v>9600</v>
      </c>
      <c r="L79" s="4">
        <v>16</v>
      </c>
      <c r="M79" s="4">
        <v>4</v>
      </c>
      <c r="N79" s="4">
        <v>63</v>
      </c>
      <c r="O79" s="4">
        <v>96</v>
      </c>
    </row>
    <row r="80" spans="1:15" ht="20.100000000000001" customHeight="1">
      <c r="A80" s="7">
        <v>209</v>
      </c>
      <c r="B80" s="3">
        <v>2</v>
      </c>
      <c r="C80" s="4">
        <v>14</v>
      </c>
      <c r="D80" s="4">
        <v>0</v>
      </c>
      <c r="E80" s="4">
        <v>0</v>
      </c>
      <c r="F80" s="15">
        <v>0</v>
      </c>
      <c r="G80" s="4">
        <v>2</v>
      </c>
      <c r="H80" s="4">
        <v>2</v>
      </c>
      <c r="I80" s="4" t="s">
        <v>5</v>
      </c>
      <c r="J80" s="4" t="s">
        <v>48</v>
      </c>
      <c r="K80" s="4">
        <v>9600</v>
      </c>
      <c r="L80" s="4">
        <v>17</v>
      </c>
      <c r="M80" s="4">
        <v>6</v>
      </c>
      <c r="N80" s="4">
        <v>63</v>
      </c>
      <c r="O80" s="4">
        <v>96</v>
      </c>
    </row>
    <row r="81" spans="1:15" ht="20.100000000000001" customHeight="1">
      <c r="A81" s="7">
        <v>209</v>
      </c>
      <c r="B81" s="3">
        <v>3</v>
      </c>
      <c r="C81" s="4">
        <v>14</v>
      </c>
      <c r="D81" s="4">
        <v>0</v>
      </c>
      <c r="E81" s="4">
        <v>0</v>
      </c>
      <c r="F81" s="15">
        <v>0</v>
      </c>
      <c r="G81" s="4">
        <v>2</v>
      </c>
      <c r="H81" s="4">
        <v>1.5</v>
      </c>
      <c r="I81" s="4" t="s">
        <v>5</v>
      </c>
      <c r="J81" s="4" t="s">
        <v>48</v>
      </c>
      <c r="K81" s="4">
        <v>9600</v>
      </c>
      <c r="L81" s="4">
        <v>8</v>
      </c>
      <c r="M81" s="4">
        <v>6</v>
      </c>
      <c r="N81" s="4">
        <v>63</v>
      </c>
      <c r="O81" s="4">
        <v>96</v>
      </c>
    </row>
    <row r="82" spans="1:15" ht="20.100000000000001" customHeight="1">
      <c r="A82" s="7">
        <v>209</v>
      </c>
      <c r="B82" s="3">
        <v>4</v>
      </c>
      <c r="C82" s="4">
        <v>1</v>
      </c>
      <c r="D82" s="4">
        <v>0</v>
      </c>
      <c r="E82" s="4">
        <v>0</v>
      </c>
      <c r="F82" s="15">
        <v>0</v>
      </c>
      <c r="G82" s="4">
        <v>2</v>
      </c>
      <c r="H82" s="4">
        <v>2.5</v>
      </c>
      <c r="I82" s="4" t="s">
        <v>5</v>
      </c>
      <c r="J82" s="4" t="s">
        <v>48</v>
      </c>
      <c r="K82" s="4">
        <v>9600</v>
      </c>
      <c r="L82" s="4">
        <v>9</v>
      </c>
      <c r="M82" s="4">
        <v>3</v>
      </c>
      <c r="N82" s="4">
        <v>63</v>
      </c>
      <c r="O82" s="4">
        <v>96</v>
      </c>
    </row>
    <row r="83" spans="1:15" ht="20.100000000000001" customHeight="1">
      <c r="A83" s="7">
        <v>206</v>
      </c>
      <c r="B83" s="3">
        <v>2</v>
      </c>
      <c r="C83" s="4">
        <v>13</v>
      </c>
      <c r="D83" s="4">
        <v>0</v>
      </c>
      <c r="E83" s="4">
        <v>1</v>
      </c>
      <c r="F83" s="15">
        <v>0</v>
      </c>
      <c r="G83" s="4">
        <v>2</v>
      </c>
      <c r="H83" s="4">
        <v>1</v>
      </c>
      <c r="I83" s="4" t="s">
        <v>5</v>
      </c>
      <c r="J83" s="4" t="s">
        <v>48</v>
      </c>
      <c r="K83" s="4">
        <v>9600</v>
      </c>
      <c r="L83" s="4">
        <v>10</v>
      </c>
      <c r="M83" s="4">
        <v>3</v>
      </c>
      <c r="N83" s="4">
        <v>63</v>
      </c>
      <c r="O83" s="4">
        <v>96</v>
      </c>
    </row>
    <row r="84" spans="1:15" ht="20.100000000000001" customHeight="1">
      <c r="A84" s="7">
        <v>205</v>
      </c>
      <c r="B84" s="3">
        <v>3</v>
      </c>
      <c r="C84" s="4">
        <v>10</v>
      </c>
      <c r="D84" s="4">
        <v>1</v>
      </c>
      <c r="E84" s="4">
        <v>1</v>
      </c>
      <c r="F84" s="15">
        <v>0</v>
      </c>
      <c r="G84" s="4">
        <v>2</v>
      </c>
      <c r="H84" s="4">
        <v>2</v>
      </c>
      <c r="I84" s="4" t="s">
        <v>6</v>
      </c>
      <c r="J84" s="4" t="s">
        <v>50</v>
      </c>
      <c r="K84" s="4">
        <v>9600</v>
      </c>
      <c r="L84" s="4">
        <v>11</v>
      </c>
      <c r="M84" s="4">
        <v>3</v>
      </c>
      <c r="N84" s="4">
        <v>63</v>
      </c>
      <c r="O84" s="4">
        <v>96</v>
      </c>
    </row>
    <row r="85" spans="1:15" ht="20.100000000000001" customHeight="1">
      <c r="A85" s="7">
        <v>205</v>
      </c>
      <c r="B85" s="3">
        <v>4</v>
      </c>
      <c r="C85" s="4">
        <v>11</v>
      </c>
      <c r="D85" s="4">
        <v>1</v>
      </c>
      <c r="E85" s="4">
        <v>1</v>
      </c>
      <c r="F85" s="15">
        <v>0</v>
      </c>
      <c r="G85" s="4">
        <v>2</v>
      </c>
      <c r="H85" s="4">
        <v>2</v>
      </c>
      <c r="I85" s="4" t="s">
        <v>6</v>
      </c>
      <c r="J85" s="4" t="s">
        <v>50</v>
      </c>
      <c r="K85" s="4">
        <v>9600</v>
      </c>
      <c r="L85" s="4">
        <v>12</v>
      </c>
      <c r="M85" s="4">
        <v>4</v>
      </c>
      <c r="N85" s="4">
        <v>63</v>
      </c>
      <c r="O85" s="4">
        <v>96</v>
      </c>
    </row>
    <row r="86" spans="1:15" ht="20.100000000000001" customHeight="1">
      <c r="A86" s="7">
        <v>205</v>
      </c>
      <c r="B86" s="3">
        <v>3</v>
      </c>
      <c r="C86" s="4">
        <v>1</v>
      </c>
      <c r="D86" s="4">
        <v>0</v>
      </c>
      <c r="E86" s="4">
        <v>1</v>
      </c>
      <c r="F86" s="15">
        <v>0</v>
      </c>
      <c r="G86" s="4">
        <v>3</v>
      </c>
      <c r="H86" s="4">
        <v>2</v>
      </c>
      <c r="I86" s="4" t="s">
        <v>5</v>
      </c>
      <c r="J86" s="4" t="s">
        <v>48</v>
      </c>
      <c r="K86" s="4">
        <v>3600</v>
      </c>
      <c r="L86" s="4">
        <v>15</v>
      </c>
      <c r="M86" s="4">
        <v>3</v>
      </c>
      <c r="N86" s="4">
        <v>62</v>
      </c>
      <c r="O86" s="4">
        <v>35</v>
      </c>
    </row>
    <row r="87" spans="1:15" ht="20.100000000000001" customHeight="1">
      <c r="A87" s="7">
        <v>204</v>
      </c>
      <c r="B87" s="3">
        <v>1</v>
      </c>
      <c r="C87" s="4">
        <v>13</v>
      </c>
      <c r="D87" s="4">
        <v>0</v>
      </c>
      <c r="E87" s="4">
        <v>0</v>
      </c>
      <c r="F87" s="15">
        <v>0</v>
      </c>
      <c r="G87" s="4">
        <v>3</v>
      </c>
      <c r="H87" s="4">
        <v>1.5</v>
      </c>
      <c r="I87" s="4" t="s">
        <v>5</v>
      </c>
      <c r="J87" s="4" t="s">
        <v>48</v>
      </c>
      <c r="K87" s="4">
        <v>3400</v>
      </c>
      <c r="L87" s="4">
        <v>16</v>
      </c>
      <c r="M87" s="4">
        <v>4</v>
      </c>
      <c r="N87" s="4">
        <v>62</v>
      </c>
      <c r="O87" s="4">
        <v>35</v>
      </c>
    </row>
    <row r="88" spans="1:15" ht="20.100000000000001" customHeight="1">
      <c r="A88" s="7">
        <v>204</v>
      </c>
      <c r="B88" s="3">
        <v>1</v>
      </c>
      <c r="C88" s="4">
        <v>12</v>
      </c>
      <c r="D88" s="4">
        <v>0</v>
      </c>
      <c r="E88" s="4">
        <v>0</v>
      </c>
      <c r="F88" s="15">
        <v>0</v>
      </c>
      <c r="G88" s="4">
        <v>2</v>
      </c>
      <c r="H88" s="4">
        <v>1.5</v>
      </c>
      <c r="I88" s="4" t="s">
        <v>5</v>
      </c>
      <c r="J88" s="4" t="s">
        <v>48</v>
      </c>
      <c r="K88" s="4">
        <v>3200</v>
      </c>
      <c r="L88" s="4">
        <v>17</v>
      </c>
      <c r="M88" s="4">
        <v>3</v>
      </c>
      <c r="N88" s="4">
        <v>62</v>
      </c>
      <c r="O88" s="4">
        <v>35</v>
      </c>
    </row>
    <row r="89" spans="1:15" ht="20.100000000000001" customHeight="1">
      <c r="A89" s="7">
        <v>204</v>
      </c>
      <c r="B89" s="3">
        <v>1</v>
      </c>
      <c r="C89" s="4">
        <v>14</v>
      </c>
      <c r="D89" s="4">
        <v>0</v>
      </c>
      <c r="E89" s="4">
        <v>0</v>
      </c>
      <c r="F89" s="15">
        <v>0</v>
      </c>
      <c r="G89" s="4">
        <v>2</v>
      </c>
      <c r="H89" s="4">
        <v>2</v>
      </c>
      <c r="I89" s="4" t="s">
        <v>5</v>
      </c>
      <c r="J89" s="4" t="s">
        <v>48</v>
      </c>
      <c r="K89" s="4">
        <v>3000</v>
      </c>
      <c r="L89" s="4">
        <v>18</v>
      </c>
      <c r="M89" s="4">
        <v>2</v>
      </c>
      <c r="N89" s="4">
        <v>62</v>
      </c>
      <c r="O89" s="4">
        <v>35</v>
      </c>
    </row>
    <row r="90" spans="1:15" ht="20.100000000000001" customHeight="1">
      <c r="A90" s="7">
        <v>204</v>
      </c>
      <c r="B90" s="3">
        <v>1</v>
      </c>
      <c r="C90" s="4">
        <v>9</v>
      </c>
      <c r="D90" s="4">
        <v>0</v>
      </c>
      <c r="E90" s="4">
        <v>0</v>
      </c>
      <c r="F90" s="15">
        <v>0</v>
      </c>
      <c r="G90" s="4">
        <v>2</v>
      </c>
      <c r="H90" s="4">
        <v>1</v>
      </c>
      <c r="I90" s="4" t="s">
        <v>5</v>
      </c>
      <c r="J90" s="4" t="s">
        <v>48</v>
      </c>
      <c r="K90" s="4">
        <v>2800</v>
      </c>
      <c r="L90" s="4">
        <v>19</v>
      </c>
      <c r="M90" s="4">
        <v>3</v>
      </c>
      <c r="N90" s="4">
        <v>62</v>
      </c>
      <c r="O90" s="4">
        <v>35</v>
      </c>
    </row>
    <row r="91" spans="1:15" ht="20.100000000000001" customHeight="1">
      <c r="A91" s="7">
        <v>204</v>
      </c>
      <c r="B91" s="3">
        <v>2</v>
      </c>
      <c r="C91" s="4">
        <v>6</v>
      </c>
      <c r="D91" s="4">
        <v>0</v>
      </c>
      <c r="E91" s="4">
        <v>0</v>
      </c>
      <c r="F91" s="15">
        <v>0</v>
      </c>
      <c r="G91" s="4">
        <v>2</v>
      </c>
      <c r="H91" s="4">
        <v>2</v>
      </c>
      <c r="I91" s="4" t="s">
        <v>5</v>
      </c>
      <c r="J91" s="4" t="s">
        <v>48</v>
      </c>
      <c r="K91" s="4">
        <v>2400</v>
      </c>
      <c r="L91" s="4">
        <v>20</v>
      </c>
      <c r="M91" s="4">
        <v>4</v>
      </c>
      <c r="N91" s="4">
        <v>62</v>
      </c>
      <c r="O91" s="4">
        <v>35</v>
      </c>
    </row>
    <row r="92" spans="1:15" ht="20.100000000000001" customHeight="1">
      <c r="A92" s="7">
        <v>202</v>
      </c>
      <c r="B92" s="3">
        <v>4</v>
      </c>
      <c r="C92" s="4">
        <v>1</v>
      </c>
      <c r="D92" s="4">
        <v>0</v>
      </c>
      <c r="E92" s="4">
        <v>1</v>
      </c>
      <c r="F92" s="15">
        <v>0</v>
      </c>
      <c r="G92" s="4">
        <v>1</v>
      </c>
      <c r="H92" s="4">
        <v>1</v>
      </c>
      <c r="I92" s="4" t="s">
        <v>5</v>
      </c>
      <c r="J92" s="4" t="s">
        <v>48</v>
      </c>
      <c r="K92" s="4">
        <v>2400</v>
      </c>
      <c r="L92" s="4">
        <v>20</v>
      </c>
      <c r="M92" s="4">
        <v>3</v>
      </c>
      <c r="N92" s="4">
        <v>62</v>
      </c>
      <c r="O92" s="4">
        <v>35</v>
      </c>
    </row>
    <row r="93" spans="1:15" ht="20.100000000000001" customHeight="1">
      <c r="A93" s="7">
        <v>200</v>
      </c>
      <c r="B93" s="3">
        <v>8</v>
      </c>
      <c r="C93" s="4">
        <v>10</v>
      </c>
      <c r="D93" s="4">
        <v>1</v>
      </c>
      <c r="E93" s="4">
        <v>0</v>
      </c>
      <c r="F93" s="15">
        <v>0</v>
      </c>
      <c r="G93" s="4">
        <v>2</v>
      </c>
      <c r="H93" s="4">
        <v>1</v>
      </c>
      <c r="I93" s="4" t="s">
        <v>6</v>
      </c>
      <c r="J93" s="4" t="s">
        <v>50</v>
      </c>
      <c r="K93" s="4">
        <v>3400</v>
      </c>
      <c r="L93" s="4">
        <v>8</v>
      </c>
      <c r="M93" s="4">
        <v>6</v>
      </c>
      <c r="N93" s="4">
        <v>62</v>
      </c>
      <c r="O93" s="4">
        <v>35</v>
      </c>
    </row>
    <row r="94" spans="1:15" ht="20.100000000000001" customHeight="1">
      <c r="A94" s="7">
        <v>199</v>
      </c>
      <c r="B94" s="3">
        <v>1</v>
      </c>
      <c r="C94" s="4">
        <v>2</v>
      </c>
      <c r="D94" s="4">
        <v>0</v>
      </c>
      <c r="E94" s="4">
        <v>0</v>
      </c>
      <c r="F94" s="15">
        <v>0</v>
      </c>
      <c r="G94" s="4">
        <v>3</v>
      </c>
      <c r="H94" s="4">
        <v>2</v>
      </c>
      <c r="I94" s="4" t="s">
        <v>5</v>
      </c>
      <c r="J94" s="4" t="s">
        <v>48</v>
      </c>
      <c r="K94" s="4">
        <v>4200</v>
      </c>
      <c r="L94" s="4">
        <v>7</v>
      </c>
      <c r="M94" s="4">
        <v>5</v>
      </c>
      <c r="N94" s="4">
        <v>62</v>
      </c>
      <c r="O94" s="4">
        <v>35</v>
      </c>
    </row>
    <row r="95" spans="1:15" ht="20.100000000000001" customHeight="1">
      <c r="A95" s="7">
        <v>199</v>
      </c>
      <c r="B95" s="3">
        <v>2</v>
      </c>
      <c r="C95" s="4">
        <v>13</v>
      </c>
      <c r="D95" s="4">
        <v>0</v>
      </c>
      <c r="E95" s="4">
        <v>0</v>
      </c>
      <c r="F95" s="15">
        <v>0</v>
      </c>
      <c r="G95" s="4">
        <v>3</v>
      </c>
      <c r="H95" s="4">
        <v>1.5</v>
      </c>
      <c r="I95" s="4" t="s">
        <v>5</v>
      </c>
      <c r="J95" s="4" t="s">
        <v>48</v>
      </c>
      <c r="K95" s="4">
        <v>6000</v>
      </c>
      <c r="L95" s="4">
        <v>6</v>
      </c>
      <c r="M95" s="4">
        <v>4</v>
      </c>
      <c r="N95" s="4">
        <v>62</v>
      </c>
      <c r="O95" s="4">
        <v>35</v>
      </c>
    </row>
    <row r="96" spans="1:15" ht="20.100000000000001" customHeight="1">
      <c r="A96" s="7">
        <v>199</v>
      </c>
      <c r="B96" s="3">
        <v>1</v>
      </c>
      <c r="C96" s="4">
        <v>3</v>
      </c>
      <c r="D96" s="4">
        <v>0</v>
      </c>
      <c r="E96" s="4">
        <v>0</v>
      </c>
      <c r="F96" s="15">
        <v>0</v>
      </c>
      <c r="G96" s="4">
        <v>3</v>
      </c>
      <c r="H96" s="4">
        <v>2</v>
      </c>
      <c r="I96" s="4" t="s">
        <v>5</v>
      </c>
      <c r="J96" s="4" t="s">
        <v>48</v>
      </c>
      <c r="K96" s="4">
        <v>7200</v>
      </c>
      <c r="L96" s="4">
        <v>5</v>
      </c>
      <c r="M96" s="4">
        <v>4</v>
      </c>
      <c r="N96" s="4">
        <v>62</v>
      </c>
      <c r="O96" s="4">
        <v>35</v>
      </c>
    </row>
    <row r="97" spans="1:15" ht="20.100000000000001" customHeight="1">
      <c r="A97" s="7">
        <v>199</v>
      </c>
      <c r="B97" s="3">
        <v>1</v>
      </c>
      <c r="C97" s="4">
        <v>11</v>
      </c>
      <c r="D97" s="4">
        <v>0</v>
      </c>
      <c r="E97" s="4">
        <v>0</v>
      </c>
      <c r="F97" s="15">
        <v>0</v>
      </c>
      <c r="G97" s="4">
        <v>3</v>
      </c>
      <c r="H97" s="4">
        <v>2</v>
      </c>
      <c r="I97" s="4" t="s">
        <v>5</v>
      </c>
      <c r="J97" s="4" t="s">
        <v>48</v>
      </c>
      <c r="K97" s="4">
        <v>5200</v>
      </c>
      <c r="L97" s="4">
        <v>12</v>
      </c>
      <c r="M97" s="4">
        <v>4</v>
      </c>
      <c r="N97" s="4">
        <v>62</v>
      </c>
      <c r="O97" s="4">
        <v>35</v>
      </c>
    </row>
    <row r="98" spans="1:15" ht="20.100000000000001" customHeight="1">
      <c r="A98" s="7">
        <v>199</v>
      </c>
      <c r="B98" s="3">
        <v>1</v>
      </c>
      <c r="C98" s="4">
        <v>6</v>
      </c>
      <c r="D98" s="4">
        <v>0</v>
      </c>
      <c r="E98" s="4">
        <v>0</v>
      </c>
      <c r="F98" s="15">
        <v>0</v>
      </c>
      <c r="G98" s="4">
        <v>3</v>
      </c>
      <c r="H98" s="4">
        <v>2</v>
      </c>
      <c r="I98" s="4" t="s">
        <v>5</v>
      </c>
      <c r="J98" s="4" t="s">
        <v>48</v>
      </c>
      <c r="K98" s="4">
        <v>6000</v>
      </c>
      <c r="L98" s="4">
        <v>18</v>
      </c>
      <c r="M98" s="4">
        <v>6</v>
      </c>
      <c r="N98" s="4">
        <v>62</v>
      </c>
      <c r="O98" s="4">
        <v>35</v>
      </c>
    </row>
    <row r="99" spans="1:15" ht="20.100000000000001" customHeight="1">
      <c r="A99" s="7">
        <v>199</v>
      </c>
      <c r="B99" s="3">
        <v>4</v>
      </c>
      <c r="C99" s="4">
        <v>14</v>
      </c>
      <c r="D99" s="4">
        <v>0</v>
      </c>
      <c r="E99" s="4">
        <v>0</v>
      </c>
      <c r="F99" s="15">
        <v>0</v>
      </c>
      <c r="G99" s="4">
        <v>2</v>
      </c>
      <c r="H99" s="4">
        <v>2.5</v>
      </c>
      <c r="I99" s="4" t="s">
        <v>5</v>
      </c>
      <c r="J99" s="4" t="s">
        <v>48</v>
      </c>
      <c r="K99" s="4">
        <v>4200</v>
      </c>
      <c r="L99" s="4">
        <v>17</v>
      </c>
      <c r="M99" s="4">
        <v>5</v>
      </c>
      <c r="N99" s="4">
        <v>62</v>
      </c>
      <c r="O99" s="4">
        <v>35</v>
      </c>
    </row>
    <row r="100" spans="1:15" ht="20.100000000000001" customHeight="1">
      <c r="A100" s="7">
        <v>199</v>
      </c>
      <c r="B100" s="3">
        <v>6</v>
      </c>
      <c r="C100" s="4">
        <v>14</v>
      </c>
      <c r="D100" s="4">
        <v>0</v>
      </c>
      <c r="E100" s="4">
        <v>0</v>
      </c>
      <c r="F100" s="15">
        <v>0</v>
      </c>
      <c r="G100" s="4">
        <v>2</v>
      </c>
      <c r="H100" s="4">
        <v>2</v>
      </c>
      <c r="I100" s="4" t="s">
        <v>5</v>
      </c>
      <c r="J100" s="4" t="s">
        <v>48</v>
      </c>
      <c r="K100" s="4">
        <v>4500</v>
      </c>
      <c r="L100" s="4">
        <v>16</v>
      </c>
      <c r="M100" s="4">
        <v>4</v>
      </c>
      <c r="N100" s="4">
        <v>62</v>
      </c>
      <c r="O100" s="4">
        <v>35</v>
      </c>
    </row>
    <row r="101" spans="1:15" ht="20.100000000000001" customHeight="1">
      <c r="A101" s="7">
        <v>199</v>
      </c>
      <c r="B101" s="3">
        <v>6</v>
      </c>
      <c r="C101" s="4">
        <v>6</v>
      </c>
      <c r="D101" s="4">
        <v>0</v>
      </c>
      <c r="E101" s="4">
        <v>0</v>
      </c>
      <c r="F101" s="15">
        <v>0</v>
      </c>
      <c r="G101" s="4">
        <v>2</v>
      </c>
      <c r="H101" s="4">
        <v>2</v>
      </c>
      <c r="I101" s="4" t="s">
        <v>5</v>
      </c>
      <c r="J101" s="4" t="s">
        <v>48</v>
      </c>
      <c r="K101" s="4">
        <v>5400</v>
      </c>
      <c r="L101" s="4">
        <v>15</v>
      </c>
      <c r="M101" s="4">
        <v>5</v>
      </c>
      <c r="N101" s="4">
        <v>62</v>
      </c>
      <c r="O101" s="4">
        <v>35</v>
      </c>
    </row>
    <row r="102" spans="1:15" ht="20.100000000000001" customHeight="1">
      <c r="A102" s="7">
        <v>199</v>
      </c>
      <c r="B102" s="3">
        <v>2</v>
      </c>
      <c r="C102" s="4">
        <v>12</v>
      </c>
      <c r="D102" s="4">
        <v>0</v>
      </c>
      <c r="E102" s="4">
        <v>1</v>
      </c>
      <c r="F102" s="15">
        <v>0</v>
      </c>
      <c r="G102" s="4">
        <v>2</v>
      </c>
      <c r="H102" s="4">
        <v>2.5</v>
      </c>
      <c r="I102" s="4" t="s">
        <v>5</v>
      </c>
      <c r="J102" s="4" t="s">
        <v>48</v>
      </c>
      <c r="K102" s="4">
        <v>5800</v>
      </c>
      <c r="L102" s="4">
        <v>14</v>
      </c>
      <c r="M102" s="4">
        <v>4</v>
      </c>
      <c r="N102" s="4">
        <v>62</v>
      </c>
      <c r="O102" s="4">
        <v>35</v>
      </c>
    </row>
    <row r="103" spans="1:15" ht="20.100000000000001" customHeight="1">
      <c r="A103" s="7">
        <v>197</v>
      </c>
      <c r="B103" s="3">
        <v>3</v>
      </c>
      <c r="C103" s="4">
        <v>12</v>
      </c>
      <c r="D103" s="4">
        <v>0</v>
      </c>
      <c r="E103" s="4">
        <v>1</v>
      </c>
      <c r="F103" s="15">
        <v>0</v>
      </c>
      <c r="G103" s="4">
        <v>2</v>
      </c>
      <c r="H103" s="4">
        <v>2.5</v>
      </c>
      <c r="I103" s="4" t="s">
        <v>5</v>
      </c>
      <c r="J103" s="4" t="s">
        <v>48</v>
      </c>
      <c r="K103" s="4">
        <v>4800</v>
      </c>
      <c r="L103" s="4">
        <v>14</v>
      </c>
      <c r="M103" s="4">
        <v>5</v>
      </c>
      <c r="N103" s="4">
        <v>62</v>
      </c>
      <c r="O103" s="4">
        <v>35</v>
      </c>
    </row>
    <row r="104" spans="1:15" ht="20.100000000000001" customHeight="1">
      <c r="A104" s="7">
        <v>195</v>
      </c>
      <c r="B104" s="3">
        <v>8</v>
      </c>
      <c r="C104" s="4">
        <v>11</v>
      </c>
      <c r="D104" s="4">
        <v>0</v>
      </c>
      <c r="E104" s="4">
        <v>0</v>
      </c>
      <c r="F104" s="15">
        <v>0</v>
      </c>
      <c r="G104" s="4">
        <v>3</v>
      </c>
      <c r="H104" s="4">
        <v>1</v>
      </c>
      <c r="I104" s="4" t="s">
        <v>5</v>
      </c>
      <c r="J104" s="4" t="s">
        <v>48</v>
      </c>
      <c r="K104" s="4">
        <v>5000</v>
      </c>
      <c r="L104" s="4">
        <v>12</v>
      </c>
      <c r="M104" s="4">
        <v>4</v>
      </c>
      <c r="N104" s="4">
        <v>62</v>
      </c>
      <c r="O104" s="4">
        <v>35</v>
      </c>
    </row>
    <row r="105" spans="1:15" ht="20.100000000000001" customHeight="1">
      <c r="A105" s="7">
        <v>190</v>
      </c>
      <c r="B105" s="3">
        <v>2</v>
      </c>
      <c r="C105" s="4">
        <v>11</v>
      </c>
      <c r="D105" s="4">
        <v>0</v>
      </c>
      <c r="E105" s="4">
        <v>0</v>
      </c>
      <c r="F105" s="15">
        <v>0</v>
      </c>
      <c r="G105" s="4">
        <v>3</v>
      </c>
      <c r="H105" s="4">
        <v>1</v>
      </c>
      <c r="I105" s="4" t="s">
        <v>5</v>
      </c>
      <c r="J105" s="4" t="s">
        <v>48</v>
      </c>
      <c r="K105" s="4">
        <v>4500</v>
      </c>
      <c r="L105" s="4">
        <v>35</v>
      </c>
      <c r="M105" s="4">
        <v>3</v>
      </c>
      <c r="N105" s="4">
        <v>62</v>
      </c>
      <c r="O105" s="4">
        <v>35</v>
      </c>
    </row>
    <row r="106" spans="1:15" ht="20.100000000000001" customHeight="1">
      <c r="A106" s="7">
        <v>190</v>
      </c>
      <c r="B106" s="3">
        <v>8</v>
      </c>
      <c r="C106" s="4">
        <v>12</v>
      </c>
      <c r="D106" s="4">
        <v>0</v>
      </c>
      <c r="E106" s="4">
        <v>0</v>
      </c>
      <c r="F106" s="15">
        <v>0</v>
      </c>
      <c r="G106" s="4">
        <v>3</v>
      </c>
      <c r="H106" s="4">
        <v>1.5</v>
      </c>
      <c r="I106" s="4" t="s">
        <v>5</v>
      </c>
      <c r="J106" s="4" t="s">
        <v>48</v>
      </c>
      <c r="K106" s="4">
        <v>4800</v>
      </c>
      <c r="L106" s="4">
        <v>34</v>
      </c>
      <c r="M106" s="4">
        <v>4</v>
      </c>
      <c r="N106" s="4">
        <v>62</v>
      </c>
      <c r="O106" s="4">
        <v>35</v>
      </c>
    </row>
    <row r="107" spans="1:15" ht="20.100000000000001" customHeight="1">
      <c r="A107" s="7">
        <v>190</v>
      </c>
      <c r="B107" s="3">
        <v>8</v>
      </c>
      <c r="C107" s="4">
        <v>13</v>
      </c>
      <c r="D107" s="4">
        <v>0</v>
      </c>
      <c r="E107" s="4">
        <v>0</v>
      </c>
      <c r="F107" s="15">
        <v>0</v>
      </c>
      <c r="G107" s="4">
        <v>2</v>
      </c>
      <c r="H107" s="4">
        <v>1</v>
      </c>
      <c r="I107" s="4" t="s">
        <v>5</v>
      </c>
      <c r="J107" s="4" t="s">
        <v>48</v>
      </c>
      <c r="K107" s="4">
        <v>4500</v>
      </c>
      <c r="L107" s="4">
        <v>30</v>
      </c>
      <c r="M107" s="4">
        <v>3</v>
      </c>
      <c r="N107" s="4">
        <v>62</v>
      </c>
      <c r="O107" s="4">
        <v>35</v>
      </c>
    </row>
    <row r="108" spans="1:15" ht="20.100000000000001" customHeight="1">
      <c r="A108" s="7">
        <v>190</v>
      </c>
      <c r="B108" s="3">
        <v>6</v>
      </c>
      <c r="C108" s="4">
        <v>12</v>
      </c>
      <c r="D108" s="4">
        <v>0</v>
      </c>
      <c r="E108" s="4">
        <v>0</v>
      </c>
      <c r="F108" s="15">
        <v>0</v>
      </c>
      <c r="G108" s="4">
        <v>2</v>
      </c>
      <c r="H108" s="4">
        <v>1.5</v>
      </c>
      <c r="I108" s="4" t="s">
        <v>5</v>
      </c>
      <c r="J108" s="4" t="s">
        <v>48</v>
      </c>
      <c r="K108" s="4">
        <v>4800</v>
      </c>
      <c r="L108" s="4">
        <v>25</v>
      </c>
      <c r="M108" s="4">
        <v>4</v>
      </c>
      <c r="N108" s="4">
        <v>62</v>
      </c>
      <c r="O108" s="4">
        <v>35</v>
      </c>
    </row>
    <row r="109" spans="1:15" ht="20.100000000000001" customHeight="1">
      <c r="A109" s="7">
        <v>179</v>
      </c>
      <c r="B109" s="3">
        <v>4</v>
      </c>
      <c r="C109" s="4">
        <v>9</v>
      </c>
      <c r="D109" s="4">
        <v>0</v>
      </c>
      <c r="E109" s="4">
        <v>0</v>
      </c>
      <c r="F109" s="15">
        <v>0</v>
      </c>
      <c r="G109" s="4">
        <v>2</v>
      </c>
      <c r="H109" s="4">
        <v>2</v>
      </c>
      <c r="I109" s="4" t="s">
        <v>5</v>
      </c>
      <c r="J109" s="4" t="s">
        <v>48</v>
      </c>
      <c r="K109" s="4">
        <v>2400</v>
      </c>
      <c r="L109" s="4">
        <v>15</v>
      </c>
      <c r="M109" s="4">
        <v>2</v>
      </c>
      <c r="N109" s="4">
        <v>63</v>
      </c>
      <c r="O109" s="4">
        <v>96</v>
      </c>
    </row>
    <row r="110" spans="1:15" ht="20.100000000000001" customHeight="1">
      <c r="A110" s="7">
        <v>179</v>
      </c>
      <c r="B110" s="3">
        <v>4</v>
      </c>
      <c r="C110" s="4">
        <v>12</v>
      </c>
      <c r="D110" s="4">
        <v>0</v>
      </c>
      <c r="E110" s="4">
        <v>0</v>
      </c>
      <c r="F110" s="15">
        <v>0</v>
      </c>
      <c r="G110" s="4">
        <v>2</v>
      </c>
      <c r="H110" s="4">
        <v>2</v>
      </c>
      <c r="I110" s="4" t="s">
        <v>5</v>
      </c>
      <c r="J110" s="4" t="s">
        <v>48</v>
      </c>
      <c r="K110" s="4">
        <v>2500</v>
      </c>
      <c r="L110" s="4">
        <v>20</v>
      </c>
      <c r="M110" s="4">
        <v>2</v>
      </c>
      <c r="N110" s="4">
        <v>63</v>
      </c>
      <c r="O110" s="4">
        <v>96</v>
      </c>
    </row>
    <row r="111" spans="1:15" ht="20.100000000000001" customHeight="1">
      <c r="A111" s="7">
        <v>179</v>
      </c>
      <c r="B111" s="3">
        <v>5</v>
      </c>
      <c r="C111" s="4">
        <v>13</v>
      </c>
      <c r="D111" s="4">
        <v>0</v>
      </c>
      <c r="E111" s="4">
        <v>0</v>
      </c>
      <c r="F111" s="15">
        <v>0</v>
      </c>
      <c r="G111" s="4">
        <v>2</v>
      </c>
      <c r="H111" s="4">
        <v>1.5</v>
      </c>
      <c r="I111" s="4" t="s">
        <v>5</v>
      </c>
      <c r="J111" s="4" t="s">
        <v>48</v>
      </c>
      <c r="K111" s="4">
        <v>2600</v>
      </c>
      <c r="L111" s="4">
        <v>23</v>
      </c>
      <c r="M111" s="4">
        <v>2</v>
      </c>
      <c r="N111" s="4">
        <v>63</v>
      </c>
      <c r="O111" s="4">
        <v>96</v>
      </c>
    </row>
    <row r="112" spans="1:15" ht="20.100000000000001" customHeight="1">
      <c r="A112" s="7">
        <v>177</v>
      </c>
      <c r="B112" s="3">
        <v>4</v>
      </c>
      <c r="C112" s="4">
        <v>4</v>
      </c>
      <c r="D112" s="4">
        <v>0</v>
      </c>
      <c r="E112" s="4">
        <v>1</v>
      </c>
      <c r="F112" s="15">
        <v>0</v>
      </c>
      <c r="G112" s="4">
        <v>2</v>
      </c>
      <c r="H112" s="4">
        <v>2</v>
      </c>
      <c r="I112" s="4" t="s">
        <v>5</v>
      </c>
      <c r="J112" s="4" t="s">
        <v>48</v>
      </c>
      <c r="K112" s="4">
        <v>2800</v>
      </c>
      <c r="L112" s="4">
        <v>24</v>
      </c>
      <c r="M112" s="4">
        <v>3</v>
      </c>
      <c r="N112" s="4">
        <v>63</v>
      </c>
      <c r="O112" s="4">
        <v>96</v>
      </c>
    </row>
    <row r="113" spans="1:15" ht="20.100000000000001" customHeight="1">
      <c r="A113" s="7">
        <v>176</v>
      </c>
      <c r="B113" s="3">
        <v>4</v>
      </c>
      <c r="C113" s="4">
        <v>11</v>
      </c>
      <c r="D113" s="4">
        <v>0</v>
      </c>
      <c r="E113" s="4">
        <v>0</v>
      </c>
      <c r="F113" s="15">
        <v>0</v>
      </c>
      <c r="G113" s="4">
        <v>2</v>
      </c>
      <c r="H113" s="4">
        <v>1.5</v>
      </c>
      <c r="I113" s="4" t="s">
        <v>5</v>
      </c>
      <c r="J113" s="4" t="s">
        <v>48</v>
      </c>
      <c r="K113" s="4">
        <v>3700</v>
      </c>
      <c r="L113" s="4">
        <v>22</v>
      </c>
      <c r="M113" s="4">
        <v>3</v>
      </c>
      <c r="N113" s="4">
        <v>63</v>
      </c>
      <c r="O113" s="4">
        <v>96</v>
      </c>
    </row>
    <row r="114" spans="1:15" ht="20.100000000000001" customHeight="1">
      <c r="A114" s="7">
        <v>176</v>
      </c>
      <c r="B114" s="3">
        <v>4</v>
      </c>
      <c r="C114" s="4">
        <v>6</v>
      </c>
      <c r="D114" s="4">
        <v>0</v>
      </c>
      <c r="E114" s="4">
        <v>0</v>
      </c>
      <c r="F114" s="15">
        <v>0</v>
      </c>
      <c r="G114" s="4">
        <v>2</v>
      </c>
      <c r="H114" s="4">
        <v>1.5</v>
      </c>
      <c r="I114" s="4" t="s">
        <v>5</v>
      </c>
      <c r="J114" s="4" t="s">
        <v>48</v>
      </c>
      <c r="K114" s="4">
        <v>6000</v>
      </c>
      <c r="L114" s="4">
        <v>23</v>
      </c>
      <c r="M114" s="4">
        <v>2</v>
      </c>
      <c r="N114" s="4">
        <v>63</v>
      </c>
      <c r="O114" s="4">
        <v>96</v>
      </c>
    </row>
    <row r="115" spans="1:15" ht="20.100000000000001" customHeight="1">
      <c r="A115" s="7">
        <v>175</v>
      </c>
      <c r="B115" s="3">
        <v>1</v>
      </c>
      <c r="C115" s="4">
        <v>4</v>
      </c>
      <c r="D115" s="4">
        <v>0</v>
      </c>
      <c r="E115" s="4">
        <v>0</v>
      </c>
      <c r="F115" s="15">
        <v>0</v>
      </c>
      <c r="G115" s="4">
        <v>2</v>
      </c>
      <c r="H115" s="4">
        <v>1</v>
      </c>
      <c r="I115" s="4" t="s">
        <v>5</v>
      </c>
      <c r="J115" s="4" t="s">
        <v>48</v>
      </c>
      <c r="K115" s="4">
        <v>2800</v>
      </c>
      <c r="L115" s="4">
        <v>21</v>
      </c>
      <c r="M115" s="4">
        <v>2</v>
      </c>
      <c r="N115" s="4">
        <v>63</v>
      </c>
      <c r="O115" s="4">
        <v>96</v>
      </c>
    </row>
    <row r="116" spans="1:15" ht="20.100000000000001" customHeight="1">
      <c r="A116" s="7">
        <v>175</v>
      </c>
      <c r="B116" s="3">
        <v>1</v>
      </c>
      <c r="C116" s="4">
        <v>5</v>
      </c>
      <c r="D116" s="4">
        <v>0</v>
      </c>
      <c r="E116" s="4">
        <v>0</v>
      </c>
      <c r="F116" s="15">
        <v>0</v>
      </c>
      <c r="G116" s="4">
        <v>1</v>
      </c>
      <c r="H116" s="4">
        <v>1.5</v>
      </c>
      <c r="I116" s="4" t="s">
        <v>5</v>
      </c>
      <c r="J116" s="4" t="s">
        <v>48</v>
      </c>
      <c r="K116" s="4">
        <v>3200</v>
      </c>
      <c r="L116" s="4">
        <v>23</v>
      </c>
      <c r="M116" s="4">
        <v>3</v>
      </c>
      <c r="N116" s="4">
        <v>63</v>
      </c>
      <c r="O116" s="4">
        <v>96</v>
      </c>
    </row>
    <row r="117" spans="1:15" ht="20.100000000000001" customHeight="1">
      <c r="A117" s="7">
        <v>175</v>
      </c>
      <c r="B117" s="3">
        <v>1</v>
      </c>
      <c r="C117" s="4">
        <v>10</v>
      </c>
      <c r="D117" s="4">
        <v>0</v>
      </c>
      <c r="E117" s="4">
        <v>0</v>
      </c>
      <c r="F117" s="15">
        <v>0</v>
      </c>
      <c r="G117" s="4">
        <v>2</v>
      </c>
      <c r="H117" s="4">
        <v>1</v>
      </c>
      <c r="I117" s="4" t="s">
        <v>5</v>
      </c>
      <c r="J117" s="4" t="s">
        <v>48</v>
      </c>
      <c r="K117" s="4">
        <v>3200</v>
      </c>
      <c r="L117" s="4">
        <v>24</v>
      </c>
      <c r="M117" s="4">
        <v>3</v>
      </c>
      <c r="N117" s="4">
        <v>63</v>
      </c>
      <c r="O117" s="4">
        <v>96</v>
      </c>
    </row>
    <row r="118" spans="1:15" ht="20.100000000000001" customHeight="1">
      <c r="A118" s="7">
        <v>175</v>
      </c>
      <c r="B118" s="3">
        <v>5</v>
      </c>
      <c r="C118" s="4">
        <v>1</v>
      </c>
      <c r="D118" s="4">
        <v>0</v>
      </c>
      <c r="E118" s="4">
        <v>1</v>
      </c>
      <c r="F118" s="15">
        <v>0</v>
      </c>
      <c r="G118" s="4">
        <v>2</v>
      </c>
      <c r="H118" s="4">
        <v>1.5</v>
      </c>
      <c r="I118" s="4" t="s">
        <v>5</v>
      </c>
      <c r="J118" s="4" t="s">
        <v>48</v>
      </c>
      <c r="K118" s="4">
        <v>2200</v>
      </c>
      <c r="L118" s="4">
        <v>40</v>
      </c>
      <c r="M118" s="4">
        <v>2</v>
      </c>
      <c r="N118" s="4">
        <v>63</v>
      </c>
      <c r="O118" s="4">
        <v>96</v>
      </c>
    </row>
    <row r="119" spans="1:15" ht="20.100000000000001" customHeight="1">
      <c r="A119" s="7">
        <v>170</v>
      </c>
      <c r="B119" s="3">
        <v>3</v>
      </c>
      <c r="C119" s="4">
        <v>2</v>
      </c>
      <c r="D119" s="4">
        <v>0</v>
      </c>
      <c r="E119" s="4">
        <v>1</v>
      </c>
      <c r="F119" s="15">
        <v>0</v>
      </c>
      <c r="G119" s="4">
        <v>2</v>
      </c>
      <c r="H119" s="4">
        <v>1.5</v>
      </c>
      <c r="I119" s="4" t="s">
        <v>6</v>
      </c>
      <c r="J119" s="4" t="s">
        <v>50</v>
      </c>
      <c r="K119" s="4">
        <v>2900</v>
      </c>
      <c r="L119" s="4">
        <v>25</v>
      </c>
      <c r="M119" s="4">
        <v>2</v>
      </c>
      <c r="N119" s="4">
        <v>63</v>
      </c>
      <c r="O119" s="4">
        <v>96</v>
      </c>
    </row>
    <row r="120" spans="1:15" ht="20.100000000000001" customHeight="1">
      <c r="A120" s="7">
        <v>170</v>
      </c>
      <c r="B120" s="3">
        <v>6</v>
      </c>
      <c r="C120" s="4">
        <v>10</v>
      </c>
      <c r="D120" s="4">
        <v>0</v>
      </c>
      <c r="E120" s="4">
        <v>1</v>
      </c>
      <c r="F120" s="15">
        <v>0</v>
      </c>
      <c r="G120" s="4">
        <v>1</v>
      </c>
      <c r="H120" s="4">
        <v>1.5</v>
      </c>
      <c r="I120" s="4" t="s">
        <v>6</v>
      </c>
      <c r="J120" s="4" t="s">
        <v>50</v>
      </c>
      <c r="K120" s="4">
        <v>3200</v>
      </c>
      <c r="L120" s="4">
        <v>15</v>
      </c>
      <c r="M120" s="4">
        <v>2</v>
      </c>
      <c r="N120" s="4">
        <v>63</v>
      </c>
      <c r="O120" s="4">
        <v>96</v>
      </c>
    </row>
    <row r="121" spans="1:15" ht="20.100000000000001" customHeight="1">
      <c r="A121" s="7">
        <v>170</v>
      </c>
      <c r="B121" s="3">
        <v>6</v>
      </c>
      <c r="C121" s="4">
        <v>11</v>
      </c>
      <c r="D121" s="4">
        <v>0</v>
      </c>
      <c r="E121" s="4">
        <v>0</v>
      </c>
      <c r="F121" s="15">
        <v>0</v>
      </c>
      <c r="G121" s="4">
        <v>3</v>
      </c>
      <c r="H121" s="4">
        <v>2</v>
      </c>
      <c r="I121" s="4" t="s">
        <v>6</v>
      </c>
      <c r="J121" s="4" t="s">
        <v>50</v>
      </c>
      <c r="K121" s="4">
        <v>3200</v>
      </c>
      <c r="L121" s="4">
        <v>40</v>
      </c>
      <c r="M121" s="4">
        <v>2</v>
      </c>
      <c r="N121" s="4">
        <v>63</v>
      </c>
      <c r="O121" s="4">
        <v>96</v>
      </c>
    </row>
    <row r="122" spans="1:15" ht="20.100000000000001" customHeight="1">
      <c r="A122" s="7">
        <v>170</v>
      </c>
      <c r="B122" s="3">
        <v>7</v>
      </c>
      <c r="C122" s="4">
        <v>2</v>
      </c>
      <c r="D122" s="4">
        <v>0</v>
      </c>
      <c r="E122" s="4">
        <v>0</v>
      </c>
      <c r="F122" s="15">
        <v>0</v>
      </c>
      <c r="G122" s="4">
        <v>2</v>
      </c>
      <c r="H122" s="4">
        <v>2</v>
      </c>
      <c r="I122" s="4" t="s">
        <v>6</v>
      </c>
      <c r="J122" s="4" t="s">
        <v>50</v>
      </c>
      <c r="K122" s="4">
        <v>3000</v>
      </c>
      <c r="L122" s="4">
        <v>25</v>
      </c>
      <c r="M122" s="4">
        <v>3</v>
      </c>
      <c r="N122" s="4">
        <v>63</v>
      </c>
      <c r="O122" s="4">
        <v>96</v>
      </c>
    </row>
    <row r="123" spans="1:15" ht="20.100000000000001" customHeight="1">
      <c r="A123" s="7">
        <v>170</v>
      </c>
      <c r="B123" s="3">
        <v>7</v>
      </c>
      <c r="C123" s="4">
        <v>9</v>
      </c>
      <c r="D123" s="4">
        <v>0</v>
      </c>
      <c r="E123" s="4">
        <v>0</v>
      </c>
      <c r="F123" s="15">
        <v>0</v>
      </c>
      <c r="G123" s="4">
        <v>2</v>
      </c>
      <c r="H123" s="4">
        <v>2</v>
      </c>
      <c r="I123" s="4" t="s">
        <v>6</v>
      </c>
      <c r="J123" s="4" t="s">
        <v>50</v>
      </c>
      <c r="K123" s="4">
        <v>3100</v>
      </c>
      <c r="L123" s="4">
        <v>35</v>
      </c>
      <c r="M123" s="4">
        <v>3</v>
      </c>
      <c r="N123" s="4">
        <v>63</v>
      </c>
      <c r="O123" s="4">
        <v>96</v>
      </c>
    </row>
    <row r="124" spans="1:15" ht="20.100000000000001" customHeight="1">
      <c r="A124" s="7">
        <v>170</v>
      </c>
      <c r="B124" s="3">
        <v>8</v>
      </c>
      <c r="C124" s="4">
        <v>4</v>
      </c>
      <c r="D124" s="4">
        <v>0</v>
      </c>
      <c r="E124" s="4">
        <v>0</v>
      </c>
      <c r="F124" s="15">
        <v>0</v>
      </c>
      <c r="G124" s="4">
        <v>2</v>
      </c>
      <c r="H124" s="4">
        <v>2</v>
      </c>
      <c r="I124" s="4" t="s">
        <v>6</v>
      </c>
      <c r="J124" s="4" t="s">
        <v>50</v>
      </c>
      <c r="K124" s="4">
        <v>3400</v>
      </c>
      <c r="L124" s="4">
        <v>14</v>
      </c>
      <c r="M124" s="4">
        <v>1</v>
      </c>
      <c r="N124" s="4">
        <v>63</v>
      </c>
      <c r="O124" s="4">
        <v>96</v>
      </c>
    </row>
    <row r="125" spans="1:15" ht="20.100000000000001" customHeight="1">
      <c r="A125" s="7">
        <v>169</v>
      </c>
      <c r="B125" s="3">
        <v>3</v>
      </c>
      <c r="C125" s="4">
        <v>6</v>
      </c>
      <c r="D125" s="4">
        <v>0</v>
      </c>
      <c r="E125" s="4">
        <v>0</v>
      </c>
      <c r="F125" s="15">
        <v>0</v>
      </c>
      <c r="G125" s="4">
        <v>2</v>
      </c>
      <c r="H125" s="4">
        <v>1.5</v>
      </c>
      <c r="I125" s="4" t="s">
        <v>5</v>
      </c>
      <c r="J125" s="4" t="s">
        <v>48</v>
      </c>
      <c r="K125" s="4">
        <v>2800</v>
      </c>
      <c r="L125" s="4">
        <v>19</v>
      </c>
      <c r="M125" s="4">
        <v>1</v>
      </c>
      <c r="N125" s="4">
        <v>63</v>
      </c>
      <c r="O125" s="4">
        <v>96</v>
      </c>
    </row>
    <row r="126" spans="1:15" ht="20.100000000000001" customHeight="1">
      <c r="A126" s="7">
        <v>169</v>
      </c>
      <c r="B126" s="3">
        <v>3</v>
      </c>
      <c r="C126" s="4">
        <v>12</v>
      </c>
      <c r="D126" s="4">
        <v>0</v>
      </c>
      <c r="E126" s="4">
        <v>0</v>
      </c>
      <c r="F126" s="15">
        <v>0</v>
      </c>
      <c r="G126" s="4">
        <v>2</v>
      </c>
      <c r="H126" s="4">
        <v>2</v>
      </c>
      <c r="I126" s="4" t="s">
        <v>5</v>
      </c>
      <c r="J126" s="4" t="s">
        <v>48</v>
      </c>
      <c r="K126" s="4">
        <v>2900</v>
      </c>
      <c r="L126" s="4">
        <v>7</v>
      </c>
      <c r="M126" s="4">
        <v>2</v>
      </c>
      <c r="N126" s="4">
        <v>63</v>
      </c>
      <c r="O126" s="4">
        <v>96</v>
      </c>
    </row>
    <row r="127" spans="1:15" ht="20.100000000000001" customHeight="1">
      <c r="A127" s="7">
        <v>169</v>
      </c>
      <c r="B127" s="3">
        <v>3</v>
      </c>
      <c r="C127" s="4">
        <v>1</v>
      </c>
      <c r="D127" s="4">
        <v>0</v>
      </c>
      <c r="E127" s="4">
        <v>0</v>
      </c>
      <c r="F127" s="15">
        <v>0</v>
      </c>
      <c r="G127" s="4">
        <v>2</v>
      </c>
      <c r="H127" s="4">
        <v>1.5</v>
      </c>
      <c r="I127" s="4" t="s">
        <v>5</v>
      </c>
      <c r="J127" s="4" t="s">
        <v>48</v>
      </c>
      <c r="K127" s="4">
        <v>2900</v>
      </c>
      <c r="L127" s="4">
        <v>17</v>
      </c>
      <c r="M127" s="4">
        <v>2</v>
      </c>
      <c r="N127" s="4">
        <v>63</v>
      </c>
      <c r="O127" s="4">
        <v>96</v>
      </c>
    </row>
    <row r="128" spans="1:15" ht="20.100000000000001" customHeight="1">
      <c r="A128" s="7">
        <v>166</v>
      </c>
      <c r="B128" s="3">
        <v>5</v>
      </c>
      <c r="C128" s="4">
        <v>12</v>
      </c>
      <c r="D128" s="4">
        <v>0</v>
      </c>
      <c r="E128" s="4">
        <v>1</v>
      </c>
      <c r="F128" s="15">
        <v>0</v>
      </c>
      <c r="G128" s="4">
        <v>2</v>
      </c>
      <c r="H128" s="4">
        <v>1</v>
      </c>
      <c r="I128" s="4" t="s">
        <v>6</v>
      </c>
      <c r="J128" s="4" t="s">
        <v>50</v>
      </c>
      <c r="K128" s="4">
        <v>2900</v>
      </c>
      <c r="L128" s="4">
        <v>18</v>
      </c>
      <c r="M128" s="4">
        <v>2</v>
      </c>
      <c r="N128" s="4">
        <v>63</v>
      </c>
      <c r="O128" s="4">
        <v>96</v>
      </c>
    </row>
    <row r="129" spans="1:15" ht="20.100000000000001" customHeight="1">
      <c r="A129" s="7">
        <v>165</v>
      </c>
      <c r="B129" s="3">
        <v>3</v>
      </c>
      <c r="C129" s="4">
        <v>10</v>
      </c>
      <c r="D129" s="4">
        <v>0</v>
      </c>
      <c r="E129" s="4">
        <v>0</v>
      </c>
      <c r="F129" s="15">
        <v>0</v>
      </c>
      <c r="G129" s="4">
        <v>1</v>
      </c>
      <c r="H129" s="4">
        <v>1.5</v>
      </c>
      <c r="I129" s="4" t="s">
        <v>5</v>
      </c>
      <c r="J129" s="4" t="s">
        <v>48</v>
      </c>
      <c r="K129" s="4">
        <v>2700</v>
      </c>
      <c r="L129" s="4">
        <v>12</v>
      </c>
      <c r="M129" s="4">
        <v>3</v>
      </c>
      <c r="N129" s="4">
        <v>63</v>
      </c>
      <c r="O129" s="4">
        <v>96</v>
      </c>
    </row>
    <row r="130" spans="1:15" ht="20.100000000000001" customHeight="1">
      <c r="A130" s="7">
        <v>165</v>
      </c>
      <c r="B130" s="3">
        <v>4</v>
      </c>
      <c r="C130" s="4">
        <v>4</v>
      </c>
      <c r="D130" s="4">
        <v>0</v>
      </c>
      <c r="E130" s="4">
        <v>1</v>
      </c>
      <c r="F130" s="15">
        <v>0</v>
      </c>
      <c r="G130" s="4">
        <v>2</v>
      </c>
      <c r="H130" s="4">
        <v>1.5</v>
      </c>
      <c r="I130" s="4" t="s">
        <v>6</v>
      </c>
      <c r="J130" s="4" t="s">
        <v>50</v>
      </c>
      <c r="K130" s="4">
        <v>3200</v>
      </c>
      <c r="L130" s="4">
        <v>8</v>
      </c>
      <c r="M130" s="4">
        <v>3</v>
      </c>
      <c r="N130" s="4">
        <v>63</v>
      </c>
      <c r="O130" s="4">
        <v>96</v>
      </c>
    </row>
    <row r="131" spans="1:15" ht="20.100000000000001" customHeight="1">
      <c r="A131" s="7">
        <v>165</v>
      </c>
      <c r="B131" s="3">
        <v>6</v>
      </c>
      <c r="C131" s="4">
        <v>1</v>
      </c>
      <c r="D131" s="4">
        <v>0</v>
      </c>
      <c r="E131" s="4">
        <v>0</v>
      </c>
      <c r="F131" s="15">
        <v>0</v>
      </c>
      <c r="G131" s="4">
        <v>1</v>
      </c>
      <c r="H131" s="4">
        <v>1.5</v>
      </c>
      <c r="I131" s="4" t="s">
        <v>6</v>
      </c>
      <c r="J131" s="4" t="s">
        <v>50</v>
      </c>
      <c r="K131" s="4">
        <v>3400</v>
      </c>
      <c r="L131" s="4">
        <v>4</v>
      </c>
      <c r="M131" s="4">
        <v>3</v>
      </c>
      <c r="N131" s="4">
        <v>63</v>
      </c>
      <c r="O131" s="4">
        <v>96</v>
      </c>
    </row>
    <row r="132" spans="1:15" ht="20.100000000000001" customHeight="1">
      <c r="A132" s="7">
        <v>165</v>
      </c>
      <c r="B132" s="3">
        <v>6</v>
      </c>
      <c r="C132" s="4">
        <v>4</v>
      </c>
      <c r="D132" s="4">
        <v>0</v>
      </c>
      <c r="E132" s="4">
        <v>0</v>
      </c>
      <c r="F132" s="15">
        <v>0</v>
      </c>
      <c r="G132" s="4">
        <v>1</v>
      </c>
      <c r="H132" s="4">
        <v>1</v>
      </c>
      <c r="I132" s="4" t="s">
        <v>6</v>
      </c>
      <c r="J132" s="4" t="s">
        <v>50</v>
      </c>
      <c r="K132" s="4">
        <v>2200</v>
      </c>
      <c r="L132" s="4">
        <v>6</v>
      </c>
      <c r="M132" s="4">
        <v>1</v>
      </c>
      <c r="N132" s="4">
        <v>63</v>
      </c>
      <c r="O132" s="4">
        <v>96</v>
      </c>
    </row>
    <row r="133" spans="1:15" ht="20.100000000000001" customHeight="1">
      <c r="A133" s="7">
        <v>165</v>
      </c>
      <c r="B133" s="3">
        <v>6</v>
      </c>
      <c r="C133" s="4">
        <v>9</v>
      </c>
      <c r="D133" s="4">
        <v>0</v>
      </c>
      <c r="E133" s="4">
        <v>0</v>
      </c>
      <c r="F133" s="15">
        <v>0</v>
      </c>
      <c r="G133" s="4">
        <v>2</v>
      </c>
      <c r="H133" s="4">
        <v>1</v>
      </c>
      <c r="I133" s="4" t="s">
        <v>6</v>
      </c>
      <c r="J133" s="4" t="s">
        <v>50</v>
      </c>
      <c r="K133" s="4">
        <v>2400</v>
      </c>
      <c r="L133" s="4">
        <v>12</v>
      </c>
      <c r="M133" s="4">
        <v>1</v>
      </c>
      <c r="N133" s="4">
        <v>63</v>
      </c>
      <c r="O133" s="4">
        <v>96</v>
      </c>
    </row>
    <row r="134" spans="1:15" ht="20.100000000000001" customHeight="1">
      <c r="A134" s="7">
        <v>165</v>
      </c>
      <c r="B134" s="3">
        <v>8</v>
      </c>
      <c r="C134" s="4">
        <v>9</v>
      </c>
      <c r="D134" s="4">
        <v>0</v>
      </c>
      <c r="E134" s="4">
        <v>0</v>
      </c>
      <c r="F134" s="15">
        <v>0</v>
      </c>
      <c r="G134" s="4">
        <v>2</v>
      </c>
      <c r="H134" s="4">
        <v>1</v>
      </c>
      <c r="I134" s="4" t="s">
        <v>6</v>
      </c>
      <c r="J134" s="4" t="s">
        <v>50</v>
      </c>
      <c r="K134" s="4">
        <v>2600</v>
      </c>
      <c r="L134" s="4">
        <v>15</v>
      </c>
      <c r="M134" s="4">
        <v>1</v>
      </c>
      <c r="N134" s="4">
        <v>63</v>
      </c>
      <c r="O134" s="4">
        <v>96</v>
      </c>
    </row>
    <row r="135" spans="1:15" ht="20.100000000000001" customHeight="1">
      <c r="A135" s="7">
        <v>164</v>
      </c>
      <c r="B135" s="3">
        <v>5</v>
      </c>
      <c r="C135" s="4">
        <v>14</v>
      </c>
      <c r="D135" s="4">
        <v>1</v>
      </c>
      <c r="E135" s="4">
        <v>1</v>
      </c>
      <c r="F135" s="15">
        <v>0</v>
      </c>
      <c r="G135" s="4">
        <v>1</v>
      </c>
      <c r="H135" s="4">
        <v>1</v>
      </c>
      <c r="I135" s="4" t="s">
        <v>5</v>
      </c>
      <c r="J135" s="4" t="s">
        <v>48</v>
      </c>
      <c r="K135" s="4">
        <v>2500</v>
      </c>
      <c r="L135" s="4">
        <v>20</v>
      </c>
      <c r="M135" s="4">
        <v>2</v>
      </c>
      <c r="N135" s="4">
        <v>63</v>
      </c>
      <c r="O135" s="4">
        <v>96</v>
      </c>
    </row>
    <row r="136" spans="1:15" ht="20.100000000000001" customHeight="1">
      <c r="A136" s="7">
        <v>163</v>
      </c>
      <c r="B136" s="3">
        <v>3</v>
      </c>
      <c r="C136" s="4">
        <v>13</v>
      </c>
      <c r="D136" s="4">
        <v>0</v>
      </c>
      <c r="E136" s="4">
        <v>0</v>
      </c>
      <c r="F136" s="15">
        <v>0</v>
      </c>
      <c r="G136" s="4">
        <v>1</v>
      </c>
      <c r="H136" s="4">
        <v>1.5</v>
      </c>
      <c r="I136" s="4" t="s">
        <v>5</v>
      </c>
      <c r="J136" s="4" t="s">
        <v>48</v>
      </c>
      <c r="K136" s="4">
        <v>2700</v>
      </c>
      <c r="L136" s="4">
        <v>6</v>
      </c>
      <c r="M136" s="4">
        <v>2</v>
      </c>
      <c r="N136" s="4">
        <v>63</v>
      </c>
      <c r="O136" s="4">
        <v>96</v>
      </c>
    </row>
    <row r="137" spans="1:15" ht="20.100000000000001" customHeight="1">
      <c r="A137" s="7">
        <v>161</v>
      </c>
      <c r="B137" s="3">
        <v>3</v>
      </c>
      <c r="C137" s="4">
        <v>5</v>
      </c>
      <c r="D137" s="4">
        <v>0</v>
      </c>
      <c r="E137" s="4">
        <v>0</v>
      </c>
      <c r="F137" s="15">
        <v>0</v>
      </c>
      <c r="G137" s="4">
        <v>1</v>
      </c>
      <c r="H137" s="4">
        <v>1.5</v>
      </c>
      <c r="I137" s="4" t="s">
        <v>5</v>
      </c>
      <c r="J137" s="4" t="s">
        <v>48</v>
      </c>
      <c r="K137" s="4">
        <v>3000</v>
      </c>
      <c r="L137" s="4">
        <v>2</v>
      </c>
      <c r="M137" s="4">
        <v>3</v>
      </c>
      <c r="N137" s="4">
        <v>63</v>
      </c>
      <c r="O137" s="4">
        <v>96</v>
      </c>
    </row>
    <row r="138" spans="1:15" ht="20.100000000000001" customHeight="1">
      <c r="A138" s="7">
        <v>160</v>
      </c>
      <c r="B138" s="3">
        <v>4</v>
      </c>
      <c r="C138" s="4">
        <v>10</v>
      </c>
      <c r="D138" s="4">
        <v>0</v>
      </c>
      <c r="E138" s="4">
        <v>0</v>
      </c>
      <c r="F138" s="15">
        <v>0</v>
      </c>
      <c r="G138" s="4">
        <v>1</v>
      </c>
      <c r="H138" s="4">
        <v>1</v>
      </c>
      <c r="I138" s="4" t="s">
        <v>6</v>
      </c>
      <c r="J138" s="4" t="s">
        <v>50</v>
      </c>
      <c r="K138" s="4">
        <v>2300</v>
      </c>
      <c r="L138" s="4">
        <v>28</v>
      </c>
      <c r="M138" s="4">
        <v>3</v>
      </c>
      <c r="N138" s="4">
        <v>63</v>
      </c>
      <c r="O138" s="4">
        <v>96</v>
      </c>
    </row>
    <row r="139" spans="1:15" ht="20.100000000000001" customHeight="1">
      <c r="A139" s="7">
        <v>160</v>
      </c>
      <c r="B139" s="3">
        <v>5</v>
      </c>
      <c r="C139" s="4">
        <v>9</v>
      </c>
      <c r="D139" s="4">
        <v>0</v>
      </c>
      <c r="E139" s="4">
        <v>1</v>
      </c>
      <c r="F139" s="15">
        <v>0</v>
      </c>
      <c r="G139" s="4">
        <v>2</v>
      </c>
      <c r="H139" s="4">
        <v>1</v>
      </c>
      <c r="I139" s="4" t="s">
        <v>6</v>
      </c>
      <c r="J139" s="4" t="s">
        <v>50</v>
      </c>
      <c r="K139" s="4">
        <v>2500</v>
      </c>
      <c r="L139" s="4">
        <v>20</v>
      </c>
      <c r="M139" s="4">
        <v>3</v>
      </c>
      <c r="N139" s="4">
        <v>63</v>
      </c>
      <c r="O139" s="4">
        <v>96</v>
      </c>
    </row>
    <row r="140" spans="1:15" ht="20.100000000000001" customHeight="1">
      <c r="A140" s="7">
        <v>159</v>
      </c>
      <c r="B140" s="3">
        <v>2</v>
      </c>
      <c r="C140" s="4">
        <v>3</v>
      </c>
      <c r="D140" s="4">
        <v>0</v>
      </c>
      <c r="E140" s="4">
        <v>0</v>
      </c>
      <c r="F140" s="15">
        <v>0</v>
      </c>
      <c r="G140" s="4">
        <v>1</v>
      </c>
      <c r="H140" s="4">
        <v>1</v>
      </c>
      <c r="I140" s="4" t="s">
        <v>5</v>
      </c>
      <c r="J140" s="4" t="s">
        <v>48</v>
      </c>
      <c r="K140" s="4">
        <v>2300</v>
      </c>
      <c r="L140" s="4">
        <v>21</v>
      </c>
      <c r="M140" s="4">
        <v>2</v>
      </c>
      <c r="N140" s="4">
        <v>63</v>
      </c>
      <c r="O140" s="4">
        <v>96</v>
      </c>
    </row>
    <row r="141" spans="1:15" ht="20.100000000000001" customHeight="1">
      <c r="A141" s="7">
        <v>159</v>
      </c>
      <c r="B141" s="3">
        <v>2</v>
      </c>
      <c r="C141" s="4">
        <v>12</v>
      </c>
      <c r="D141" s="4">
        <v>0</v>
      </c>
      <c r="E141" s="4">
        <v>0</v>
      </c>
      <c r="F141" s="15">
        <v>0</v>
      </c>
      <c r="G141" s="4">
        <v>2</v>
      </c>
      <c r="H141" s="4">
        <v>1</v>
      </c>
      <c r="I141" s="4" t="s">
        <v>5</v>
      </c>
      <c r="J141" s="4" t="s">
        <v>48</v>
      </c>
      <c r="K141" s="4">
        <v>2400</v>
      </c>
      <c r="L141" s="4">
        <v>27</v>
      </c>
      <c r="M141" s="4">
        <v>2</v>
      </c>
      <c r="N141" s="4">
        <v>63</v>
      </c>
      <c r="O141" s="4">
        <v>96</v>
      </c>
    </row>
    <row r="142" spans="1:15" ht="20.100000000000001" customHeight="1">
      <c r="A142" s="7">
        <v>159</v>
      </c>
      <c r="B142" s="3">
        <v>6</v>
      </c>
      <c r="C142" s="4">
        <v>9</v>
      </c>
      <c r="D142" s="4">
        <v>0</v>
      </c>
      <c r="E142" s="4">
        <v>0</v>
      </c>
      <c r="F142" s="15">
        <v>0</v>
      </c>
      <c r="G142" s="4">
        <v>2</v>
      </c>
      <c r="H142" s="4">
        <v>1.5</v>
      </c>
      <c r="I142" s="4" t="s">
        <v>5</v>
      </c>
      <c r="J142" s="4" t="s">
        <v>48</v>
      </c>
      <c r="K142" s="4">
        <v>2500</v>
      </c>
      <c r="L142" s="4">
        <v>20</v>
      </c>
      <c r="M142" s="4">
        <v>8</v>
      </c>
      <c r="N142" s="4">
        <v>63</v>
      </c>
      <c r="O142" s="4">
        <v>96</v>
      </c>
    </row>
    <row r="143" spans="1:15" ht="20.100000000000001" customHeight="1">
      <c r="A143" s="7">
        <v>159</v>
      </c>
      <c r="B143" s="3">
        <v>2</v>
      </c>
      <c r="C143" s="4">
        <v>10</v>
      </c>
      <c r="D143" s="4">
        <v>0</v>
      </c>
      <c r="E143" s="4">
        <v>0</v>
      </c>
      <c r="F143" s="15">
        <v>0</v>
      </c>
      <c r="G143" s="4">
        <v>2</v>
      </c>
      <c r="H143" s="4">
        <v>1</v>
      </c>
      <c r="I143" s="4" t="s">
        <v>5</v>
      </c>
      <c r="J143" s="4" t="s">
        <v>48</v>
      </c>
      <c r="K143" s="4">
        <v>2500</v>
      </c>
      <c r="L143" s="4">
        <v>25</v>
      </c>
      <c r="M143" s="4">
        <v>8</v>
      </c>
      <c r="N143" s="4">
        <v>63</v>
      </c>
      <c r="O143" s="4">
        <v>96</v>
      </c>
    </row>
    <row r="144" spans="1:15" ht="20.100000000000001" customHeight="1">
      <c r="A144" s="7">
        <v>159</v>
      </c>
      <c r="B144" s="3">
        <v>2</v>
      </c>
      <c r="C144" s="4">
        <v>2</v>
      </c>
      <c r="D144" s="4">
        <v>0</v>
      </c>
      <c r="E144" s="4">
        <v>0</v>
      </c>
      <c r="F144" s="15">
        <v>0</v>
      </c>
      <c r="G144" s="4">
        <v>1</v>
      </c>
      <c r="H144" s="4">
        <v>1.5</v>
      </c>
      <c r="I144" s="4" t="s">
        <v>5</v>
      </c>
      <c r="J144" s="4" t="s">
        <v>48</v>
      </c>
      <c r="K144" s="4">
        <v>2800</v>
      </c>
      <c r="L144" s="4">
        <v>20</v>
      </c>
      <c r="M144" s="4">
        <v>8</v>
      </c>
      <c r="N144" s="4">
        <v>63</v>
      </c>
      <c r="O144" s="4">
        <v>96</v>
      </c>
    </row>
    <row r="145" spans="1:15" ht="20.100000000000001" customHeight="1">
      <c r="A145" s="7">
        <v>159</v>
      </c>
      <c r="B145" s="3">
        <v>2</v>
      </c>
      <c r="C145" s="4">
        <v>1</v>
      </c>
      <c r="D145" s="4">
        <v>0</v>
      </c>
      <c r="E145" s="4">
        <v>0</v>
      </c>
      <c r="F145" s="15">
        <v>0</v>
      </c>
      <c r="G145" s="4">
        <v>2</v>
      </c>
      <c r="H145" s="4">
        <v>1</v>
      </c>
      <c r="I145" s="4" t="s">
        <v>5</v>
      </c>
      <c r="J145" s="4" t="s">
        <v>48</v>
      </c>
      <c r="K145" s="4">
        <v>2400</v>
      </c>
      <c r="L145" s="4">
        <v>24</v>
      </c>
      <c r="M145" s="4">
        <v>1</v>
      </c>
      <c r="N145" s="4">
        <v>63</v>
      </c>
      <c r="O145" s="4">
        <v>96</v>
      </c>
    </row>
    <row r="146" spans="1:15" ht="20.100000000000001" customHeight="1">
      <c r="A146" s="7">
        <v>151</v>
      </c>
      <c r="B146" s="3">
        <v>2</v>
      </c>
      <c r="C146" s="4">
        <v>4</v>
      </c>
      <c r="D146" s="4">
        <v>0</v>
      </c>
      <c r="E146" s="4">
        <v>0</v>
      </c>
      <c r="F146" s="15">
        <v>0</v>
      </c>
      <c r="G146" s="4">
        <v>1</v>
      </c>
      <c r="H146" s="4">
        <v>1.5</v>
      </c>
      <c r="I146" s="4" t="s">
        <v>5</v>
      </c>
      <c r="J146" s="4" t="s">
        <v>48</v>
      </c>
      <c r="K146" s="4">
        <v>2400</v>
      </c>
      <c r="L146" s="4">
        <v>14</v>
      </c>
      <c r="M146" s="4">
        <v>6</v>
      </c>
      <c r="N146" s="4">
        <v>63</v>
      </c>
      <c r="O146" s="4">
        <v>96</v>
      </c>
    </row>
    <row r="147" spans="1:15" ht="20.100000000000001" customHeight="1">
      <c r="A147" s="7">
        <v>151</v>
      </c>
      <c r="B147" s="3">
        <v>2</v>
      </c>
      <c r="C147" s="4">
        <v>5</v>
      </c>
      <c r="D147" s="4">
        <v>0</v>
      </c>
      <c r="E147" s="4">
        <v>0</v>
      </c>
      <c r="F147" s="15">
        <v>0</v>
      </c>
      <c r="G147" s="4">
        <v>1</v>
      </c>
      <c r="H147" s="4">
        <v>1.5</v>
      </c>
      <c r="I147" s="4" t="s">
        <v>5</v>
      </c>
      <c r="J147" s="4" t="s">
        <v>48</v>
      </c>
      <c r="K147" s="4">
        <v>2800</v>
      </c>
      <c r="L147" s="4">
        <v>18</v>
      </c>
      <c r="M147" s="4">
        <v>6</v>
      </c>
      <c r="N147" s="4">
        <v>63</v>
      </c>
      <c r="O147" s="4">
        <v>96</v>
      </c>
    </row>
    <row r="148" spans="1:15" ht="20.100000000000001" customHeight="1">
      <c r="A148" s="7">
        <v>150</v>
      </c>
      <c r="B148" s="3">
        <v>3</v>
      </c>
      <c r="C148" s="4">
        <v>13</v>
      </c>
      <c r="D148" s="4">
        <v>0</v>
      </c>
      <c r="E148" s="4">
        <v>1</v>
      </c>
      <c r="F148" s="15">
        <v>0</v>
      </c>
      <c r="G148" s="4">
        <v>1</v>
      </c>
      <c r="H148" s="4">
        <v>1</v>
      </c>
      <c r="I148" s="4" t="s">
        <v>5</v>
      </c>
      <c r="J148" s="4" t="s">
        <v>48</v>
      </c>
      <c r="K148" s="4">
        <v>3000</v>
      </c>
      <c r="L148" s="4">
        <v>8</v>
      </c>
      <c r="M148" s="4">
        <v>6</v>
      </c>
      <c r="N148" s="4">
        <v>63</v>
      </c>
      <c r="O148" s="4">
        <v>96</v>
      </c>
    </row>
    <row r="149" spans="1:15" ht="20.100000000000001" customHeight="1">
      <c r="A149" s="7">
        <v>140</v>
      </c>
      <c r="B149" s="3">
        <v>5</v>
      </c>
      <c r="C149" s="4">
        <v>1</v>
      </c>
      <c r="D149" s="4">
        <v>1</v>
      </c>
      <c r="E149" s="4">
        <v>1</v>
      </c>
      <c r="F149" s="15">
        <v>0</v>
      </c>
      <c r="G149" s="4">
        <v>1</v>
      </c>
      <c r="H149" s="4">
        <v>1.5</v>
      </c>
      <c r="I149" s="4" t="s">
        <v>5</v>
      </c>
      <c r="J149" s="4" t="s">
        <v>48</v>
      </c>
      <c r="K149" s="4">
        <v>2400</v>
      </c>
      <c r="L149" s="4">
        <v>20</v>
      </c>
      <c r="M149" s="4">
        <v>2</v>
      </c>
      <c r="N149" s="4">
        <v>63</v>
      </c>
      <c r="O149" s="4">
        <v>96</v>
      </c>
    </row>
    <row r="150" spans="1:15" ht="20.100000000000001" customHeight="1">
      <c r="A150" s="7">
        <v>130</v>
      </c>
      <c r="B150" s="3">
        <v>5</v>
      </c>
      <c r="C150" s="4">
        <v>2</v>
      </c>
      <c r="D150" s="4">
        <v>0</v>
      </c>
      <c r="E150" s="4">
        <v>1</v>
      </c>
      <c r="F150" s="15">
        <v>0</v>
      </c>
      <c r="G150" s="4">
        <v>1</v>
      </c>
      <c r="H150" s="4">
        <v>1</v>
      </c>
      <c r="I150" s="4" t="s">
        <v>5</v>
      </c>
      <c r="J150" s="4" t="s">
        <v>48</v>
      </c>
      <c r="K150" s="4">
        <v>2500</v>
      </c>
      <c r="L150" s="4">
        <v>30</v>
      </c>
      <c r="M150" s="4">
        <v>2</v>
      </c>
      <c r="N150" s="4">
        <v>63</v>
      </c>
      <c r="O150" s="4">
        <v>96</v>
      </c>
    </row>
  </sheetData>
  <sortState ref="A2:Q150">
    <sortCondition descending="1" ref="A25:A150"/>
  </sortState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2" zoomScale="90" zoomScaleNormal="90" workbookViewId="0">
      <selection activeCell="C17" sqref="C17"/>
    </sheetView>
  </sheetViews>
  <sheetFormatPr defaultColWidth="11.42578125" defaultRowHeight="12.75"/>
  <cols>
    <col min="2" max="2" width="50.7109375" customWidth="1"/>
    <col min="3" max="3" width="44.85546875" customWidth="1"/>
    <col min="4" max="4" width="31" customWidth="1"/>
  </cols>
  <sheetData>
    <row r="2" spans="1:4" ht="36">
      <c r="A2" s="5" t="s">
        <v>25</v>
      </c>
      <c r="B2" s="5" t="s">
        <v>26</v>
      </c>
      <c r="C2" s="5" t="s">
        <v>42</v>
      </c>
      <c r="D2" s="5" t="s">
        <v>43</v>
      </c>
    </row>
    <row r="3" spans="1:4" s="1" customFormat="1" ht="21.95" customHeight="1">
      <c r="A3" s="9" t="s">
        <v>14</v>
      </c>
      <c r="B3" s="10" t="s">
        <v>28</v>
      </c>
      <c r="C3" s="10" t="s">
        <v>29</v>
      </c>
      <c r="D3" s="10"/>
    </row>
    <row r="4" spans="1:4" ht="21" customHeight="1">
      <c r="A4" s="9" t="s">
        <v>0</v>
      </c>
      <c r="B4" s="11" t="s">
        <v>15</v>
      </c>
      <c r="C4" s="11" t="s">
        <v>30</v>
      </c>
      <c r="D4" s="11"/>
    </row>
    <row r="5" spans="1:4" ht="36.950000000000003" customHeight="1">
      <c r="A5" s="9" t="s">
        <v>1</v>
      </c>
      <c r="B5" s="11" t="s">
        <v>16</v>
      </c>
      <c r="C5" s="11" t="s">
        <v>44</v>
      </c>
      <c r="D5" s="11"/>
    </row>
    <row r="6" spans="1:4" ht="20.100000000000001" customHeight="1">
      <c r="A6" s="9" t="s">
        <v>2</v>
      </c>
      <c r="B6" s="11" t="s">
        <v>17</v>
      </c>
      <c r="C6" s="11" t="s">
        <v>32</v>
      </c>
      <c r="D6" s="11"/>
    </row>
    <row r="7" spans="1:4" ht="18.95" customHeight="1">
      <c r="A7" s="9" t="s">
        <v>3</v>
      </c>
      <c r="B7" s="11" t="s">
        <v>18</v>
      </c>
      <c r="C7" s="11" t="s">
        <v>31</v>
      </c>
      <c r="D7" s="11"/>
    </row>
    <row r="8" spans="1:4" ht="21.95" customHeight="1">
      <c r="A8" s="9" t="s">
        <v>4</v>
      </c>
      <c r="B8" s="11" t="s">
        <v>19</v>
      </c>
      <c r="C8" s="11" t="s">
        <v>33</v>
      </c>
      <c r="D8" s="11"/>
    </row>
    <row r="9" spans="1:4" ht="18.95" customHeight="1">
      <c r="A9" s="9" t="s">
        <v>10</v>
      </c>
      <c r="B9" s="11" t="s">
        <v>21</v>
      </c>
      <c r="C9" s="11" t="s">
        <v>49</v>
      </c>
      <c r="D9" s="11"/>
    </row>
    <row r="10" spans="1:4" ht="18.95" customHeight="1">
      <c r="A10" s="9" t="s">
        <v>11</v>
      </c>
      <c r="B10" s="11" t="s">
        <v>22</v>
      </c>
      <c r="C10" s="11" t="s">
        <v>49</v>
      </c>
      <c r="D10" s="11"/>
    </row>
    <row r="11" spans="1:4" ht="36" customHeight="1">
      <c r="A11" s="9" t="s">
        <v>13</v>
      </c>
      <c r="B11" s="11" t="s">
        <v>34</v>
      </c>
      <c r="C11" s="11" t="s">
        <v>41</v>
      </c>
      <c r="D11" s="11"/>
    </row>
    <row r="12" spans="1:4" ht="36.950000000000003" customHeight="1">
      <c r="A12" s="9" t="s">
        <v>12</v>
      </c>
      <c r="B12" s="11" t="s">
        <v>23</v>
      </c>
      <c r="C12" s="11" t="s">
        <v>53</v>
      </c>
      <c r="D12" s="11"/>
    </row>
    <row r="13" spans="1:4" ht="17.100000000000001" customHeight="1">
      <c r="A13" s="9" t="s">
        <v>7</v>
      </c>
      <c r="B13" s="11" t="s">
        <v>35</v>
      </c>
      <c r="C13" s="11" t="s">
        <v>36</v>
      </c>
      <c r="D13" s="11"/>
    </row>
    <row r="14" spans="1:4" ht="18" customHeight="1">
      <c r="A14" s="9" t="s">
        <v>8</v>
      </c>
      <c r="B14" s="11" t="s">
        <v>37</v>
      </c>
      <c r="C14" s="11" t="s">
        <v>38</v>
      </c>
      <c r="D14" s="11"/>
    </row>
    <row r="15" spans="1:4" ht="18.95" customHeight="1">
      <c r="A15" s="9" t="s">
        <v>9</v>
      </c>
      <c r="B15" s="11" t="s">
        <v>24</v>
      </c>
      <c r="C15" s="11" t="s">
        <v>30</v>
      </c>
      <c r="D15" s="11"/>
    </row>
    <row r="16" spans="1:4" ht="18.95" customHeight="1">
      <c r="A16" s="9" t="s">
        <v>27</v>
      </c>
      <c r="B16" s="11" t="s">
        <v>39</v>
      </c>
      <c r="C16" s="11" t="s">
        <v>51</v>
      </c>
      <c r="D16" s="11" t="s">
        <v>45</v>
      </c>
    </row>
    <row r="17" spans="1:4" ht="30">
      <c r="A17" s="9" t="s">
        <v>20</v>
      </c>
      <c r="B17" s="11" t="s">
        <v>40</v>
      </c>
      <c r="C17" s="11" t="s">
        <v>52</v>
      </c>
      <c r="D17" s="11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0"/>
  <sheetViews>
    <sheetView tabSelected="1" topLeftCell="F1" workbookViewId="0">
      <selection activeCell="X20" sqref="X20"/>
    </sheetView>
  </sheetViews>
  <sheetFormatPr defaultRowHeight="12.75"/>
  <cols>
    <col min="5" max="5" width="11.5703125" bestFit="1" customWidth="1"/>
    <col min="13" max="13" width="11.5703125" bestFit="1" customWidth="1"/>
    <col min="26" max="27" width="11.5703125" bestFit="1" customWidth="1"/>
  </cols>
  <sheetData>
    <row r="1" spans="1:27" ht="33.75">
      <c r="A1" s="2" t="s">
        <v>14</v>
      </c>
      <c r="B1" s="26"/>
      <c r="C1" s="20" t="s">
        <v>57</v>
      </c>
      <c r="E1" s="20" t="s">
        <v>58</v>
      </c>
      <c r="G1" s="20" t="s">
        <v>72</v>
      </c>
      <c r="H1" s="20" t="s">
        <v>73</v>
      </c>
      <c r="I1" s="24" t="s">
        <v>74</v>
      </c>
      <c r="J1" s="25" t="s">
        <v>75</v>
      </c>
      <c r="K1" s="26" t="s">
        <v>76</v>
      </c>
      <c r="L1" s="20" t="s">
        <v>78</v>
      </c>
      <c r="M1" s="27" t="s">
        <v>80</v>
      </c>
    </row>
    <row r="2" spans="1:27" ht="17.25">
      <c r="A2" s="6">
        <v>185</v>
      </c>
      <c r="B2" s="22" t="s">
        <v>77</v>
      </c>
      <c r="C2" s="19"/>
      <c r="G2" s="23">
        <f>QUARTILE(A2:A150,1)</f>
        <v>175</v>
      </c>
      <c r="H2">
        <f>QUARTILE(A2:A150,3)</f>
        <v>230</v>
      </c>
      <c r="I2">
        <f>H2-G2</f>
        <v>55</v>
      </c>
      <c r="J2">
        <f>H2+(1.5*I2)</f>
        <v>312.5</v>
      </c>
      <c r="K2">
        <f>G2-(1.5*I2)</f>
        <v>92.5</v>
      </c>
      <c r="L2" t="b">
        <f>OR(A2&gt;$J$2,A2&lt;$K$2)</f>
        <v>0</v>
      </c>
      <c r="M2">
        <f>(E12/C4)*100</f>
        <v>19.726536518187462</v>
      </c>
    </row>
    <row r="3" spans="1:27" ht="33.75">
      <c r="A3" s="6">
        <v>325</v>
      </c>
      <c r="C3" t="s">
        <v>54</v>
      </c>
      <c r="E3" t="s">
        <v>59</v>
      </c>
      <c r="L3" s="28" t="b">
        <f t="shared" ref="L3:L66" si="0">OR(A3&gt;$J$2,A3&lt;$K$2)</f>
        <v>1</v>
      </c>
      <c r="Y3" s="26" t="s">
        <v>133</v>
      </c>
      <c r="Z3" s="29" t="s">
        <v>124</v>
      </c>
      <c r="AA3" s="26" t="s">
        <v>134</v>
      </c>
    </row>
    <row r="4" spans="1:27">
      <c r="A4" s="6">
        <v>295</v>
      </c>
      <c r="C4" s="18">
        <f>AVERAGE(A2:A150)</f>
        <v>206.90604026845637</v>
      </c>
      <c r="E4" s="18">
        <f>MAX(A2:A150)-(MIN(A2:A150))</f>
        <v>195</v>
      </c>
      <c r="L4" t="b">
        <f t="shared" si="0"/>
        <v>0</v>
      </c>
      <c r="W4" t="s">
        <v>125</v>
      </c>
      <c r="X4" s="18">
        <f>COUNTIF(A2:A150,"&lt;=157") - COUNTIF(A2:A150,"&lt;130")</f>
        <v>5</v>
      </c>
      <c r="Y4">
        <v>5</v>
      </c>
      <c r="Z4" s="18">
        <f t="shared" ref="Z4:Z11" si="1">X4/X$13</f>
        <v>3.3557046979865772E-2</v>
      </c>
      <c r="AA4" s="18">
        <f>Z4</f>
        <v>3.3557046979865772E-2</v>
      </c>
    </row>
    <row r="5" spans="1:27" ht="17.25">
      <c r="A5" s="6">
        <v>175</v>
      </c>
      <c r="L5" t="b">
        <f t="shared" si="0"/>
        <v>0</v>
      </c>
      <c r="W5" t="s">
        <v>126</v>
      </c>
      <c r="X5" s="21">
        <f>COUNTIFS(A2:A150,"&gt;=157",A2:A150,"&lt;=184")</f>
        <v>51</v>
      </c>
      <c r="Y5" s="18">
        <f>SUM(X4+X5)</f>
        <v>56</v>
      </c>
      <c r="Z5" s="18">
        <f t="shared" si="1"/>
        <v>0.34228187919463088</v>
      </c>
      <c r="AA5" s="18">
        <f>Z4+Z5</f>
        <v>0.37583892617449666</v>
      </c>
    </row>
    <row r="6" spans="1:27" ht="17.25">
      <c r="A6" s="6">
        <v>175</v>
      </c>
      <c r="L6" t="b">
        <f t="shared" si="0"/>
        <v>0</v>
      </c>
      <c r="W6" t="s">
        <v>127</v>
      </c>
      <c r="X6" s="21">
        <f>COUNTIFS(A2:A150,"&gt;=184",A2:A150,"&lt;=211")</f>
        <v>40</v>
      </c>
      <c r="Y6" s="18">
        <f>SUM(X4+X5+X6)</f>
        <v>96</v>
      </c>
      <c r="Z6" s="18">
        <f t="shared" si="1"/>
        <v>0.26845637583892618</v>
      </c>
      <c r="AA6" s="18">
        <f>Z4+Z5+Z6</f>
        <v>0.64429530201342278</v>
      </c>
    </row>
    <row r="7" spans="1:27" ht="17.25">
      <c r="A7" s="6">
        <v>175</v>
      </c>
      <c r="C7" t="s">
        <v>55</v>
      </c>
      <c r="E7" t="s">
        <v>60</v>
      </c>
      <c r="L7" t="b">
        <f t="shared" si="0"/>
        <v>0</v>
      </c>
      <c r="W7" t="s">
        <v>128</v>
      </c>
      <c r="X7" s="21">
        <f>COUNTIFS(A2:A150,"&gt;=211",A2:A150,"&lt;=238")</f>
        <v>18</v>
      </c>
      <c r="Y7" s="18">
        <f>SUM(X4+X5+X6+X7)</f>
        <v>114</v>
      </c>
      <c r="Z7" s="18">
        <f t="shared" si="1"/>
        <v>0.12080536912751678</v>
      </c>
      <c r="AA7" s="18">
        <f>AA6+Z7</f>
        <v>0.7651006711409396</v>
      </c>
    </row>
    <row r="8" spans="1:27" ht="17.25">
      <c r="A8" s="6">
        <v>175</v>
      </c>
      <c r="C8" s="18">
        <f>MEDIAN(A2:A150)</f>
        <v>200</v>
      </c>
      <c r="E8">
        <f>VAR(A2:A150)</f>
        <v>1665.8965173226945</v>
      </c>
      <c r="L8" t="b">
        <f t="shared" si="0"/>
        <v>0</v>
      </c>
      <c r="W8" t="s">
        <v>132</v>
      </c>
      <c r="X8" s="21">
        <f>COUNTIFS(A2:A150,"&gt;=238",A2:A150,"&lt;=265")</f>
        <v>20</v>
      </c>
      <c r="Y8" s="18">
        <f>SUM(X4+X5+X6+X7+X8)</f>
        <v>134</v>
      </c>
      <c r="Z8" s="18">
        <f t="shared" si="1"/>
        <v>0.13422818791946309</v>
      </c>
      <c r="AA8" s="18">
        <f>AA7+Z8</f>
        <v>0.89932885906040272</v>
      </c>
    </row>
    <row r="9" spans="1:27">
      <c r="A9" s="6">
        <v>175</v>
      </c>
      <c r="L9" t="b">
        <f t="shared" si="0"/>
        <v>0</v>
      </c>
      <c r="W9" t="s">
        <v>131</v>
      </c>
      <c r="X9">
        <v>10</v>
      </c>
      <c r="Y9" s="18">
        <f>SUM(X4+X5+X6+X7+X8+X9)</f>
        <v>144</v>
      </c>
      <c r="Z9" s="18">
        <f t="shared" si="1"/>
        <v>6.7114093959731544E-2</v>
      </c>
      <c r="AA9" s="18">
        <f>AA8+Z9</f>
        <v>0.96644295302013428</v>
      </c>
    </row>
    <row r="10" spans="1:27">
      <c r="A10" s="6">
        <v>175</v>
      </c>
      <c r="L10" t="b">
        <f t="shared" si="0"/>
        <v>0</v>
      </c>
      <c r="W10" t="s">
        <v>129</v>
      </c>
      <c r="X10">
        <f>COUNTIFS(A2:A150,"&gt;=292",A2:A150,"&lt;=319")</f>
        <v>4</v>
      </c>
      <c r="Y10" s="18">
        <f>SUM(X4+X5+X6+X7+X8+X9+X10)</f>
        <v>148</v>
      </c>
      <c r="Z10" s="18">
        <f t="shared" si="1"/>
        <v>2.6845637583892617E-2</v>
      </c>
      <c r="AA10" s="18">
        <f>AA9+Z10</f>
        <v>0.99328859060402686</v>
      </c>
    </row>
    <row r="11" spans="1:27">
      <c r="A11" s="6">
        <v>175</v>
      </c>
      <c r="C11" t="s">
        <v>56</v>
      </c>
      <c r="E11" t="s">
        <v>61</v>
      </c>
      <c r="L11" t="b">
        <f t="shared" si="0"/>
        <v>0</v>
      </c>
      <c r="W11" t="s">
        <v>130</v>
      </c>
      <c r="X11">
        <f>COUNTIFS(A2:A150,"&gt;=319",A2:A150,"&lt;=346")</f>
        <v>1</v>
      </c>
      <c r="Y11">
        <v>149</v>
      </c>
      <c r="Z11" s="18">
        <f t="shared" si="1"/>
        <v>6.7114093959731542E-3</v>
      </c>
      <c r="AA11" s="18">
        <f>AA10+Z11</f>
        <v>1</v>
      </c>
    </row>
    <row r="12" spans="1:27">
      <c r="A12" s="6">
        <v>175</v>
      </c>
      <c r="C12">
        <f>MODE(A2:A150)</f>
        <v>175</v>
      </c>
      <c r="E12">
        <f>STDEV(A2:A150)</f>
        <v>40.815395591892702</v>
      </c>
      <c r="L12" t="b">
        <f t="shared" si="0"/>
        <v>0</v>
      </c>
    </row>
    <row r="13" spans="1:27">
      <c r="A13" s="6">
        <v>175</v>
      </c>
      <c r="L13" t="b">
        <f t="shared" si="0"/>
        <v>0</v>
      </c>
      <c r="X13" s="18">
        <v>149</v>
      </c>
    </row>
    <row r="14" spans="1:27">
      <c r="A14" s="6">
        <v>175</v>
      </c>
      <c r="L14" t="b">
        <f t="shared" si="0"/>
        <v>0</v>
      </c>
    </row>
    <row r="15" spans="1:27">
      <c r="A15" s="6">
        <v>175</v>
      </c>
      <c r="L15" t="b">
        <f t="shared" si="0"/>
        <v>0</v>
      </c>
    </row>
    <row r="16" spans="1:27">
      <c r="A16" s="6">
        <v>175</v>
      </c>
      <c r="L16" t="b">
        <f t="shared" si="0"/>
        <v>0</v>
      </c>
    </row>
    <row r="17" spans="1:12">
      <c r="A17" s="6">
        <v>175</v>
      </c>
      <c r="L17" t="b">
        <f t="shared" si="0"/>
        <v>0</v>
      </c>
    </row>
    <row r="18" spans="1:12">
      <c r="A18" s="6">
        <v>175</v>
      </c>
      <c r="L18" t="b">
        <f t="shared" si="0"/>
        <v>0</v>
      </c>
    </row>
    <row r="19" spans="1:12">
      <c r="A19" s="6">
        <v>200</v>
      </c>
      <c r="L19" t="b">
        <f t="shared" si="0"/>
        <v>0</v>
      </c>
    </row>
    <row r="20" spans="1:12">
      <c r="A20" s="6">
        <v>200</v>
      </c>
      <c r="L20" t="b">
        <f t="shared" si="0"/>
        <v>0</v>
      </c>
    </row>
    <row r="21" spans="1:12">
      <c r="A21" s="6">
        <v>200</v>
      </c>
      <c r="L21" t="b">
        <f t="shared" si="0"/>
        <v>0</v>
      </c>
    </row>
    <row r="22" spans="1:12">
      <c r="A22" s="6">
        <v>200</v>
      </c>
      <c r="L22" t="b">
        <f t="shared" si="0"/>
        <v>0</v>
      </c>
    </row>
    <row r="23" spans="1:12">
      <c r="A23" s="6">
        <v>200</v>
      </c>
      <c r="L23" t="b">
        <f t="shared" si="0"/>
        <v>0</v>
      </c>
    </row>
    <row r="24" spans="1:12">
      <c r="A24" s="6">
        <v>200</v>
      </c>
      <c r="L24" t="b">
        <f t="shared" si="0"/>
        <v>0</v>
      </c>
    </row>
    <row r="25" spans="1:12">
      <c r="A25" s="6">
        <v>306</v>
      </c>
      <c r="L25" t="b">
        <f t="shared" si="0"/>
        <v>0</v>
      </c>
    </row>
    <row r="26" spans="1:12">
      <c r="A26" s="7">
        <v>295</v>
      </c>
      <c r="L26" t="b">
        <f t="shared" si="0"/>
        <v>0</v>
      </c>
    </row>
    <row r="27" spans="1:12">
      <c r="A27" s="7">
        <v>294</v>
      </c>
      <c r="L27" t="b">
        <f t="shared" si="0"/>
        <v>0</v>
      </c>
    </row>
    <row r="28" spans="1:12">
      <c r="A28" s="7">
        <v>284</v>
      </c>
      <c r="L28" t="b">
        <f t="shared" si="0"/>
        <v>0</v>
      </c>
    </row>
    <row r="29" spans="1:12">
      <c r="A29" s="7">
        <v>279</v>
      </c>
      <c r="L29" t="b">
        <f t="shared" si="0"/>
        <v>0</v>
      </c>
    </row>
    <row r="30" spans="1:12">
      <c r="A30" s="7">
        <v>279</v>
      </c>
      <c r="L30" t="b">
        <f t="shared" si="0"/>
        <v>0</v>
      </c>
    </row>
    <row r="31" spans="1:12">
      <c r="A31" s="7">
        <v>279</v>
      </c>
      <c r="L31" t="b">
        <f t="shared" si="0"/>
        <v>0</v>
      </c>
    </row>
    <row r="32" spans="1:12">
      <c r="A32" s="7">
        <v>275</v>
      </c>
      <c r="L32" t="b">
        <f t="shared" si="0"/>
        <v>0</v>
      </c>
    </row>
    <row r="33" spans="1:12">
      <c r="A33" s="7">
        <v>274</v>
      </c>
      <c r="L33" t="b">
        <f t="shared" si="0"/>
        <v>0</v>
      </c>
    </row>
    <row r="34" spans="1:12">
      <c r="A34" s="7">
        <v>274</v>
      </c>
      <c r="L34" t="b">
        <f t="shared" si="0"/>
        <v>0</v>
      </c>
    </row>
    <row r="35" spans="1:12">
      <c r="A35" s="7">
        <v>274</v>
      </c>
      <c r="L35" t="b">
        <f t="shared" si="0"/>
        <v>0</v>
      </c>
    </row>
    <row r="36" spans="1:12">
      <c r="A36" s="7">
        <v>269</v>
      </c>
      <c r="L36" t="b">
        <f t="shared" si="0"/>
        <v>0</v>
      </c>
    </row>
    <row r="37" spans="1:12">
      <c r="A37" s="7">
        <v>269</v>
      </c>
      <c r="L37" t="b">
        <f t="shared" si="0"/>
        <v>0</v>
      </c>
    </row>
    <row r="38" spans="1:12">
      <c r="A38" s="7">
        <v>265</v>
      </c>
      <c r="L38" t="b">
        <f t="shared" si="0"/>
        <v>0</v>
      </c>
    </row>
    <row r="39" spans="1:12">
      <c r="A39" s="7">
        <v>265</v>
      </c>
      <c r="L39" t="b">
        <f t="shared" si="0"/>
        <v>0</v>
      </c>
    </row>
    <row r="40" spans="1:12">
      <c r="A40" s="7">
        <v>264</v>
      </c>
      <c r="L40" t="b">
        <f t="shared" si="0"/>
        <v>0</v>
      </c>
    </row>
    <row r="41" spans="1:12">
      <c r="A41" s="7">
        <v>264</v>
      </c>
      <c r="L41" t="b">
        <f t="shared" si="0"/>
        <v>0</v>
      </c>
    </row>
    <row r="42" spans="1:12">
      <c r="A42" s="7">
        <v>264</v>
      </c>
      <c r="L42" t="b">
        <f t="shared" si="0"/>
        <v>0</v>
      </c>
    </row>
    <row r="43" spans="1:12">
      <c r="A43" s="7">
        <v>264</v>
      </c>
      <c r="L43" t="b">
        <f t="shared" si="0"/>
        <v>0</v>
      </c>
    </row>
    <row r="44" spans="1:12">
      <c r="A44" s="7">
        <v>264</v>
      </c>
      <c r="L44" t="b">
        <f t="shared" si="0"/>
        <v>0</v>
      </c>
    </row>
    <row r="45" spans="1:12">
      <c r="A45" s="7">
        <v>261</v>
      </c>
      <c r="L45" t="b">
        <f t="shared" si="0"/>
        <v>0</v>
      </c>
    </row>
    <row r="46" spans="1:12">
      <c r="A46" s="7">
        <v>261</v>
      </c>
      <c r="L46" t="b">
        <f t="shared" si="0"/>
        <v>0</v>
      </c>
    </row>
    <row r="47" spans="1:12">
      <c r="A47" s="7">
        <v>260</v>
      </c>
      <c r="L47" t="b">
        <f t="shared" si="0"/>
        <v>0</v>
      </c>
    </row>
    <row r="48" spans="1:12">
      <c r="A48" s="7">
        <v>259</v>
      </c>
      <c r="L48" t="b">
        <f t="shared" si="0"/>
        <v>0</v>
      </c>
    </row>
    <row r="49" spans="1:12">
      <c r="A49" s="7">
        <v>259</v>
      </c>
      <c r="L49" t="b">
        <f t="shared" si="0"/>
        <v>0</v>
      </c>
    </row>
    <row r="50" spans="1:12">
      <c r="A50" s="7">
        <v>259</v>
      </c>
      <c r="L50" t="b">
        <f t="shared" si="0"/>
        <v>0</v>
      </c>
    </row>
    <row r="51" spans="1:12">
      <c r="A51" s="7">
        <v>255</v>
      </c>
      <c r="L51" t="b">
        <f t="shared" si="0"/>
        <v>0</v>
      </c>
    </row>
    <row r="52" spans="1:12">
      <c r="A52" s="7">
        <v>254</v>
      </c>
      <c r="L52" t="b">
        <f t="shared" si="0"/>
        <v>0</v>
      </c>
    </row>
    <row r="53" spans="1:12">
      <c r="A53" s="7">
        <v>254</v>
      </c>
      <c r="L53" t="b">
        <f t="shared" si="0"/>
        <v>0</v>
      </c>
    </row>
    <row r="54" spans="1:12">
      <c r="A54" s="7">
        <v>250</v>
      </c>
      <c r="L54" t="b">
        <f t="shared" si="0"/>
        <v>0</v>
      </c>
    </row>
    <row r="55" spans="1:12">
      <c r="A55" s="7">
        <v>249</v>
      </c>
      <c r="L55" t="b">
        <f t="shared" si="0"/>
        <v>0</v>
      </c>
    </row>
    <row r="56" spans="1:12">
      <c r="A56" s="7">
        <v>249</v>
      </c>
      <c r="L56" t="b">
        <f t="shared" si="0"/>
        <v>0</v>
      </c>
    </row>
    <row r="57" spans="1:12">
      <c r="A57" s="7">
        <v>240</v>
      </c>
      <c r="L57" t="b">
        <f t="shared" si="0"/>
        <v>0</v>
      </c>
    </row>
    <row r="58" spans="1:12">
      <c r="A58" s="7">
        <v>235</v>
      </c>
      <c r="L58" t="b">
        <f t="shared" si="0"/>
        <v>0</v>
      </c>
    </row>
    <row r="59" spans="1:12">
      <c r="A59" s="7">
        <v>231</v>
      </c>
      <c r="L59" t="b">
        <f t="shared" si="0"/>
        <v>0</v>
      </c>
    </row>
    <row r="60" spans="1:12">
      <c r="A60" s="7">
        <v>230</v>
      </c>
      <c r="L60" t="b">
        <f t="shared" si="0"/>
        <v>0</v>
      </c>
    </row>
    <row r="61" spans="1:12">
      <c r="A61" s="7">
        <v>225</v>
      </c>
      <c r="L61" t="b">
        <f t="shared" si="0"/>
        <v>0</v>
      </c>
    </row>
    <row r="62" spans="1:12">
      <c r="A62" s="7">
        <v>225</v>
      </c>
      <c r="L62" t="b">
        <f t="shared" si="0"/>
        <v>0</v>
      </c>
    </row>
    <row r="63" spans="1:12">
      <c r="A63" s="7">
        <v>225</v>
      </c>
      <c r="L63" t="b">
        <f t="shared" si="0"/>
        <v>0</v>
      </c>
    </row>
    <row r="64" spans="1:12">
      <c r="A64" s="7">
        <v>220</v>
      </c>
      <c r="L64" t="b">
        <f t="shared" si="0"/>
        <v>0</v>
      </c>
    </row>
    <row r="65" spans="1:12">
      <c r="A65" s="7">
        <v>220</v>
      </c>
      <c r="L65" t="b">
        <f t="shared" si="0"/>
        <v>0</v>
      </c>
    </row>
    <row r="66" spans="1:12">
      <c r="A66" s="7">
        <v>220</v>
      </c>
      <c r="L66" t="b">
        <f t="shared" si="0"/>
        <v>0</v>
      </c>
    </row>
    <row r="67" spans="1:12">
      <c r="A67" s="7">
        <v>220</v>
      </c>
      <c r="L67" t="b">
        <f t="shared" ref="L67:L130" si="2">OR(A67&gt;$J$2,A67&lt;$K$2)</f>
        <v>0</v>
      </c>
    </row>
    <row r="68" spans="1:12">
      <c r="A68" s="7">
        <v>219</v>
      </c>
      <c r="L68" t="b">
        <f t="shared" si="2"/>
        <v>0</v>
      </c>
    </row>
    <row r="69" spans="1:12">
      <c r="A69" s="7">
        <v>217</v>
      </c>
      <c r="L69" t="b">
        <f t="shared" si="2"/>
        <v>0</v>
      </c>
    </row>
    <row r="70" spans="1:12">
      <c r="A70" s="7">
        <v>215</v>
      </c>
      <c r="L70" t="b">
        <f t="shared" si="2"/>
        <v>0</v>
      </c>
    </row>
    <row r="71" spans="1:12">
      <c r="A71" s="7">
        <v>215</v>
      </c>
      <c r="L71" t="b">
        <f t="shared" si="2"/>
        <v>0</v>
      </c>
    </row>
    <row r="72" spans="1:12">
      <c r="A72" s="7">
        <v>215</v>
      </c>
      <c r="L72" t="b">
        <f t="shared" si="2"/>
        <v>0</v>
      </c>
    </row>
    <row r="73" spans="1:12">
      <c r="A73" s="7">
        <v>215</v>
      </c>
      <c r="L73" t="b">
        <f t="shared" si="2"/>
        <v>0</v>
      </c>
    </row>
    <row r="74" spans="1:12">
      <c r="A74" s="7">
        <v>215</v>
      </c>
      <c r="L74" t="b">
        <f t="shared" si="2"/>
        <v>0</v>
      </c>
    </row>
    <row r="75" spans="1:12">
      <c r="A75" s="7">
        <v>215</v>
      </c>
      <c r="L75" t="b">
        <f t="shared" si="2"/>
        <v>0</v>
      </c>
    </row>
    <row r="76" spans="1:12">
      <c r="A76" s="7">
        <v>210</v>
      </c>
      <c r="L76" t="b">
        <f t="shared" si="2"/>
        <v>0</v>
      </c>
    </row>
    <row r="77" spans="1:12">
      <c r="A77" s="7">
        <v>210</v>
      </c>
      <c r="L77" t="b">
        <f t="shared" si="2"/>
        <v>0</v>
      </c>
    </row>
    <row r="78" spans="1:12">
      <c r="A78" s="7">
        <v>210</v>
      </c>
      <c r="L78" t="b">
        <f t="shared" si="2"/>
        <v>0</v>
      </c>
    </row>
    <row r="79" spans="1:12">
      <c r="A79" s="7">
        <v>210</v>
      </c>
      <c r="L79" t="b">
        <f t="shared" si="2"/>
        <v>0</v>
      </c>
    </row>
    <row r="80" spans="1:12">
      <c r="A80" s="7">
        <v>209</v>
      </c>
      <c r="L80" t="b">
        <f t="shared" si="2"/>
        <v>0</v>
      </c>
    </row>
    <row r="81" spans="1:12">
      <c r="A81" s="7">
        <v>209</v>
      </c>
      <c r="L81" t="b">
        <f t="shared" si="2"/>
        <v>0</v>
      </c>
    </row>
    <row r="82" spans="1:12">
      <c r="A82" s="7">
        <v>209</v>
      </c>
      <c r="L82" t="b">
        <f t="shared" si="2"/>
        <v>0</v>
      </c>
    </row>
    <row r="83" spans="1:12">
      <c r="A83" s="7">
        <v>206</v>
      </c>
      <c r="L83" t="b">
        <f t="shared" si="2"/>
        <v>0</v>
      </c>
    </row>
    <row r="84" spans="1:12">
      <c r="A84" s="7">
        <v>205</v>
      </c>
      <c r="L84" t="b">
        <f t="shared" si="2"/>
        <v>0</v>
      </c>
    </row>
    <row r="85" spans="1:12">
      <c r="A85" s="7">
        <v>205</v>
      </c>
      <c r="L85" t="b">
        <f t="shared" si="2"/>
        <v>0</v>
      </c>
    </row>
    <row r="86" spans="1:12">
      <c r="A86" s="7">
        <v>205</v>
      </c>
      <c r="L86" t="b">
        <f t="shared" si="2"/>
        <v>0</v>
      </c>
    </row>
    <row r="87" spans="1:12">
      <c r="A87" s="7">
        <v>204</v>
      </c>
      <c r="L87" t="b">
        <f t="shared" si="2"/>
        <v>0</v>
      </c>
    </row>
    <row r="88" spans="1:12">
      <c r="A88" s="7">
        <v>204</v>
      </c>
      <c r="L88" t="b">
        <f t="shared" si="2"/>
        <v>0</v>
      </c>
    </row>
    <row r="89" spans="1:12">
      <c r="A89" s="7">
        <v>204</v>
      </c>
      <c r="L89" t="b">
        <f t="shared" si="2"/>
        <v>0</v>
      </c>
    </row>
    <row r="90" spans="1:12">
      <c r="A90" s="7">
        <v>204</v>
      </c>
      <c r="L90" t="b">
        <f t="shared" si="2"/>
        <v>0</v>
      </c>
    </row>
    <row r="91" spans="1:12">
      <c r="A91" s="7">
        <v>204</v>
      </c>
      <c r="L91" t="b">
        <f t="shared" si="2"/>
        <v>0</v>
      </c>
    </row>
    <row r="92" spans="1:12">
      <c r="A92" s="7">
        <v>202</v>
      </c>
      <c r="L92" t="b">
        <f t="shared" si="2"/>
        <v>0</v>
      </c>
    </row>
    <row r="93" spans="1:12">
      <c r="A93" s="7">
        <v>200</v>
      </c>
      <c r="L93" t="b">
        <f t="shared" si="2"/>
        <v>0</v>
      </c>
    </row>
    <row r="94" spans="1:12">
      <c r="A94" s="7">
        <v>199</v>
      </c>
      <c r="L94" t="b">
        <f t="shared" si="2"/>
        <v>0</v>
      </c>
    </row>
    <row r="95" spans="1:12">
      <c r="A95" s="7">
        <v>199</v>
      </c>
      <c r="L95" t="b">
        <f t="shared" si="2"/>
        <v>0</v>
      </c>
    </row>
    <row r="96" spans="1:12">
      <c r="A96" s="7">
        <v>199</v>
      </c>
      <c r="L96" t="b">
        <f t="shared" si="2"/>
        <v>0</v>
      </c>
    </row>
    <row r="97" spans="1:12">
      <c r="A97" s="7">
        <v>199</v>
      </c>
      <c r="L97" t="b">
        <f t="shared" si="2"/>
        <v>0</v>
      </c>
    </row>
    <row r="98" spans="1:12">
      <c r="A98" s="7">
        <v>199</v>
      </c>
      <c r="L98" t="b">
        <f t="shared" si="2"/>
        <v>0</v>
      </c>
    </row>
    <row r="99" spans="1:12">
      <c r="A99" s="7">
        <v>199</v>
      </c>
      <c r="L99" t="b">
        <f t="shared" si="2"/>
        <v>0</v>
      </c>
    </row>
    <row r="100" spans="1:12">
      <c r="A100" s="7">
        <v>199</v>
      </c>
      <c r="L100" t="b">
        <f t="shared" si="2"/>
        <v>0</v>
      </c>
    </row>
    <row r="101" spans="1:12">
      <c r="A101" s="7">
        <v>199</v>
      </c>
      <c r="L101" t="b">
        <f t="shared" si="2"/>
        <v>0</v>
      </c>
    </row>
    <row r="102" spans="1:12">
      <c r="A102" s="7">
        <v>199</v>
      </c>
      <c r="L102" t="b">
        <f t="shared" si="2"/>
        <v>0</v>
      </c>
    </row>
    <row r="103" spans="1:12">
      <c r="A103" s="7">
        <v>197</v>
      </c>
      <c r="L103" t="b">
        <f t="shared" si="2"/>
        <v>0</v>
      </c>
    </row>
    <row r="104" spans="1:12">
      <c r="A104" s="7">
        <v>195</v>
      </c>
      <c r="L104" t="b">
        <f t="shared" si="2"/>
        <v>0</v>
      </c>
    </row>
    <row r="105" spans="1:12">
      <c r="A105" s="7">
        <v>190</v>
      </c>
      <c r="L105" t="b">
        <f t="shared" si="2"/>
        <v>0</v>
      </c>
    </row>
    <row r="106" spans="1:12">
      <c r="A106" s="7">
        <v>190</v>
      </c>
      <c r="L106" t="b">
        <f t="shared" si="2"/>
        <v>0</v>
      </c>
    </row>
    <row r="107" spans="1:12">
      <c r="A107" s="7">
        <v>190</v>
      </c>
      <c r="L107" t="b">
        <f t="shared" si="2"/>
        <v>0</v>
      </c>
    </row>
    <row r="108" spans="1:12">
      <c r="A108" s="7">
        <v>190</v>
      </c>
      <c r="L108" t="b">
        <f t="shared" si="2"/>
        <v>0</v>
      </c>
    </row>
    <row r="109" spans="1:12">
      <c r="A109" s="7">
        <v>179</v>
      </c>
      <c r="L109" t="b">
        <f t="shared" si="2"/>
        <v>0</v>
      </c>
    </row>
    <row r="110" spans="1:12">
      <c r="A110" s="7">
        <v>179</v>
      </c>
      <c r="L110" t="b">
        <f t="shared" si="2"/>
        <v>0</v>
      </c>
    </row>
    <row r="111" spans="1:12">
      <c r="A111" s="7">
        <v>179</v>
      </c>
      <c r="L111" t="b">
        <f t="shared" si="2"/>
        <v>0</v>
      </c>
    </row>
    <row r="112" spans="1:12">
      <c r="A112" s="7">
        <v>177</v>
      </c>
      <c r="L112" t="b">
        <f t="shared" si="2"/>
        <v>0</v>
      </c>
    </row>
    <row r="113" spans="1:12">
      <c r="A113" s="7">
        <v>176</v>
      </c>
      <c r="L113" t="b">
        <f t="shared" si="2"/>
        <v>0</v>
      </c>
    </row>
    <row r="114" spans="1:12">
      <c r="A114" s="7">
        <v>176</v>
      </c>
      <c r="L114" t="b">
        <f t="shared" si="2"/>
        <v>0</v>
      </c>
    </row>
    <row r="115" spans="1:12">
      <c r="A115" s="7">
        <v>175</v>
      </c>
      <c r="L115" t="b">
        <f t="shared" si="2"/>
        <v>0</v>
      </c>
    </row>
    <row r="116" spans="1:12">
      <c r="A116" s="7">
        <v>175</v>
      </c>
      <c r="L116" t="b">
        <f t="shared" si="2"/>
        <v>0</v>
      </c>
    </row>
    <row r="117" spans="1:12">
      <c r="A117" s="7">
        <v>175</v>
      </c>
      <c r="L117" t="b">
        <f t="shared" si="2"/>
        <v>0</v>
      </c>
    </row>
    <row r="118" spans="1:12">
      <c r="A118" s="7">
        <v>175</v>
      </c>
      <c r="L118" t="b">
        <f t="shared" si="2"/>
        <v>0</v>
      </c>
    </row>
    <row r="119" spans="1:12">
      <c r="A119" s="7">
        <v>170</v>
      </c>
      <c r="L119" t="b">
        <f t="shared" si="2"/>
        <v>0</v>
      </c>
    </row>
    <row r="120" spans="1:12">
      <c r="A120" s="7">
        <v>170</v>
      </c>
      <c r="L120" t="b">
        <f t="shared" si="2"/>
        <v>0</v>
      </c>
    </row>
    <row r="121" spans="1:12">
      <c r="A121" s="7">
        <v>170</v>
      </c>
      <c r="L121" t="b">
        <f t="shared" si="2"/>
        <v>0</v>
      </c>
    </row>
    <row r="122" spans="1:12">
      <c r="A122" s="7">
        <v>170</v>
      </c>
      <c r="L122" t="b">
        <f t="shared" si="2"/>
        <v>0</v>
      </c>
    </row>
    <row r="123" spans="1:12">
      <c r="A123" s="7">
        <v>170</v>
      </c>
      <c r="L123" t="b">
        <f t="shared" si="2"/>
        <v>0</v>
      </c>
    </row>
    <row r="124" spans="1:12">
      <c r="A124" s="7">
        <v>170</v>
      </c>
      <c r="L124" t="b">
        <f t="shared" si="2"/>
        <v>0</v>
      </c>
    </row>
    <row r="125" spans="1:12">
      <c r="A125" s="7">
        <v>169</v>
      </c>
      <c r="L125" t="b">
        <f t="shared" si="2"/>
        <v>0</v>
      </c>
    </row>
    <row r="126" spans="1:12">
      <c r="A126" s="7">
        <v>169</v>
      </c>
      <c r="L126" t="b">
        <f t="shared" si="2"/>
        <v>0</v>
      </c>
    </row>
    <row r="127" spans="1:12">
      <c r="A127" s="7">
        <v>169</v>
      </c>
      <c r="L127" t="b">
        <f t="shared" si="2"/>
        <v>0</v>
      </c>
    </row>
    <row r="128" spans="1:12">
      <c r="A128" s="7">
        <v>166</v>
      </c>
      <c r="L128" t="b">
        <f t="shared" si="2"/>
        <v>0</v>
      </c>
    </row>
    <row r="129" spans="1:12">
      <c r="A129" s="7">
        <v>165</v>
      </c>
      <c r="L129" t="b">
        <f t="shared" si="2"/>
        <v>0</v>
      </c>
    </row>
    <row r="130" spans="1:12">
      <c r="A130" s="7">
        <v>165</v>
      </c>
      <c r="L130" t="b">
        <f t="shared" si="2"/>
        <v>0</v>
      </c>
    </row>
    <row r="131" spans="1:12">
      <c r="A131" s="7">
        <v>165</v>
      </c>
      <c r="L131" t="b">
        <f t="shared" ref="L131:L150" si="3">OR(A131&gt;$J$2,A131&lt;$K$2)</f>
        <v>0</v>
      </c>
    </row>
    <row r="132" spans="1:12">
      <c r="A132" s="7">
        <v>165</v>
      </c>
      <c r="L132" t="b">
        <f t="shared" si="3"/>
        <v>0</v>
      </c>
    </row>
    <row r="133" spans="1:12">
      <c r="A133" s="7">
        <v>165</v>
      </c>
      <c r="L133" t="b">
        <f t="shared" si="3"/>
        <v>0</v>
      </c>
    </row>
    <row r="134" spans="1:12">
      <c r="A134" s="7">
        <v>165</v>
      </c>
      <c r="L134" t="b">
        <f t="shared" si="3"/>
        <v>0</v>
      </c>
    </row>
    <row r="135" spans="1:12">
      <c r="A135" s="7">
        <v>164</v>
      </c>
      <c r="L135" t="b">
        <f t="shared" si="3"/>
        <v>0</v>
      </c>
    </row>
    <row r="136" spans="1:12">
      <c r="A136" s="7">
        <v>163</v>
      </c>
      <c r="L136" t="b">
        <f t="shared" si="3"/>
        <v>0</v>
      </c>
    </row>
    <row r="137" spans="1:12">
      <c r="A137" s="7">
        <v>161</v>
      </c>
      <c r="L137" t="b">
        <f t="shared" si="3"/>
        <v>0</v>
      </c>
    </row>
    <row r="138" spans="1:12">
      <c r="A138" s="7">
        <v>160</v>
      </c>
      <c r="L138" t="b">
        <f t="shared" si="3"/>
        <v>0</v>
      </c>
    </row>
    <row r="139" spans="1:12">
      <c r="A139" s="7">
        <v>160</v>
      </c>
      <c r="L139" t="b">
        <f t="shared" si="3"/>
        <v>0</v>
      </c>
    </row>
    <row r="140" spans="1:12">
      <c r="A140" s="7">
        <v>159</v>
      </c>
      <c r="L140" t="b">
        <f t="shared" si="3"/>
        <v>0</v>
      </c>
    </row>
    <row r="141" spans="1:12">
      <c r="A141" s="7">
        <v>159</v>
      </c>
      <c r="L141" t="b">
        <f t="shared" si="3"/>
        <v>0</v>
      </c>
    </row>
    <row r="142" spans="1:12">
      <c r="A142" s="7">
        <v>159</v>
      </c>
      <c r="L142" t="b">
        <f t="shared" si="3"/>
        <v>0</v>
      </c>
    </row>
    <row r="143" spans="1:12">
      <c r="A143" s="7">
        <v>159</v>
      </c>
      <c r="L143" t="b">
        <f t="shared" si="3"/>
        <v>0</v>
      </c>
    </row>
    <row r="144" spans="1:12">
      <c r="A144" s="7">
        <v>159</v>
      </c>
      <c r="L144" t="b">
        <f t="shared" si="3"/>
        <v>0</v>
      </c>
    </row>
    <row r="145" spans="1:12">
      <c r="A145" s="7">
        <v>159</v>
      </c>
      <c r="L145" t="b">
        <f t="shared" si="3"/>
        <v>0</v>
      </c>
    </row>
    <row r="146" spans="1:12">
      <c r="A146" s="7">
        <v>151</v>
      </c>
      <c r="L146" t="b">
        <f t="shared" si="3"/>
        <v>0</v>
      </c>
    </row>
    <row r="147" spans="1:12">
      <c r="A147" s="7">
        <v>151</v>
      </c>
      <c r="L147" t="b">
        <f t="shared" si="3"/>
        <v>0</v>
      </c>
    </row>
    <row r="148" spans="1:12">
      <c r="A148" s="7">
        <v>150</v>
      </c>
      <c r="L148" t="b">
        <f t="shared" si="3"/>
        <v>0</v>
      </c>
    </row>
    <row r="149" spans="1:12">
      <c r="A149" s="7">
        <v>140</v>
      </c>
      <c r="L149" t="b">
        <f t="shared" si="3"/>
        <v>0</v>
      </c>
    </row>
    <row r="150" spans="1:12">
      <c r="A150" s="7">
        <v>130</v>
      </c>
      <c r="L150" t="b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topLeftCell="E1" workbookViewId="0">
      <selection activeCell="O23" sqref="O23"/>
    </sheetView>
  </sheetViews>
  <sheetFormatPr defaultRowHeight="12.75"/>
  <cols>
    <col min="3" max="3" width="11.5703125" bestFit="1" customWidth="1"/>
    <col min="5" max="5" width="11.5703125" bestFit="1" customWidth="1"/>
  </cols>
  <sheetData>
    <row r="1" spans="1:16" ht="33.75">
      <c r="A1" s="2" t="s">
        <v>0</v>
      </c>
      <c r="C1" s="20" t="s">
        <v>62</v>
      </c>
      <c r="E1" s="20" t="s">
        <v>66</v>
      </c>
      <c r="G1" s="27" t="s">
        <v>72</v>
      </c>
      <c r="H1" s="27" t="s">
        <v>73</v>
      </c>
      <c r="I1" s="27" t="s">
        <v>74</v>
      </c>
      <c r="J1" s="20" t="s">
        <v>75</v>
      </c>
      <c r="K1" s="20" t="s">
        <v>76</v>
      </c>
      <c r="L1" s="27" t="s">
        <v>79</v>
      </c>
    </row>
    <row r="2" spans="1:16">
      <c r="A2" s="3">
        <v>6</v>
      </c>
      <c r="G2">
        <f>QUARTILE(A2:A150,1)</f>
        <v>2</v>
      </c>
      <c r="H2">
        <f>QUARTILE(A2:A150,3)</f>
        <v>6</v>
      </c>
      <c r="I2">
        <f>H2-G2</f>
        <v>4</v>
      </c>
      <c r="J2">
        <f>H2+(1.5*I2)</f>
        <v>12</v>
      </c>
      <c r="K2">
        <f>G2-(1.5*I2)</f>
        <v>-4</v>
      </c>
      <c r="L2" t="b">
        <f>OR(A2&gt;$J$2,A2&lt;$K$2)</f>
        <v>0</v>
      </c>
    </row>
    <row r="3" spans="1:16">
      <c r="A3" s="3">
        <v>4</v>
      </c>
      <c r="L3" t="b">
        <f t="shared" ref="L3:L66" si="0">OR(A3&gt;$J$2,A3&lt;$K$2)</f>
        <v>0</v>
      </c>
    </row>
    <row r="4" spans="1:16">
      <c r="A4" s="3">
        <v>7</v>
      </c>
      <c r="C4" t="s">
        <v>63</v>
      </c>
      <c r="E4" t="s">
        <v>67</v>
      </c>
      <c r="L4" t="b">
        <f t="shared" si="0"/>
        <v>0</v>
      </c>
    </row>
    <row r="5" spans="1:16">
      <c r="A5" s="3">
        <v>5</v>
      </c>
      <c r="C5">
        <f>AVERAGE(A2:A150)</f>
        <v>4.0134228187919465</v>
      </c>
      <c r="E5">
        <f>MAX(A2:A150)-MIN(A2:A150)</f>
        <v>7</v>
      </c>
      <c r="L5" t="b">
        <f t="shared" si="0"/>
        <v>0</v>
      </c>
    </row>
    <row r="6" spans="1:16">
      <c r="A6" s="3">
        <v>5</v>
      </c>
      <c r="L6" t="b">
        <f t="shared" si="0"/>
        <v>0</v>
      </c>
      <c r="O6" t="s">
        <v>89</v>
      </c>
      <c r="P6" t="s">
        <v>90</v>
      </c>
    </row>
    <row r="7" spans="1:16">
      <c r="A7" s="3">
        <v>5</v>
      </c>
      <c r="L7" t="b">
        <f t="shared" si="0"/>
        <v>0</v>
      </c>
      <c r="O7" t="s">
        <v>91</v>
      </c>
      <c r="P7">
        <f>COUNTIF(A2:A150,"=1")</f>
        <v>24</v>
      </c>
    </row>
    <row r="8" spans="1:16">
      <c r="A8" s="3">
        <v>6</v>
      </c>
      <c r="C8" t="s">
        <v>64</v>
      </c>
      <c r="E8" t="s">
        <v>68</v>
      </c>
      <c r="L8" t="b">
        <f t="shared" si="0"/>
        <v>0</v>
      </c>
      <c r="O8" t="s">
        <v>83</v>
      </c>
      <c r="P8">
        <f>COUNTIF(A2:A150,"=2")</f>
        <v>22</v>
      </c>
    </row>
    <row r="9" spans="1:16">
      <c r="A9" s="3">
        <v>6</v>
      </c>
      <c r="C9">
        <f>MEDIAN(A2:A150)</f>
        <v>4</v>
      </c>
      <c r="E9">
        <f>VAR(A2:A150)</f>
        <v>5.013332124070379</v>
      </c>
      <c r="L9" t="b">
        <f t="shared" si="0"/>
        <v>0</v>
      </c>
      <c r="O9" t="s">
        <v>92</v>
      </c>
      <c r="P9">
        <f>COUNTIF(A2:A150,"=3")</f>
        <v>23</v>
      </c>
    </row>
    <row r="10" spans="1:16">
      <c r="A10" s="3">
        <v>6</v>
      </c>
      <c r="L10" t="b">
        <f t="shared" si="0"/>
        <v>0</v>
      </c>
      <c r="O10" t="s">
        <v>85</v>
      </c>
      <c r="P10">
        <f>COUNTIF(A2:A150,"=4")</f>
        <v>22</v>
      </c>
    </row>
    <row r="11" spans="1:16">
      <c r="A11" s="3">
        <v>7</v>
      </c>
      <c r="L11" t="b">
        <f t="shared" si="0"/>
        <v>0</v>
      </c>
      <c r="O11" t="s">
        <v>93</v>
      </c>
      <c r="P11">
        <f>COUNTIF(A2:A150,"=5")</f>
        <v>14</v>
      </c>
    </row>
    <row r="12" spans="1:16">
      <c r="A12" s="3">
        <v>7</v>
      </c>
      <c r="C12" t="s">
        <v>65</v>
      </c>
      <c r="E12" t="s">
        <v>69</v>
      </c>
      <c r="L12" t="b">
        <f t="shared" si="0"/>
        <v>0</v>
      </c>
      <c r="O12" t="s">
        <v>87</v>
      </c>
      <c r="P12">
        <f>COUNTIF(A2:A150,"=6")</f>
        <v>20</v>
      </c>
    </row>
    <row r="13" spans="1:16">
      <c r="A13" s="3">
        <v>8</v>
      </c>
      <c r="C13">
        <f>MODE(A2:A150)</f>
        <v>1</v>
      </c>
      <c r="E13">
        <f>STDEV(A2:A150)</f>
        <v>2.2390471464599355</v>
      </c>
      <c r="L13" t="b">
        <f t="shared" si="0"/>
        <v>0</v>
      </c>
      <c r="O13" t="s">
        <v>94</v>
      </c>
      <c r="P13">
        <f>COUNTIF(A2:A150,"7")</f>
        <v>9</v>
      </c>
    </row>
    <row r="14" spans="1:16">
      <c r="A14" s="3">
        <v>8</v>
      </c>
      <c r="L14" t="b">
        <f t="shared" si="0"/>
        <v>0</v>
      </c>
      <c r="O14" t="s">
        <v>95</v>
      </c>
      <c r="P14">
        <f>COUNTIF(A2:A150,"=8")</f>
        <v>15</v>
      </c>
    </row>
    <row r="15" spans="1:16">
      <c r="A15" s="3">
        <v>8</v>
      </c>
      <c r="L15" t="b">
        <f t="shared" si="0"/>
        <v>0</v>
      </c>
    </row>
    <row r="16" spans="1:16">
      <c r="A16" s="3">
        <v>8</v>
      </c>
      <c r="L16" t="b">
        <f t="shared" si="0"/>
        <v>0</v>
      </c>
    </row>
    <row r="17" spans="1:12">
      <c r="A17" s="3">
        <v>8</v>
      </c>
      <c r="L17" t="b">
        <f t="shared" si="0"/>
        <v>0</v>
      </c>
    </row>
    <row r="18" spans="1:12">
      <c r="A18" s="3">
        <v>8</v>
      </c>
      <c r="L18" t="b">
        <f t="shared" si="0"/>
        <v>0</v>
      </c>
    </row>
    <row r="19" spans="1:12">
      <c r="A19" s="3">
        <v>3</v>
      </c>
      <c r="L19" t="b">
        <f t="shared" si="0"/>
        <v>0</v>
      </c>
    </row>
    <row r="20" spans="1:12">
      <c r="A20" s="3">
        <v>4</v>
      </c>
      <c r="L20" t="b">
        <f t="shared" si="0"/>
        <v>0</v>
      </c>
    </row>
    <row r="21" spans="1:12">
      <c r="A21" s="3">
        <v>4</v>
      </c>
      <c r="L21" t="b">
        <f t="shared" si="0"/>
        <v>0</v>
      </c>
    </row>
    <row r="22" spans="1:12">
      <c r="A22" s="3">
        <v>5</v>
      </c>
      <c r="L22" t="b">
        <f t="shared" si="0"/>
        <v>0</v>
      </c>
    </row>
    <row r="23" spans="1:12">
      <c r="A23" s="3">
        <v>6</v>
      </c>
      <c r="L23" t="b">
        <f t="shared" si="0"/>
        <v>0</v>
      </c>
    </row>
    <row r="24" spans="1:12">
      <c r="A24" s="3">
        <v>6</v>
      </c>
      <c r="L24" t="b">
        <f t="shared" si="0"/>
        <v>0</v>
      </c>
    </row>
    <row r="25" spans="1:12">
      <c r="A25" s="3">
        <v>3</v>
      </c>
      <c r="L25" t="b">
        <f t="shared" si="0"/>
        <v>0</v>
      </c>
    </row>
    <row r="26" spans="1:12">
      <c r="A26" s="3">
        <v>1</v>
      </c>
      <c r="L26" t="b">
        <f t="shared" si="0"/>
        <v>0</v>
      </c>
    </row>
    <row r="27" spans="1:12">
      <c r="A27" s="3">
        <v>6</v>
      </c>
      <c r="L27" t="b">
        <f t="shared" si="0"/>
        <v>0</v>
      </c>
    </row>
    <row r="28" spans="1:12">
      <c r="A28" s="3">
        <v>4</v>
      </c>
      <c r="L28" t="b">
        <f t="shared" si="0"/>
        <v>0</v>
      </c>
    </row>
    <row r="29" spans="1:12">
      <c r="A29" s="3">
        <v>8</v>
      </c>
      <c r="L29" t="b">
        <f t="shared" si="0"/>
        <v>0</v>
      </c>
    </row>
    <row r="30" spans="1:12">
      <c r="A30" s="3">
        <v>3</v>
      </c>
      <c r="L30" t="b">
        <f t="shared" si="0"/>
        <v>0</v>
      </c>
    </row>
    <row r="31" spans="1:12">
      <c r="A31" s="3">
        <v>4</v>
      </c>
      <c r="L31" t="b">
        <f t="shared" si="0"/>
        <v>0</v>
      </c>
    </row>
    <row r="32" spans="1:12">
      <c r="A32" s="3">
        <v>1</v>
      </c>
      <c r="L32" t="b">
        <f t="shared" si="0"/>
        <v>0</v>
      </c>
    </row>
    <row r="33" spans="1:12">
      <c r="A33" s="3">
        <v>7</v>
      </c>
      <c r="L33" t="b">
        <f t="shared" si="0"/>
        <v>0</v>
      </c>
    </row>
    <row r="34" spans="1:12">
      <c r="A34" s="3">
        <v>2</v>
      </c>
      <c r="L34" t="b">
        <f t="shared" si="0"/>
        <v>0</v>
      </c>
    </row>
    <row r="35" spans="1:12">
      <c r="A35" s="3">
        <v>4</v>
      </c>
      <c r="L35" t="b">
        <f t="shared" si="0"/>
        <v>0</v>
      </c>
    </row>
    <row r="36" spans="1:12">
      <c r="A36" s="3">
        <v>3</v>
      </c>
      <c r="L36" t="b">
        <f t="shared" si="0"/>
        <v>0</v>
      </c>
    </row>
    <row r="37" spans="1:12">
      <c r="A37" s="3">
        <v>3</v>
      </c>
      <c r="L37" t="b">
        <f t="shared" si="0"/>
        <v>0</v>
      </c>
    </row>
    <row r="38" spans="1:12">
      <c r="A38" s="3">
        <v>5</v>
      </c>
      <c r="L38" t="b">
        <f t="shared" si="0"/>
        <v>0</v>
      </c>
    </row>
    <row r="39" spans="1:12">
      <c r="A39" s="3">
        <v>3</v>
      </c>
      <c r="L39" t="b">
        <f t="shared" si="0"/>
        <v>0</v>
      </c>
    </row>
    <row r="40" spans="1:12">
      <c r="A40" s="3">
        <v>1</v>
      </c>
      <c r="L40" t="b">
        <f t="shared" si="0"/>
        <v>0</v>
      </c>
    </row>
    <row r="41" spans="1:12">
      <c r="A41" s="3">
        <v>1</v>
      </c>
      <c r="L41" t="b">
        <f t="shared" si="0"/>
        <v>0</v>
      </c>
    </row>
    <row r="42" spans="1:12">
      <c r="A42" s="3">
        <v>1</v>
      </c>
      <c r="L42" t="b">
        <f t="shared" si="0"/>
        <v>0</v>
      </c>
    </row>
    <row r="43" spans="1:12">
      <c r="A43" s="3">
        <v>3</v>
      </c>
      <c r="L43" t="b">
        <f t="shared" si="0"/>
        <v>0</v>
      </c>
    </row>
    <row r="44" spans="1:12">
      <c r="A44" s="3">
        <v>3</v>
      </c>
      <c r="L44" t="b">
        <f t="shared" si="0"/>
        <v>0</v>
      </c>
    </row>
    <row r="45" spans="1:12">
      <c r="A45" s="3">
        <v>2</v>
      </c>
      <c r="L45" t="b">
        <f t="shared" si="0"/>
        <v>0</v>
      </c>
    </row>
    <row r="46" spans="1:12">
      <c r="A46" s="3">
        <v>2</v>
      </c>
      <c r="L46" t="b">
        <f t="shared" si="0"/>
        <v>0</v>
      </c>
    </row>
    <row r="47" spans="1:12">
      <c r="A47" s="3">
        <v>4</v>
      </c>
      <c r="L47" t="b">
        <f t="shared" si="0"/>
        <v>0</v>
      </c>
    </row>
    <row r="48" spans="1:12">
      <c r="A48" s="3">
        <v>1</v>
      </c>
      <c r="L48" t="b">
        <f t="shared" si="0"/>
        <v>0</v>
      </c>
    </row>
    <row r="49" spans="1:12">
      <c r="A49" s="3">
        <v>4</v>
      </c>
      <c r="L49" t="b">
        <f t="shared" si="0"/>
        <v>0</v>
      </c>
    </row>
    <row r="50" spans="1:12">
      <c r="A50" s="3">
        <v>1</v>
      </c>
      <c r="L50" t="b">
        <f t="shared" si="0"/>
        <v>0</v>
      </c>
    </row>
    <row r="51" spans="1:12">
      <c r="A51" s="3">
        <v>4</v>
      </c>
      <c r="L51" t="b">
        <f t="shared" si="0"/>
        <v>0</v>
      </c>
    </row>
    <row r="52" spans="1:12">
      <c r="A52" s="3">
        <v>3</v>
      </c>
      <c r="L52" t="b">
        <f t="shared" si="0"/>
        <v>0</v>
      </c>
    </row>
    <row r="53" spans="1:12">
      <c r="A53" s="3">
        <v>3</v>
      </c>
      <c r="L53" t="b">
        <f t="shared" si="0"/>
        <v>0</v>
      </c>
    </row>
    <row r="54" spans="1:12">
      <c r="A54" s="3">
        <v>7</v>
      </c>
      <c r="L54" t="b">
        <f t="shared" si="0"/>
        <v>0</v>
      </c>
    </row>
    <row r="55" spans="1:12">
      <c r="A55" s="3">
        <v>2</v>
      </c>
      <c r="L55" t="b">
        <f t="shared" si="0"/>
        <v>0</v>
      </c>
    </row>
    <row r="56" spans="1:12">
      <c r="A56" s="3">
        <v>4</v>
      </c>
      <c r="L56" t="b">
        <f t="shared" si="0"/>
        <v>0</v>
      </c>
    </row>
    <row r="57" spans="1:12">
      <c r="A57" s="3">
        <v>1</v>
      </c>
      <c r="L57" t="b">
        <f t="shared" si="0"/>
        <v>0</v>
      </c>
    </row>
    <row r="58" spans="1:12">
      <c r="A58" s="3">
        <v>1</v>
      </c>
      <c r="L58" t="b">
        <f t="shared" si="0"/>
        <v>0</v>
      </c>
    </row>
    <row r="59" spans="1:12">
      <c r="A59" s="3">
        <v>7</v>
      </c>
      <c r="L59" t="b">
        <f t="shared" si="0"/>
        <v>0</v>
      </c>
    </row>
    <row r="60" spans="1:12">
      <c r="A60" s="3">
        <v>1</v>
      </c>
      <c r="L60" t="b">
        <f t="shared" si="0"/>
        <v>0</v>
      </c>
    </row>
    <row r="61" spans="1:12">
      <c r="A61" s="3">
        <v>1</v>
      </c>
      <c r="L61" t="b">
        <f t="shared" si="0"/>
        <v>0</v>
      </c>
    </row>
    <row r="62" spans="1:12">
      <c r="A62" s="3">
        <v>2</v>
      </c>
      <c r="L62" t="b">
        <f t="shared" si="0"/>
        <v>0</v>
      </c>
    </row>
    <row r="63" spans="1:12">
      <c r="A63" s="3">
        <v>2</v>
      </c>
      <c r="L63" t="b">
        <f t="shared" si="0"/>
        <v>0</v>
      </c>
    </row>
    <row r="64" spans="1:12">
      <c r="A64" s="3">
        <v>1</v>
      </c>
      <c r="L64" t="b">
        <f t="shared" si="0"/>
        <v>0</v>
      </c>
    </row>
    <row r="65" spans="1:12">
      <c r="A65" s="3">
        <v>2</v>
      </c>
      <c r="L65" t="b">
        <f t="shared" si="0"/>
        <v>0</v>
      </c>
    </row>
    <row r="66" spans="1:12">
      <c r="A66" s="3">
        <v>5</v>
      </c>
      <c r="L66" t="b">
        <f t="shared" si="0"/>
        <v>0</v>
      </c>
    </row>
    <row r="67" spans="1:12">
      <c r="A67" s="3">
        <v>6</v>
      </c>
      <c r="L67" t="b">
        <f t="shared" ref="L67:L130" si="1">OR(A67&gt;$J$2,A67&lt;$K$2)</f>
        <v>0</v>
      </c>
    </row>
    <row r="68" spans="1:12">
      <c r="A68" s="3">
        <v>8</v>
      </c>
      <c r="L68" t="b">
        <f t="shared" si="1"/>
        <v>0</v>
      </c>
    </row>
    <row r="69" spans="1:12">
      <c r="A69" s="3">
        <v>2</v>
      </c>
      <c r="L69" t="b">
        <f t="shared" si="1"/>
        <v>0</v>
      </c>
    </row>
    <row r="70" spans="1:12">
      <c r="A70" s="3">
        <v>4</v>
      </c>
      <c r="L70" t="b">
        <f t="shared" si="1"/>
        <v>0</v>
      </c>
    </row>
    <row r="71" spans="1:12">
      <c r="A71" s="3">
        <v>5</v>
      </c>
      <c r="L71" t="b">
        <f t="shared" si="1"/>
        <v>0</v>
      </c>
    </row>
    <row r="72" spans="1:12">
      <c r="A72" s="3">
        <v>6</v>
      </c>
      <c r="L72" t="b">
        <f t="shared" si="1"/>
        <v>0</v>
      </c>
    </row>
    <row r="73" spans="1:12">
      <c r="A73" s="3">
        <v>8</v>
      </c>
      <c r="L73" t="b">
        <f t="shared" si="1"/>
        <v>0</v>
      </c>
    </row>
    <row r="74" spans="1:12">
      <c r="A74" s="3">
        <v>7</v>
      </c>
      <c r="L74" t="b">
        <f t="shared" si="1"/>
        <v>0</v>
      </c>
    </row>
    <row r="75" spans="1:12">
      <c r="A75" s="3">
        <v>6</v>
      </c>
      <c r="L75" t="b">
        <f t="shared" si="1"/>
        <v>0</v>
      </c>
    </row>
    <row r="76" spans="1:12">
      <c r="A76" s="3">
        <v>1</v>
      </c>
      <c r="L76" t="b">
        <f t="shared" si="1"/>
        <v>0</v>
      </c>
    </row>
    <row r="77" spans="1:12">
      <c r="A77" s="3">
        <v>2</v>
      </c>
      <c r="L77" t="b">
        <f t="shared" si="1"/>
        <v>0</v>
      </c>
    </row>
    <row r="78" spans="1:12">
      <c r="A78" s="3">
        <v>3</v>
      </c>
      <c r="L78" t="b">
        <f t="shared" si="1"/>
        <v>0</v>
      </c>
    </row>
    <row r="79" spans="1:12">
      <c r="A79" s="3">
        <v>6</v>
      </c>
      <c r="L79" t="b">
        <f t="shared" si="1"/>
        <v>0</v>
      </c>
    </row>
    <row r="80" spans="1:12">
      <c r="A80" s="3">
        <v>2</v>
      </c>
      <c r="L80" t="b">
        <f t="shared" si="1"/>
        <v>0</v>
      </c>
    </row>
    <row r="81" spans="1:12">
      <c r="A81" s="3">
        <v>3</v>
      </c>
      <c r="L81" t="b">
        <f t="shared" si="1"/>
        <v>0</v>
      </c>
    </row>
    <row r="82" spans="1:12">
      <c r="A82" s="3">
        <v>4</v>
      </c>
      <c r="L82" t="b">
        <f t="shared" si="1"/>
        <v>0</v>
      </c>
    </row>
    <row r="83" spans="1:12">
      <c r="A83" s="3">
        <v>2</v>
      </c>
      <c r="L83" t="b">
        <f t="shared" si="1"/>
        <v>0</v>
      </c>
    </row>
    <row r="84" spans="1:12">
      <c r="A84" s="3">
        <v>3</v>
      </c>
      <c r="L84" t="b">
        <f t="shared" si="1"/>
        <v>0</v>
      </c>
    </row>
    <row r="85" spans="1:12">
      <c r="A85" s="3">
        <v>4</v>
      </c>
      <c r="L85" t="b">
        <f t="shared" si="1"/>
        <v>0</v>
      </c>
    </row>
    <row r="86" spans="1:12">
      <c r="A86" s="3">
        <v>3</v>
      </c>
      <c r="L86" t="b">
        <f t="shared" si="1"/>
        <v>0</v>
      </c>
    </row>
    <row r="87" spans="1:12">
      <c r="A87" s="3">
        <v>1</v>
      </c>
      <c r="L87" t="b">
        <f t="shared" si="1"/>
        <v>0</v>
      </c>
    </row>
    <row r="88" spans="1:12">
      <c r="A88" s="3">
        <v>1</v>
      </c>
      <c r="L88" t="b">
        <f t="shared" si="1"/>
        <v>0</v>
      </c>
    </row>
    <row r="89" spans="1:12">
      <c r="A89" s="3">
        <v>1</v>
      </c>
      <c r="L89" t="b">
        <f t="shared" si="1"/>
        <v>0</v>
      </c>
    </row>
    <row r="90" spans="1:12">
      <c r="A90" s="3">
        <v>1</v>
      </c>
      <c r="L90" t="b">
        <f t="shared" si="1"/>
        <v>0</v>
      </c>
    </row>
    <row r="91" spans="1:12">
      <c r="A91" s="3">
        <v>2</v>
      </c>
      <c r="L91" t="b">
        <f t="shared" si="1"/>
        <v>0</v>
      </c>
    </row>
    <row r="92" spans="1:12">
      <c r="A92" s="3">
        <v>4</v>
      </c>
      <c r="L92" t="b">
        <f t="shared" si="1"/>
        <v>0</v>
      </c>
    </row>
    <row r="93" spans="1:12">
      <c r="A93" s="3">
        <v>8</v>
      </c>
      <c r="L93" t="b">
        <f t="shared" si="1"/>
        <v>0</v>
      </c>
    </row>
    <row r="94" spans="1:12">
      <c r="A94" s="3">
        <v>1</v>
      </c>
      <c r="L94" t="b">
        <f t="shared" si="1"/>
        <v>0</v>
      </c>
    </row>
    <row r="95" spans="1:12">
      <c r="A95" s="3">
        <v>2</v>
      </c>
      <c r="L95" t="b">
        <f t="shared" si="1"/>
        <v>0</v>
      </c>
    </row>
    <row r="96" spans="1:12">
      <c r="A96" s="3">
        <v>1</v>
      </c>
      <c r="L96" t="b">
        <f t="shared" si="1"/>
        <v>0</v>
      </c>
    </row>
    <row r="97" spans="1:12">
      <c r="A97" s="3">
        <v>1</v>
      </c>
      <c r="L97" t="b">
        <f t="shared" si="1"/>
        <v>0</v>
      </c>
    </row>
    <row r="98" spans="1:12">
      <c r="A98" s="3">
        <v>1</v>
      </c>
      <c r="L98" t="b">
        <f t="shared" si="1"/>
        <v>0</v>
      </c>
    </row>
    <row r="99" spans="1:12">
      <c r="A99" s="3">
        <v>4</v>
      </c>
      <c r="L99" t="b">
        <f t="shared" si="1"/>
        <v>0</v>
      </c>
    </row>
    <row r="100" spans="1:12">
      <c r="A100" s="3">
        <v>6</v>
      </c>
      <c r="L100" t="b">
        <f t="shared" si="1"/>
        <v>0</v>
      </c>
    </row>
    <row r="101" spans="1:12">
      <c r="A101" s="3">
        <v>6</v>
      </c>
      <c r="L101" t="b">
        <f t="shared" si="1"/>
        <v>0</v>
      </c>
    </row>
    <row r="102" spans="1:12">
      <c r="A102" s="3">
        <v>2</v>
      </c>
      <c r="L102" t="b">
        <f t="shared" si="1"/>
        <v>0</v>
      </c>
    </row>
    <row r="103" spans="1:12">
      <c r="A103" s="3">
        <v>3</v>
      </c>
      <c r="L103" t="b">
        <f t="shared" si="1"/>
        <v>0</v>
      </c>
    </row>
    <row r="104" spans="1:12">
      <c r="A104" s="3">
        <v>8</v>
      </c>
      <c r="L104" t="b">
        <f t="shared" si="1"/>
        <v>0</v>
      </c>
    </row>
    <row r="105" spans="1:12">
      <c r="A105" s="3">
        <v>2</v>
      </c>
      <c r="L105" t="b">
        <f t="shared" si="1"/>
        <v>0</v>
      </c>
    </row>
    <row r="106" spans="1:12">
      <c r="A106" s="3">
        <v>8</v>
      </c>
      <c r="L106" t="b">
        <f t="shared" si="1"/>
        <v>0</v>
      </c>
    </row>
    <row r="107" spans="1:12">
      <c r="A107" s="3">
        <v>8</v>
      </c>
      <c r="L107" t="b">
        <f t="shared" si="1"/>
        <v>0</v>
      </c>
    </row>
    <row r="108" spans="1:12">
      <c r="A108" s="3">
        <v>6</v>
      </c>
      <c r="L108" t="b">
        <f t="shared" si="1"/>
        <v>0</v>
      </c>
    </row>
    <row r="109" spans="1:12">
      <c r="A109" s="3">
        <v>4</v>
      </c>
      <c r="L109" t="b">
        <f t="shared" si="1"/>
        <v>0</v>
      </c>
    </row>
    <row r="110" spans="1:12">
      <c r="A110" s="3">
        <v>4</v>
      </c>
      <c r="L110" t="b">
        <f t="shared" si="1"/>
        <v>0</v>
      </c>
    </row>
    <row r="111" spans="1:12">
      <c r="A111" s="3">
        <v>5</v>
      </c>
      <c r="L111" t="b">
        <f t="shared" si="1"/>
        <v>0</v>
      </c>
    </row>
    <row r="112" spans="1:12">
      <c r="A112" s="3">
        <v>4</v>
      </c>
      <c r="L112" t="b">
        <f t="shared" si="1"/>
        <v>0</v>
      </c>
    </row>
    <row r="113" spans="1:12">
      <c r="A113" s="3">
        <v>4</v>
      </c>
      <c r="L113" t="b">
        <f t="shared" si="1"/>
        <v>0</v>
      </c>
    </row>
    <row r="114" spans="1:12">
      <c r="A114" s="3">
        <v>4</v>
      </c>
      <c r="L114" t="b">
        <f t="shared" si="1"/>
        <v>0</v>
      </c>
    </row>
    <row r="115" spans="1:12">
      <c r="A115" s="3">
        <v>1</v>
      </c>
      <c r="L115" t="b">
        <f t="shared" si="1"/>
        <v>0</v>
      </c>
    </row>
    <row r="116" spans="1:12">
      <c r="A116" s="3">
        <v>1</v>
      </c>
      <c r="L116" t="b">
        <f t="shared" si="1"/>
        <v>0</v>
      </c>
    </row>
    <row r="117" spans="1:12">
      <c r="A117" s="3">
        <v>1</v>
      </c>
      <c r="L117" t="b">
        <f t="shared" si="1"/>
        <v>0</v>
      </c>
    </row>
    <row r="118" spans="1:12">
      <c r="A118" s="3">
        <v>5</v>
      </c>
      <c r="L118" t="b">
        <f t="shared" si="1"/>
        <v>0</v>
      </c>
    </row>
    <row r="119" spans="1:12">
      <c r="A119" s="3">
        <v>3</v>
      </c>
      <c r="L119" t="b">
        <f t="shared" si="1"/>
        <v>0</v>
      </c>
    </row>
    <row r="120" spans="1:12">
      <c r="A120" s="3">
        <v>6</v>
      </c>
      <c r="L120" t="b">
        <f t="shared" si="1"/>
        <v>0</v>
      </c>
    </row>
    <row r="121" spans="1:12">
      <c r="A121" s="3">
        <v>6</v>
      </c>
      <c r="L121" t="b">
        <f t="shared" si="1"/>
        <v>0</v>
      </c>
    </row>
    <row r="122" spans="1:12">
      <c r="A122" s="3">
        <v>7</v>
      </c>
      <c r="L122" t="b">
        <f t="shared" si="1"/>
        <v>0</v>
      </c>
    </row>
    <row r="123" spans="1:12">
      <c r="A123" s="3">
        <v>7</v>
      </c>
      <c r="L123" t="b">
        <f t="shared" si="1"/>
        <v>0</v>
      </c>
    </row>
    <row r="124" spans="1:12">
      <c r="A124" s="3">
        <v>8</v>
      </c>
      <c r="L124" t="b">
        <f t="shared" si="1"/>
        <v>0</v>
      </c>
    </row>
    <row r="125" spans="1:12">
      <c r="A125" s="3">
        <v>3</v>
      </c>
      <c r="L125" t="b">
        <f t="shared" si="1"/>
        <v>0</v>
      </c>
    </row>
    <row r="126" spans="1:12">
      <c r="A126" s="3">
        <v>3</v>
      </c>
      <c r="L126" t="b">
        <f t="shared" si="1"/>
        <v>0</v>
      </c>
    </row>
    <row r="127" spans="1:12">
      <c r="A127" s="3">
        <v>3</v>
      </c>
      <c r="L127" t="b">
        <f t="shared" si="1"/>
        <v>0</v>
      </c>
    </row>
    <row r="128" spans="1:12">
      <c r="A128" s="3">
        <v>5</v>
      </c>
      <c r="L128" t="b">
        <f t="shared" si="1"/>
        <v>0</v>
      </c>
    </row>
    <row r="129" spans="1:12">
      <c r="A129" s="3">
        <v>3</v>
      </c>
      <c r="L129" t="b">
        <f t="shared" si="1"/>
        <v>0</v>
      </c>
    </row>
    <row r="130" spans="1:12">
      <c r="A130" s="3">
        <v>4</v>
      </c>
      <c r="L130" t="b">
        <f t="shared" si="1"/>
        <v>0</v>
      </c>
    </row>
    <row r="131" spans="1:12">
      <c r="A131" s="3">
        <v>6</v>
      </c>
      <c r="L131" t="b">
        <f t="shared" ref="L131:L150" si="2">OR(A131&gt;$J$2,A131&lt;$K$2)</f>
        <v>0</v>
      </c>
    </row>
    <row r="132" spans="1:12">
      <c r="A132" s="3">
        <v>6</v>
      </c>
      <c r="L132" t="b">
        <f t="shared" si="2"/>
        <v>0</v>
      </c>
    </row>
    <row r="133" spans="1:12">
      <c r="A133" s="3">
        <v>6</v>
      </c>
      <c r="L133" t="b">
        <f t="shared" si="2"/>
        <v>0</v>
      </c>
    </row>
    <row r="134" spans="1:12">
      <c r="A134" s="3">
        <v>8</v>
      </c>
      <c r="L134" t="b">
        <f t="shared" si="2"/>
        <v>0</v>
      </c>
    </row>
    <row r="135" spans="1:12">
      <c r="A135" s="3">
        <v>5</v>
      </c>
      <c r="L135" t="b">
        <f t="shared" si="2"/>
        <v>0</v>
      </c>
    </row>
    <row r="136" spans="1:12">
      <c r="A136" s="3">
        <v>3</v>
      </c>
      <c r="L136" t="b">
        <f t="shared" si="2"/>
        <v>0</v>
      </c>
    </row>
    <row r="137" spans="1:12">
      <c r="A137" s="3">
        <v>3</v>
      </c>
      <c r="L137" t="b">
        <f t="shared" si="2"/>
        <v>0</v>
      </c>
    </row>
    <row r="138" spans="1:12">
      <c r="A138" s="3">
        <v>4</v>
      </c>
      <c r="L138" t="b">
        <f t="shared" si="2"/>
        <v>0</v>
      </c>
    </row>
    <row r="139" spans="1:12">
      <c r="A139" s="3">
        <v>5</v>
      </c>
      <c r="L139" t="b">
        <f t="shared" si="2"/>
        <v>0</v>
      </c>
    </row>
    <row r="140" spans="1:12">
      <c r="A140" s="3">
        <v>2</v>
      </c>
      <c r="L140" t="b">
        <f t="shared" si="2"/>
        <v>0</v>
      </c>
    </row>
    <row r="141" spans="1:12">
      <c r="A141" s="3">
        <v>2</v>
      </c>
      <c r="L141" t="b">
        <f t="shared" si="2"/>
        <v>0</v>
      </c>
    </row>
    <row r="142" spans="1:12">
      <c r="A142" s="3">
        <v>6</v>
      </c>
      <c r="L142" t="b">
        <f t="shared" si="2"/>
        <v>0</v>
      </c>
    </row>
    <row r="143" spans="1:12">
      <c r="A143" s="3">
        <v>2</v>
      </c>
      <c r="L143" t="b">
        <f t="shared" si="2"/>
        <v>0</v>
      </c>
    </row>
    <row r="144" spans="1:12">
      <c r="A144" s="3">
        <v>2</v>
      </c>
      <c r="L144" t="b">
        <f t="shared" si="2"/>
        <v>0</v>
      </c>
    </row>
    <row r="145" spans="1:12">
      <c r="A145" s="3">
        <v>2</v>
      </c>
      <c r="L145" t="b">
        <f t="shared" si="2"/>
        <v>0</v>
      </c>
    </row>
    <row r="146" spans="1:12">
      <c r="A146" s="3">
        <v>2</v>
      </c>
      <c r="L146" t="b">
        <f t="shared" si="2"/>
        <v>0</v>
      </c>
    </row>
    <row r="147" spans="1:12">
      <c r="A147" s="3">
        <v>2</v>
      </c>
      <c r="L147" t="b">
        <f t="shared" si="2"/>
        <v>0</v>
      </c>
    </row>
    <row r="148" spans="1:12">
      <c r="A148" s="3">
        <v>3</v>
      </c>
      <c r="L148" t="b">
        <f t="shared" si="2"/>
        <v>0</v>
      </c>
    </row>
    <row r="149" spans="1:12">
      <c r="A149" s="3">
        <v>5</v>
      </c>
      <c r="L149" t="b">
        <f t="shared" si="2"/>
        <v>0</v>
      </c>
    </row>
    <row r="150" spans="1:12">
      <c r="A150" s="3">
        <v>5</v>
      </c>
      <c r="L150" t="b">
        <f t="shared" si="2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topLeftCell="H1" workbookViewId="0">
      <selection activeCell="AA10" sqref="AA10"/>
    </sheetView>
  </sheetViews>
  <sheetFormatPr defaultRowHeight="12.75"/>
  <cols>
    <col min="1" max="1" width="8.28515625" style="1"/>
    <col min="3" max="3" width="11.5703125" bestFit="1" customWidth="1"/>
    <col min="5" max="5" width="11.5703125" bestFit="1" customWidth="1"/>
    <col min="13" max="13" width="11.5703125" bestFit="1" customWidth="1"/>
  </cols>
  <sheetData>
    <row r="1" spans="1:15" ht="33.75">
      <c r="A1" s="2" t="s">
        <v>10</v>
      </c>
      <c r="C1" s="20" t="s">
        <v>70</v>
      </c>
      <c r="E1" s="20" t="s">
        <v>71</v>
      </c>
      <c r="G1" s="27" t="s">
        <v>72</v>
      </c>
      <c r="H1" s="27" t="s">
        <v>73</v>
      </c>
      <c r="I1" s="27" t="s">
        <v>74</v>
      </c>
      <c r="J1" s="27" t="s">
        <v>75</v>
      </c>
      <c r="K1" s="27" t="s">
        <v>76</v>
      </c>
      <c r="L1" s="27" t="s">
        <v>79</v>
      </c>
      <c r="M1" s="27" t="s">
        <v>80</v>
      </c>
      <c r="N1" s="24"/>
    </row>
    <row r="2" spans="1:15">
      <c r="A2" s="4">
        <v>5</v>
      </c>
      <c r="G2">
        <f>QUARTILE(A2:A150,1)</f>
        <v>2</v>
      </c>
      <c r="H2">
        <f>QUARTILE(A2:A150,3)</f>
        <v>3</v>
      </c>
      <c r="I2">
        <f>H2-G2</f>
        <v>1</v>
      </c>
      <c r="J2">
        <f>H2+(1.5*I2)</f>
        <v>4.5</v>
      </c>
      <c r="K2">
        <f>G2-(1.5*I2)</f>
        <v>0.5</v>
      </c>
      <c r="L2" s="28" t="b">
        <f>OR(A2&gt;$J$2,A2&lt;$K$2)</f>
        <v>1</v>
      </c>
      <c r="M2">
        <f>(E13/C5)*100</f>
        <v>41.281955191397145</v>
      </c>
    </row>
    <row r="3" spans="1:15">
      <c r="A3" s="4">
        <v>4</v>
      </c>
      <c r="L3" t="b">
        <f t="shared" ref="L3:L66" si="0">OR(A3&gt;$J$2,A3&lt;$K$2)</f>
        <v>0</v>
      </c>
    </row>
    <row r="4" spans="1:15">
      <c r="A4" s="4">
        <v>2</v>
      </c>
      <c r="C4" t="s">
        <v>63</v>
      </c>
      <c r="E4" t="s">
        <v>67</v>
      </c>
      <c r="L4" t="b">
        <f t="shared" si="0"/>
        <v>0</v>
      </c>
    </row>
    <row r="5" spans="1:15">
      <c r="A5" s="4">
        <v>3</v>
      </c>
      <c r="C5">
        <f>AVERAGE(A2:A150)</f>
        <v>2.1879194630872485</v>
      </c>
      <c r="E5">
        <f>MAX(A2:A150)-MIN(A2:A150)</f>
        <v>5</v>
      </c>
      <c r="L5" t="b">
        <f t="shared" si="0"/>
        <v>0</v>
      </c>
    </row>
    <row r="6" spans="1:15">
      <c r="A6" s="4">
        <v>2</v>
      </c>
      <c r="L6" t="b">
        <f t="shared" si="0"/>
        <v>0</v>
      </c>
    </row>
    <row r="7" spans="1:15">
      <c r="A7" s="4">
        <v>2</v>
      </c>
      <c r="L7" t="b">
        <f t="shared" si="0"/>
        <v>0</v>
      </c>
    </row>
    <row r="8" spans="1:15" ht="25.5">
      <c r="A8" s="4">
        <v>2</v>
      </c>
      <c r="C8" t="s">
        <v>64</v>
      </c>
      <c r="E8" t="s">
        <v>68</v>
      </c>
      <c r="L8" t="b">
        <f t="shared" si="0"/>
        <v>0</v>
      </c>
      <c r="N8" t="s">
        <v>81</v>
      </c>
      <c r="O8" t="s">
        <v>88</v>
      </c>
    </row>
    <row r="9" spans="1:15">
      <c r="A9" s="4">
        <v>2</v>
      </c>
      <c r="C9">
        <f>MEDIAN(A2:A150)</f>
        <v>2</v>
      </c>
      <c r="E9">
        <f>VAR(A2:A150)</f>
        <v>0.81579902049700703</v>
      </c>
      <c r="L9" t="b">
        <f t="shared" si="0"/>
        <v>0</v>
      </c>
      <c r="N9" t="s">
        <v>82</v>
      </c>
      <c r="O9">
        <f>COUNTIF(A2:A150,"=1")</f>
        <v>30</v>
      </c>
    </row>
    <row r="10" spans="1:15">
      <c r="A10" s="4">
        <v>5</v>
      </c>
      <c r="L10" s="28" t="b">
        <f t="shared" si="0"/>
        <v>1</v>
      </c>
      <c r="N10" t="s">
        <v>83</v>
      </c>
      <c r="O10">
        <f>COUNTIF(A2:A150,"=2")</f>
        <v>74</v>
      </c>
    </row>
    <row r="11" spans="1:15">
      <c r="A11" s="4">
        <v>6</v>
      </c>
      <c r="L11" s="28" t="b">
        <f t="shared" si="0"/>
        <v>1</v>
      </c>
      <c r="N11" t="s">
        <v>84</v>
      </c>
      <c r="O11">
        <f>COUNTIF(A2:A150,"=3")</f>
        <v>37</v>
      </c>
    </row>
    <row r="12" spans="1:15">
      <c r="A12" s="4">
        <v>4</v>
      </c>
      <c r="C12" t="s">
        <v>65</v>
      </c>
      <c r="E12" t="s">
        <v>69</v>
      </c>
      <c r="L12" t="b">
        <f t="shared" si="0"/>
        <v>0</v>
      </c>
      <c r="N12" t="s">
        <v>85</v>
      </c>
      <c r="O12">
        <f>COUNTIF(A2:A150,"=4")</f>
        <v>4</v>
      </c>
    </row>
    <row r="13" spans="1:15">
      <c r="A13" s="4">
        <v>4</v>
      </c>
      <c r="C13">
        <f>MODE(A2:A150)</f>
        <v>2</v>
      </c>
      <c r="E13">
        <f>STDEV(A2:A150)</f>
        <v>0.90321593237553499</v>
      </c>
      <c r="L13" t="b">
        <f t="shared" si="0"/>
        <v>0</v>
      </c>
      <c r="N13" t="s">
        <v>86</v>
      </c>
      <c r="O13">
        <f>COUNTIF(A2:A150,"5")</f>
        <v>3</v>
      </c>
    </row>
    <row r="14" spans="1:15">
      <c r="A14" s="4">
        <v>1</v>
      </c>
      <c r="L14" t="b">
        <f t="shared" si="0"/>
        <v>0</v>
      </c>
      <c r="N14" t="s">
        <v>87</v>
      </c>
      <c r="O14">
        <f>COUNTIF(A2:A150,"=6")</f>
        <v>1</v>
      </c>
    </row>
    <row r="15" spans="1:15">
      <c r="A15" s="4">
        <v>1</v>
      </c>
      <c r="L15" t="b">
        <f t="shared" si="0"/>
        <v>0</v>
      </c>
    </row>
    <row r="16" spans="1:15">
      <c r="A16" s="4">
        <v>1</v>
      </c>
      <c r="L16" t="b">
        <f t="shared" si="0"/>
        <v>0</v>
      </c>
    </row>
    <row r="17" spans="1:12">
      <c r="A17" s="4">
        <v>1</v>
      </c>
      <c r="L17" t="b">
        <f t="shared" si="0"/>
        <v>0</v>
      </c>
    </row>
    <row r="18" spans="1:12">
      <c r="A18" s="4">
        <v>1</v>
      </c>
      <c r="L18" t="b">
        <f t="shared" si="0"/>
        <v>0</v>
      </c>
    </row>
    <row r="19" spans="1:12">
      <c r="A19" s="4">
        <v>5</v>
      </c>
      <c r="L19" s="28" t="b">
        <f t="shared" si="0"/>
        <v>1</v>
      </c>
    </row>
    <row r="20" spans="1:12">
      <c r="A20" s="4">
        <v>1</v>
      </c>
      <c r="L20" t="b">
        <f t="shared" si="0"/>
        <v>0</v>
      </c>
    </row>
    <row r="21" spans="1:12">
      <c r="A21" s="4">
        <v>1</v>
      </c>
      <c r="L21" t="b">
        <f t="shared" si="0"/>
        <v>0</v>
      </c>
    </row>
    <row r="22" spans="1:12">
      <c r="A22" s="4">
        <v>1</v>
      </c>
      <c r="L22" t="b">
        <f t="shared" si="0"/>
        <v>0</v>
      </c>
    </row>
    <row r="23" spans="1:12">
      <c r="A23" s="4">
        <v>1</v>
      </c>
      <c r="L23" t="b">
        <f t="shared" si="0"/>
        <v>0</v>
      </c>
    </row>
    <row r="24" spans="1:12">
      <c r="A24" s="4">
        <v>3</v>
      </c>
      <c r="L24" t="b">
        <f t="shared" si="0"/>
        <v>0</v>
      </c>
    </row>
    <row r="25" spans="1:12">
      <c r="A25" s="4">
        <v>3</v>
      </c>
      <c r="L25" t="b">
        <f t="shared" si="0"/>
        <v>0</v>
      </c>
    </row>
    <row r="26" spans="1:12">
      <c r="A26" s="4">
        <v>3</v>
      </c>
      <c r="L26" t="b">
        <f t="shared" si="0"/>
        <v>0</v>
      </c>
    </row>
    <row r="27" spans="1:12">
      <c r="A27" s="4">
        <v>2</v>
      </c>
      <c r="L27" t="b">
        <f t="shared" si="0"/>
        <v>0</v>
      </c>
    </row>
    <row r="28" spans="1:12">
      <c r="A28" s="4">
        <v>2</v>
      </c>
      <c r="L28" t="b">
        <f t="shared" si="0"/>
        <v>0</v>
      </c>
    </row>
    <row r="29" spans="1:12">
      <c r="A29" s="4">
        <v>2</v>
      </c>
      <c r="L29" t="b">
        <f t="shared" si="0"/>
        <v>0</v>
      </c>
    </row>
    <row r="30" spans="1:12">
      <c r="A30" s="4">
        <v>2</v>
      </c>
      <c r="L30" t="b">
        <f t="shared" si="0"/>
        <v>0</v>
      </c>
    </row>
    <row r="31" spans="1:12">
      <c r="A31" s="4">
        <v>2</v>
      </c>
      <c r="L31" t="b">
        <f t="shared" si="0"/>
        <v>0</v>
      </c>
    </row>
    <row r="32" spans="1:12">
      <c r="A32" s="4">
        <v>3</v>
      </c>
      <c r="L32" t="b">
        <f t="shared" si="0"/>
        <v>0</v>
      </c>
    </row>
    <row r="33" spans="1:12">
      <c r="A33" s="4">
        <v>3</v>
      </c>
      <c r="L33" t="b">
        <f t="shared" si="0"/>
        <v>0</v>
      </c>
    </row>
    <row r="34" spans="1:12">
      <c r="A34" s="4">
        <v>3</v>
      </c>
      <c r="L34" t="b">
        <f t="shared" si="0"/>
        <v>0</v>
      </c>
    </row>
    <row r="35" spans="1:12">
      <c r="A35" s="4">
        <v>3</v>
      </c>
      <c r="L35" t="b">
        <f t="shared" si="0"/>
        <v>0</v>
      </c>
    </row>
    <row r="36" spans="1:12">
      <c r="A36" s="4">
        <v>3</v>
      </c>
      <c r="L36" t="b">
        <f t="shared" si="0"/>
        <v>0</v>
      </c>
    </row>
    <row r="37" spans="1:12">
      <c r="A37" s="4">
        <v>3</v>
      </c>
      <c r="L37" t="b">
        <f t="shared" si="0"/>
        <v>0</v>
      </c>
    </row>
    <row r="38" spans="1:12">
      <c r="A38" s="4">
        <v>3</v>
      </c>
      <c r="L38" t="b">
        <f t="shared" si="0"/>
        <v>0</v>
      </c>
    </row>
    <row r="39" spans="1:12">
      <c r="A39" s="4">
        <v>3</v>
      </c>
      <c r="L39" t="b">
        <f t="shared" si="0"/>
        <v>0</v>
      </c>
    </row>
    <row r="40" spans="1:12">
      <c r="A40" s="4">
        <v>2</v>
      </c>
      <c r="L40" t="b">
        <f t="shared" si="0"/>
        <v>0</v>
      </c>
    </row>
    <row r="41" spans="1:12">
      <c r="A41" s="4">
        <v>2</v>
      </c>
      <c r="L41" t="b">
        <f t="shared" si="0"/>
        <v>0</v>
      </c>
    </row>
    <row r="42" spans="1:12">
      <c r="A42" s="4">
        <v>2</v>
      </c>
      <c r="L42" t="b">
        <f t="shared" si="0"/>
        <v>0</v>
      </c>
    </row>
    <row r="43" spans="1:12">
      <c r="A43" s="4">
        <v>3</v>
      </c>
      <c r="L43" t="b">
        <f t="shared" si="0"/>
        <v>0</v>
      </c>
    </row>
    <row r="44" spans="1:12">
      <c r="A44" s="4">
        <v>2</v>
      </c>
      <c r="L44" t="b">
        <f t="shared" si="0"/>
        <v>0</v>
      </c>
    </row>
    <row r="45" spans="1:12">
      <c r="A45" s="4">
        <v>3</v>
      </c>
      <c r="L45" t="b">
        <f t="shared" si="0"/>
        <v>0</v>
      </c>
    </row>
    <row r="46" spans="1:12">
      <c r="A46" s="4">
        <v>2</v>
      </c>
      <c r="L46" t="b">
        <f t="shared" si="0"/>
        <v>0</v>
      </c>
    </row>
    <row r="47" spans="1:12">
      <c r="A47" s="4">
        <v>3</v>
      </c>
      <c r="L47" t="b">
        <f t="shared" si="0"/>
        <v>0</v>
      </c>
    </row>
    <row r="48" spans="1:12">
      <c r="A48" s="4">
        <v>3</v>
      </c>
      <c r="L48" t="b">
        <f t="shared" si="0"/>
        <v>0</v>
      </c>
    </row>
    <row r="49" spans="1:12">
      <c r="A49" s="4">
        <v>2</v>
      </c>
      <c r="L49" t="b">
        <f t="shared" si="0"/>
        <v>0</v>
      </c>
    </row>
    <row r="50" spans="1:12">
      <c r="A50" s="4">
        <v>3</v>
      </c>
      <c r="L50" t="b">
        <f t="shared" si="0"/>
        <v>0</v>
      </c>
    </row>
    <row r="51" spans="1:12">
      <c r="A51" s="4">
        <v>3</v>
      </c>
      <c r="L51" t="b">
        <f t="shared" si="0"/>
        <v>0</v>
      </c>
    </row>
    <row r="52" spans="1:12">
      <c r="A52" s="4">
        <v>3</v>
      </c>
      <c r="L52" t="b">
        <f t="shared" si="0"/>
        <v>0</v>
      </c>
    </row>
    <row r="53" spans="1:12">
      <c r="A53" s="4">
        <v>3</v>
      </c>
      <c r="L53" t="b">
        <f t="shared" si="0"/>
        <v>0</v>
      </c>
    </row>
    <row r="54" spans="1:12">
      <c r="A54" s="4">
        <v>2</v>
      </c>
      <c r="L54" t="b">
        <f t="shared" si="0"/>
        <v>0</v>
      </c>
    </row>
    <row r="55" spans="1:12">
      <c r="A55" s="4">
        <v>3</v>
      </c>
      <c r="L55" t="b">
        <f t="shared" si="0"/>
        <v>0</v>
      </c>
    </row>
    <row r="56" spans="1:12">
      <c r="A56" s="4">
        <v>1</v>
      </c>
      <c r="L56" t="b">
        <f t="shared" si="0"/>
        <v>0</v>
      </c>
    </row>
    <row r="57" spans="1:12">
      <c r="A57" s="4">
        <v>2</v>
      </c>
      <c r="L57" t="b">
        <f t="shared" si="0"/>
        <v>0</v>
      </c>
    </row>
    <row r="58" spans="1:12">
      <c r="A58" s="4">
        <v>2</v>
      </c>
      <c r="L58" t="b">
        <f t="shared" si="0"/>
        <v>0</v>
      </c>
    </row>
    <row r="59" spans="1:12">
      <c r="A59" s="4">
        <v>1</v>
      </c>
      <c r="L59" t="b">
        <f t="shared" si="0"/>
        <v>0</v>
      </c>
    </row>
    <row r="60" spans="1:12">
      <c r="A60" s="4">
        <v>2</v>
      </c>
      <c r="L60" t="b">
        <f t="shared" si="0"/>
        <v>0</v>
      </c>
    </row>
    <row r="61" spans="1:12">
      <c r="A61" s="4">
        <v>1</v>
      </c>
      <c r="L61" t="b">
        <f t="shared" si="0"/>
        <v>0</v>
      </c>
    </row>
    <row r="62" spans="1:12">
      <c r="A62" s="4">
        <v>1</v>
      </c>
      <c r="L62" t="b">
        <f t="shared" si="0"/>
        <v>0</v>
      </c>
    </row>
    <row r="63" spans="1:12">
      <c r="A63" s="4">
        <v>3</v>
      </c>
      <c r="L63" t="b">
        <f t="shared" si="0"/>
        <v>0</v>
      </c>
    </row>
    <row r="64" spans="1:12">
      <c r="A64" s="4">
        <v>3</v>
      </c>
      <c r="L64" t="b">
        <f t="shared" si="0"/>
        <v>0</v>
      </c>
    </row>
    <row r="65" spans="1:12">
      <c r="A65" s="4">
        <v>2</v>
      </c>
      <c r="L65" t="b">
        <f t="shared" si="0"/>
        <v>0</v>
      </c>
    </row>
    <row r="66" spans="1:12">
      <c r="A66" s="4">
        <v>2</v>
      </c>
      <c r="L66" t="b">
        <f t="shared" si="0"/>
        <v>0</v>
      </c>
    </row>
    <row r="67" spans="1:12">
      <c r="A67" s="4">
        <v>2</v>
      </c>
      <c r="L67" t="b">
        <f t="shared" ref="L67:L130" si="1">OR(A67&gt;$J$2,A67&lt;$K$2)</f>
        <v>0</v>
      </c>
    </row>
    <row r="68" spans="1:12">
      <c r="A68" s="4">
        <v>3</v>
      </c>
      <c r="L68" t="b">
        <f t="shared" si="1"/>
        <v>0</v>
      </c>
    </row>
    <row r="69" spans="1:12">
      <c r="A69" s="4">
        <v>3</v>
      </c>
      <c r="L69" t="b">
        <f t="shared" si="1"/>
        <v>0</v>
      </c>
    </row>
    <row r="70" spans="1:12">
      <c r="A70" s="4">
        <v>2</v>
      </c>
      <c r="L70" t="b">
        <f t="shared" si="1"/>
        <v>0</v>
      </c>
    </row>
    <row r="71" spans="1:12">
      <c r="A71" s="4">
        <v>2</v>
      </c>
      <c r="L71" t="b">
        <f t="shared" si="1"/>
        <v>0</v>
      </c>
    </row>
    <row r="72" spans="1:12">
      <c r="A72" s="4">
        <v>3</v>
      </c>
      <c r="L72" t="b">
        <f t="shared" si="1"/>
        <v>0</v>
      </c>
    </row>
    <row r="73" spans="1:12">
      <c r="A73" s="4">
        <v>2</v>
      </c>
      <c r="L73" t="b">
        <f t="shared" si="1"/>
        <v>0</v>
      </c>
    </row>
    <row r="74" spans="1:12">
      <c r="A74" s="4">
        <v>2</v>
      </c>
      <c r="L74" t="b">
        <f t="shared" si="1"/>
        <v>0</v>
      </c>
    </row>
    <row r="75" spans="1:12">
      <c r="A75" s="4">
        <v>4</v>
      </c>
      <c r="L75" t="b">
        <f t="shared" si="1"/>
        <v>0</v>
      </c>
    </row>
    <row r="76" spans="1:12">
      <c r="A76" s="4">
        <v>2</v>
      </c>
      <c r="L76" t="b">
        <f t="shared" si="1"/>
        <v>0</v>
      </c>
    </row>
    <row r="77" spans="1:12">
      <c r="A77" s="4">
        <v>2</v>
      </c>
      <c r="L77" t="b">
        <f t="shared" si="1"/>
        <v>0</v>
      </c>
    </row>
    <row r="78" spans="1:12">
      <c r="A78" s="4">
        <v>2</v>
      </c>
      <c r="L78" t="b">
        <f t="shared" si="1"/>
        <v>0</v>
      </c>
    </row>
    <row r="79" spans="1:12">
      <c r="A79" s="4">
        <v>2</v>
      </c>
      <c r="L79" t="b">
        <f t="shared" si="1"/>
        <v>0</v>
      </c>
    </row>
    <row r="80" spans="1:12">
      <c r="A80" s="4">
        <v>2</v>
      </c>
      <c r="L80" t="b">
        <f t="shared" si="1"/>
        <v>0</v>
      </c>
    </row>
    <row r="81" spans="1:12">
      <c r="A81" s="4">
        <v>2</v>
      </c>
      <c r="L81" t="b">
        <f t="shared" si="1"/>
        <v>0</v>
      </c>
    </row>
    <row r="82" spans="1:12">
      <c r="A82" s="4">
        <v>2</v>
      </c>
      <c r="L82" t="b">
        <f t="shared" si="1"/>
        <v>0</v>
      </c>
    </row>
    <row r="83" spans="1:12">
      <c r="A83" s="4">
        <v>2</v>
      </c>
      <c r="L83" t="b">
        <f t="shared" si="1"/>
        <v>0</v>
      </c>
    </row>
    <row r="84" spans="1:12">
      <c r="A84" s="4">
        <v>2</v>
      </c>
      <c r="L84" t="b">
        <f t="shared" si="1"/>
        <v>0</v>
      </c>
    </row>
    <row r="85" spans="1:12">
      <c r="A85" s="4">
        <v>2</v>
      </c>
      <c r="L85" t="b">
        <f t="shared" si="1"/>
        <v>0</v>
      </c>
    </row>
    <row r="86" spans="1:12">
      <c r="A86" s="4">
        <v>3</v>
      </c>
      <c r="L86" t="b">
        <f t="shared" si="1"/>
        <v>0</v>
      </c>
    </row>
    <row r="87" spans="1:12">
      <c r="A87" s="4">
        <v>3</v>
      </c>
      <c r="L87" t="b">
        <f t="shared" si="1"/>
        <v>0</v>
      </c>
    </row>
    <row r="88" spans="1:12">
      <c r="A88" s="4">
        <v>2</v>
      </c>
      <c r="L88" t="b">
        <f t="shared" si="1"/>
        <v>0</v>
      </c>
    </row>
    <row r="89" spans="1:12">
      <c r="A89" s="4">
        <v>2</v>
      </c>
      <c r="L89" t="b">
        <f t="shared" si="1"/>
        <v>0</v>
      </c>
    </row>
    <row r="90" spans="1:12">
      <c r="A90" s="4">
        <v>2</v>
      </c>
      <c r="L90" t="b">
        <f t="shared" si="1"/>
        <v>0</v>
      </c>
    </row>
    <row r="91" spans="1:12">
      <c r="A91" s="4">
        <v>2</v>
      </c>
      <c r="L91" t="b">
        <f t="shared" si="1"/>
        <v>0</v>
      </c>
    </row>
    <row r="92" spans="1:12">
      <c r="A92" s="4">
        <v>1</v>
      </c>
      <c r="L92" t="b">
        <f t="shared" si="1"/>
        <v>0</v>
      </c>
    </row>
    <row r="93" spans="1:12">
      <c r="A93" s="4">
        <v>2</v>
      </c>
      <c r="L93" t="b">
        <f t="shared" si="1"/>
        <v>0</v>
      </c>
    </row>
    <row r="94" spans="1:12">
      <c r="A94" s="4">
        <v>3</v>
      </c>
      <c r="L94" t="b">
        <f t="shared" si="1"/>
        <v>0</v>
      </c>
    </row>
    <row r="95" spans="1:12">
      <c r="A95" s="4">
        <v>3</v>
      </c>
      <c r="L95" t="b">
        <f t="shared" si="1"/>
        <v>0</v>
      </c>
    </row>
    <row r="96" spans="1:12">
      <c r="A96" s="4">
        <v>3</v>
      </c>
      <c r="L96" t="b">
        <f t="shared" si="1"/>
        <v>0</v>
      </c>
    </row>
    <row r="97" spans="1:12">
      <c r="A97" s="4">
        <v>3</v>
      </c>
      <c r="L97" t="b">
        <f t="shared" si="1"/>
        <v>0</v>
      </c>
    </row>
    <row r="98" spans="1:12">
      <c r="A98" s="4">
        <v>3</v>
      </c>
      <c r="L98" t="b">
        <f t="shared" si="1"/>
        <v>0</v>
      </c>
    </row>
    <row r="99" spans="1:12">
      <c r="A99" s="4">
        <v>2</v>
      </c>
      <c r="L99" t="b">
        <f t="shared" si="1"/>
        <v>0</v>
      </c>
    </row>
    <row r="100" spans="1:12">
      <c r="A100" s="4">
        <v>2</v>
      </c>
      <c r="L100" t="b">
        <f t="shared" si="1"/>
        <v>0</v>
      </c>
    </row>
    <row r="101" spans="1:12">
      <c r="A101" s="4">
        <v>2</v>
      </c>
      <c r="L101" t="b">
        <f t="shared" si="1"/>
        <v>0</v>
      </c>
    </row>
    <row r="102" spans="1:12">
      <c r="A102" s="4">
        <v>2</v>
      </c>
      <c r="L102" t="b">
        <f t="shared" si="1"/>
        <v>0</v>
      </c>
    </row>
    <row r="103" spans="1:12">
      <c r="A103" s="4">
        <v>2</v>
      </c>
      <c r="L103" t="b">
        <f t="shared" si="1"/>
        <v>0</v>
      </c>
    </row>
    <row r="104" spans="1:12">
      <c r="A104" s="4">
        <v>3</v>
      </c>
      <c r="L104" t="b">
        <f t="shared" si="1"/>
        <v>0</v>
      </c>
    </row>
    <row r="105" spans="1:12">
      <c r="A105" s="4">
        <v>3</v>
      </c>
      <c r="L105" t="b">
        <f t="shared" si="1"/>
        <v>0</v>
      </c>
    </row>
    <row r="106" spans="1:12">
      <c r="A106" s="4">
        <v>3</v>
      </c>
      <c r="L106" t="b">
        <f t="shared" si="1"/>
        <v>0</v>
      </c>
    </row>
    <row r="107" spans="1:12">
      <c r="A107" s="4">
        <v>2</v>
      </c>
      <c r="L107" t="b">
        <f t="shared" si="1"/>
        <v>0</v>
      </c>
    </row>
    <row r="108" spans="1:12">
      <c r="A108" s="4">
        <v>2</v>
      </c>
      <c r="L108" t="b">
        <f t="shared" si="1"/>
        <v>0</v>
      </c>
    </row>
    <row r="109" spans="1:12">
      <c r="A109" s="4">
        <v>2</v>
      </c>
      <c r="L109" t="b">
        <f t="shared" si="1"/>
        <v>0</v>
      </c>
    </row>
    <row r="110" spans="1:12">
      <c r="A110" s="4">
        <v>2</v>
      </c>
      <c r="L110" t="b">
        <f t="shared" si="1"/>
        <v>0</v>
      </c>
    </row>
    <row r="111" spans="1:12">
      <c r="A111" s="4">
        <v>2</v>
      </c>
      <c r="L111" t="b">
        <f t="shared" si="1"/>
        <v>0</v>
      </c>
    </row>
    <row r="112" spans="1:12">
      <c r="A112" s="4">
        <v>2</v>
      </c>
      <c r="L112" t="b">
        <f t="shared" si="1"/>
        <v>0</v>
      </c>
    </row>
    <row r="113" spans="1:12">
      <c r="A113" s="4">
        <v>2</v>
      </c>
      <c r="L113" t="b">
        <f t="shared" si="1"/>
        <v>0</v>
      </c>
    </row>
    <row r="114" spans="1:12">
      <c r="A114" s="4">
        <v>2</v>
      </c>
      <c r="L114" t="b">
        <f t="shared" si="1"/>
        <v>0</v>
      </c>
    </row>
    <row r="115" spans="1:12">
      <c r="A115" s="4">
        <v>2</v>
      </c>
      <c r="L115" t="b">
        <f t="shared" si="1"/>
        <v>0</v>
      </c>
    </row>
    <row r="116" spans="1:12">
      <c r="A116" s="4">
        <v>1</v>
      </c>
      <c r="L116" t="b">
        <f t="shared" si="1"/>
        <v>0</v>
      </c>
    </row>
    <row r="117" spans="1:12">
      <c r="A117" s="4">
        <v>2</v>
      </c>
      <c r="L117" t="b">
        <f t="shared" si="1"/>
        <v>0</v>
      </c>
    </row>
    <row r="118" spans="1:12">
      <c r="A118" s="4">
        <v>2</v>
      </c>
      <c r="L118" t="b">
        <f t="shared" si="1"/>
        <v>0</v>
      </c>
    </row>
    <row r="119" spans="1:12">
      <c r="A119" s="4">
        <v>2</v>
      </c>
      <c r="L119" t="b">
        <f t="shared" si="1"/>
        <v>0</v>
      </c>
    </row>
    <row r="120" spans="1:12">
      <c r="A120" s="4">
        <v>1</v>
      </c>
      <c r="L120" t="b">
        <f t="shared" si="1"/>
        <v>0</v>
      </c>
    </row>
    <row r="121" spans="1:12">
      <c r="A121" s="4">
        <v>3</v>
      </c>
      <c r="L121" t="b">
        <f t="shared" si="1"/>
        <v>0</v>
      </c>
    </row>
    <row r="122" spans="1:12">
      <c r="A122" s="4">
        <v>2</v>
      </c>
      <c r="L122" t="b">
        <f t="shared" si="1"/>
        <v>0</v>
      </c>
    </row>
    <row r="123" spans="1:12">
      <c r="A123" s="4">
        <v>2</v>
      </c>
      <c r="L123" t="b">
        <f t="shared" si="1"/>
        <v>0</v>
      </c>
    </row>
    <row r="124" spans="1:12">
      <c r="A124" s="4">
        <v>2</v>
      </c>
      <c r="L124" t="b">
        <f t="shared" si="1"/>
        <v>0</v>
      </c>
    </row>
    <row r="125" spans="1:12">
      <c r="A125" s="4">
        <v>2</v>
      </c>
      <c r="L125" t="b">
        <f t="shared" si="1"/>
        <v>0</v>
      </c>
    </row>
    <row r="126" spans="1:12">
      <c r="A126" s="4">
        <v>2</v>
      </c>
      <c r="L126" t="b">
        <f t="shared" si="1"/>
        <v>0</v>
      </c>
    </row>
    <row r="127" spans="1:12">
      <c r="A127" s="4">
        <v>2</v>
      </c>
      <c r="L127" t="b">
        <f t="shared" si="1"/>
        <v>0</v>
      </c>
    </row>
    <row r="128" spans="1:12">
      <c r="A128" s="4">
        <v>2</v>
      </c>
      <c r="L128" t="b">
        <f t="shared" si="1"/>
        <v>0</v>
      </c>
    </row>
    <row r="129" spans="1:12">
      <c r="A129" s="4">
        <v>1</v>
      </c>
      <c r="L129" t="b">
        <f t="shared" si="1"/>
        <v>0</v>
      </c>
    </row>
    <row r="130" spans="1:12">
      <c r="A130" s="4">
        <v>2</v>
      </c>
      <c r="L130" t="b">
        <f t="shared" si="1"/>
        <v>0</v>
      </c>
    </row>
    <row r="131" spans="1:12">
      <c r="A131" s="4">
        <v>1</v>
      </c>
      <c r="L131" t="b">
        <f t="shared" ref="L131:L150" si="2">OR(A131&gt;$J$2,A131&lt;$K$2)</f>
        <v>0</v>
      </c>
    </row>
    <row r="132" spans="1:12">
      <c r="A132" s="4">
        <v>1</v>
      </c>
      <c r="L132" t="b">
        <f t="shared" si="2"/>
        <v>0</v>
      </c>
    </row>
    <row r="133" spans="1:12">
      <c r="A133" s="4">
        <v>2</v>
      </c>
      <c r="L133" t="b">
        <f t="shared" si="2"/>
        <v>0</v>
      </c>
    </row>
    <row r="134" spans="1:12">
      <c r="A134" s="4">
        <v>2</v>
      </c>
      <c r="L134" t="b">
        <f t="shared" si="2"/>
        <v>0</v>
      </c>
    </row>
    <row r="135" spans="1:12">
      <c r="A135" s="4">
        <v>1</v>
      </c>
      <c r="L135" t="b">
        <f t="shared" si="2"/>
        <v>0</v>
      </c>
    </row>
    <row r="136" spans="1:12">
      <c r="A136" s="4">
        <v>1</v>
      </c>
      <c r="L136" t="b">
        <f t="shared" si="2"/>
        <v>0</v>
      </c>
    </row>
    <row r="137" spans="1:12">
      <c r="A137" s="4">
        <v>1</v>
      </c>
      <c r="L137" t="b">
        <f t="shared" si="2"/>
        <v>0</v>
      </c>
    </row>
    <row r="138" spans="1:12">
      <c r="A138" s="4">
        <v>1</v>
      </c>
      <c r="L138" t="b">
        <f t="shared" si="2"/>
        <v>0</v>
      </c>
    </row>
    <row r="139" spans="1:12">
      <c r="A139" s="4">
        <v>2</v>
      </c>
      <c r="L139" t="b">
        <f t="shared" si="2"/>
        <v>0</v>
      </c>
    </row>
    <row r="140" spans="1:12">
      <c r="A140" s="4">
        <v>1</v>
      </c>
      <c r="L140" t="b">
        <f t="shared" si="2"/>
        <v>0</v>
      </c>
    </row>
    <row r="141" spans="1:12">
      <c r="A141" s="4">
        <v>2</v>
      </c>
      <c r="L141" t="b">
        <f t="shared" si="2"/>
        <v>0</v>
      </c>
    </row>
    <row r="142" spans="1:12">
      <c r="A142" s="4">
        <v>2</v>
      </c>
      <c r="L142" t="b">
        <f t="shared" si="2"/>
        <v>0</v>
      </c>
    </row>
    <row r="143" spans="1:12">
      <c r="A143" s="4">
        <v>2</v>
      </c>
      <c r="L143" t="b">
        <f t="shared" si="2"/>
        <v>0</v>
      </c>
    </row>
    <row r="144" spans="1:12">
      <c r="A144" s="4">
        <v>1</v>
      </c>
      <c r="L144" t="b">
        <f t="shared" si="2"/>
        <v>0</v>
      </c>
    </row>
    <row r="145" spans="1:12">
      <c r="A145" s="4">
        <v>2</v>
      </c>
      <c r="L145" t="b">
        <f t="shared" si="2"/>
        <v>0</v>
      </c>
    </row>
    <row r="146" spans="1:12">
      <c r="A146" s="4">
        <v>1</v>
      </c>
      <c r="L146" t="b">
        <f t="shared" si="2"/>
        <v>0</v>
      </c>
    </row>
    <row r="147" spans="1:12">
      <c r="A147" s="4">
        <v>1</v>
      </c>
      <c r="L147" t="b">
        <f t="shared" si="2"/>
        <v>0</v>
      </c>
    </row>
    <row r="148" spans="1:12">
      <c r="A148" s="4">
        <v>1</v>
      </c>
      <c r="L148" t="b">
        <f t="shared" si="2"/>
        <v>0</v>
      </c>
    </row>
    <row r="149" spans="1:12">
      <c r="A149" s="4">
        <v>1</v>
      </c>
      <c r="L149" t="b">
        <f t="shared" si="2"/>
        <v>0</v>
      </c>
    </row>
    <row r="150" spans="1:12">
      <c r="A150" s="4">
        <v>1</v>
      </c>
      <c r="L150" t="b">
        <f t="shared" si="2"/>
        <v>0</v>
      </c>
    </row>
  </sheetData>
  <sortState ref="A2:A150">
    <sortCondition ref="A1:A150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topLeftCell="E1" workbookViewId="0">
      <selection activeCell="S19" sqref="S19"/>
    </sheetView>
  </sheetViews>
  <sheetFormatPr defaultRowHeight="12.75"/>
  <cols>
    <col min="4" max="4" width="11.5703125" bestFit="1" customWidth="1"/>
    <col min="6" max="6" width="11.5703125" bestFit="1" customWidth="1"/>
  </cols>
  <sheetData>
    <row r="1" spans="1:16" ht="33.75">
      <c r="A1" s="2" t="s">
        <v>13</v>
      </c>
      <c r="C1" s="20"/>
      <c r="D1" s="20" t="s">
        <v>70</v>
      </c>
      <c r="F1" s="20" t="s">
        <v>58</v>
      </c>
      <c r="H1" s="27" t="s">
        <v>72</v>
      </c>
      <c r="I1" s="27" t="s">
        <v>73</v>
      </c>
      <c r="J1" s="27" t="s">
        <v>74</v>
      </c>
      <c r="K1" s="27" t="s">
        <v>75</v>
      </c>
      <c r="L1" s="27" t="s">
        <v>76</v>
      </c>
      <c r="M1" s="27" t="s">
        <v>79</v>
      </c>
    </row>
    <row r="2" spans="1:16" ht="17.25">
      <c r="A2" s="4" t="s">
        <v>6</v>
      </c>
      <c r="B2" s="21">
        <f>IF(A2="A",1,IF(A2="F",2,""))</f>
        <v>1</v>
      </c>
      <c r="H2">
        <f>QUARTILE(B2:B150,1)</f>
        <v>1</v>
      </c>
      <c r="I2">
        <f>QUARTILE(B2:B150,3)</f>
        <v>2</v>
      </c>
      <c r="J2">
        <f>I2-H2</f>
        <v>1</v>
      </c>
      <c r="K2">
        <f>I2+(1.5*J2)</f>
        <v>3.5</v>
      </c>
      <c r="L2">
        <f>H2+(1.5*J2)</f>
        <v>2.5</v>
      </c>
      <c r="M2" s="28" t="b">
        <f>OR(B2&gt;$K$2,B2&lt;$L$2)</f>
        <v>1</v>
      </c>
    </row>
    <row r="3" spans="1:16" ht="17.25">
      <c r="A3" s="4" t="s">
        <v>6</v>
      </c>
      <c r="B3" s="21">
        <f t="shared" ref="B3:B66" si="0">IF(A3="A",1,IF(A3="F",2,""))</f>
        <v>1</v>
      </c>
      <c r="D3" t="s">
        <v>63</v>
      </c>
      <c r="F3" t="s">
        <v>67</v>
      </c>
      <c r="M3" s="28" t="b">
        <f t="shared" ref="M3:M66" si="1">OR(B3&gt;$K$2,B3&lt;$L$2)</f>
        <v>1</v>
      </c>
    </row>
    <row r="4" spans="1:16" ht="17.25">
      <c r="A4" s="4" t="s">
        <v>6</v>
      </c>
      <c r="B4" s="21">
        <f t="shared" si="0"/>
        <v>1</v>
      </c>
      <c r="D4">
        <f>AVERAGE(B2:B150)</f>
        <v>1.6241610738255035</v>
      </c>
      <c r="F4">
        <f>MAX(B2:B150)</f>
        <v>2</v>
      </c>
      <c r="M4" s="28" t="b">
        <f t="shared" si="1"/>
        <v>1</v>
      </c>
    </row>
    <row r="5" spans="1:16" ht="17.25">
      <c r="A5" s="4" t="s">
        <v>6</v>
      </c>
      <c r="B5" s="21">
        <f t="shared" si="0"/>
        <v>1</v>
      </c>
      <c r="M5" s="28" t="b">
        <f t="shared" si="1"/>
        <v>1</v>
      </c>
      <c r="O5" t="s">
        <v>96</v>
      </c>
      <c r="P5" t="s">
        <v>97</v>
      </c>
    </row>
    <row r="6" spans="1:16" ht="17.25">
      <c r="A6" s="4" t="s">
        <v>6</v>
      </c>
      <c r="B6" s="21">
        <f t="shared" si="0"/>
        <v>1</v>
      </c>
      <c r="M6" s="28" t="b">
        <f t="shared" si="1"/>
        <v>1</v>
      </c>
      <c r="O6" t="s">
        <v>6</v>
      </c>
      <c r="P6">
        <f>COUNTIF(A2:A150,"=A")</f>
        <v>56</v>
      </c>
    </row>
    <row r="7" spans="1:16" ht="17.25">
      <c r="A7" s="4" t="s">
        <v>6</v>
      </c>
      <c r="B7" s="21">
        <f t="shared" si="0"/>
        <v>1</v>
      </c>
      <c r="D7" t="s">
        <v>64</v>
      </c>
      <c r="F7" t="s">
        <v>68</v>
      </c>
      <c r="M7" s="28" t="b">
        <f t="shared" si="1"/>
        <v>1</v>
      </c>
      <c r="O7" t="s">
        <v>5</v>
      </c>
      <c r="P7">
        <f>COUNTIF(A2:A150,"=F")</f>
        <v>93</v>
      </c>
    </row>
    <row r="8" spans="1:16" ht="17.25">
      <c r="A8" s="4" t="s">
        <v>6</v>
      </c>
      <c r="B8" s="21">
        <f t="shared" si="0"/>
        <v>1</v>
      </c>
      <c r="D8">
        <f>MEDIAN(B2:B150)</f>
        <v>2</v>
      </c>
      <c r="F8">
        <f>VAR(B2:B150)</f>
        <v>0.23616905496100143</v>
      </c>
      <c r="M8" s="28" t="b">
        <f t="shared" si="1"/>
        <v>1</v>
      </c>
    </row>
    <row r="9" spans="1:16" ht="17.25">
      <c r="A9" s="4" t="s">
        <v>6</v>
      </c>
      <c r="B9" s="21">
        <f t="shared" si="0"/>
        <v>1</v>
      </c>
      <c r="M9" s="28" t="b">
        <f t="shared" si="1"/>
        <v>1</v>
      </c>
    </row>
    <row r="10" spans="1:16" ht="17.25">
      <c r="A10" s="4" t="s">
        <v>6</v>
      </c>
      <c r="B10" s="21">
        <f t="shared" si="0"/>
        <v>1</v>
      </c>
      <c r="D10" t="s">
        <v>65</v>
      </c>
      <c r="F10" t="s">
        <v>69</v>
      </c>
      <c r="M10" s="28" t="b">
        <f t="shared" si="1"/>
        <v>1</v>
      </c>
    </row>
    <row r="11" spans="1:16" ht="17.25">
      <c r="A11" s="4" t="s">
        <v>6</v>
      </c>
      <c r="B11" s="21">
        <f t="shared" si="0"/>
        <v>1</v>
      </c>
      <c r="D11">
        <f>MODE(B2:B150)</f>
        <v>2</v>
      </c>
      <c r="F11">
        <f>STDEV(B2:B150)</f>
        <v>0.4859722779758136</v>
      </c>
      <c r="M11" s="28" t="b">
        <f t="shared" si="1"/>
        <v>1</v>
      </c>
    </row>
    <row r="12" spans="1:16" ht="17.25">
      <c r="A12" s="4" t="s">
        <v>6</v>
      </c>
      <c r="B12" s="21">
        <f t="shared" si="0"/>
        <v>1</v>
      </c>
      <c r="M12" s="28" t="b">
        <f t="shared" si="1"/>
        <v>1</v>
      </c>
    </row>
    <row r="13" spans="1:16" ht="17.25">
      <c r="A13" s="4" t="s">
        <v>6</v>
      </c>
      <c r="B13" s="21">
        <f t="shared" si="0"/>
        <v>1</v>
      </c>
      <c r="M13" s="28" t="b">
        <f t="shared" si="1"/>
        <v>1</v>
      </c>
    </row>
    <row r="14" spans="1:16" ht="17.25">
      <c r="A14" s="4" t="s">
        <v>6</v>
      </c>
      <c r="B14" s="21">
        <f t="shared" si="0"/>
        <v>1</v>
      </c>
      <c r="M14" s="28" t="b">
        <f t="shared" si="1"/>
        <v>1</v>
      </c>
    </row>
    <row r="15" spans="1:16" ht="17.25">
      <c r="A15" s="4" t="s">
        <v>6</v>
      </c>
      <c r="B15" s="21">
        <f t="shared" si="0"/>
        <v>1</v>
      </c>
      <c r="M15" s="28" t="b">
        <f t="shared" si="1"/>
        <v>1</v>
      </c>
    </row>
    <row r="16" spans="1:16" ht="17.25">
      <c r="A16" s="4" t="s">
        <v>6</v>
      </c>
      <c r="B16" s="21">
        <f t="shared" si="0"/>
        <v>1</v>
      </c>
      <c r="M16" s="28" t="b">
        <f t="shared" si="1"/>
        <v>1</v>
      </c>
    </row>
    <row r="17" spans="1:13" ht="17.25">
      <c r="A17" s="4" t="s">
        <v>6</v>
      </c>
      <c r="B17" s="21">
        <f t="shared" si="0"/>
        <v>1</v>
      </c>
      <c r="M17" s="28" t="b">
        <f t="shared" si="1"/>
        <v>1</v>
      </c>
    </row>
    <row r="18" spans="1:13" ht="17.25">
      <c r="A18" s="4" t="s">
        <v>6</v>
      </c>
      <c r="B18" s="21">
        <f t="shared" si="0"/>
        <v>1</v>
      </c>
      <c r="M18" s="28" t="b">
        <f t="shared" si="1"/>
        <v>1</v>
      </c>
    </row>
    <row r="19" spans="1:13" ht="17.25">
      <c r="A19" s="4" t="s">
        <v>6</v>
      </c>
      <c r="B19" s="21">
        <f t="shared" si="0"/>
        <v>1</v>
      </c>
      <c r="M19" s="28" t="b">
        <f t="shared" si="1"/>
        <v>1</v>
      </c>
    </row>
    <row r="20" spans="1:13" ht="17.25">
      <c r="A20" s="4" t="s">
        <v>6</v>
      </c>
      <c r="B20" s="21">
        <f t="shared" si="0"/>
        <v>1</v>
      </c>
      <c r="M20" s="28" t="b">
        <f t="shared" si="1"/>
        <v>1</v>
      </c>
    </row>
    <row r="21" spans="1:13" ht="17.25">
      <c r="A21" s="4" t="s">
        <v>6</v>
      </c>
      <c r="B21" s="21">
        <f t="shared" si="0"/>
        <v>1</v>
      </c>
      <c r="M21" s="28" t="b">
        <f t="shared" si="1"/>
        <v>1</v>
      </c>
    </row>
    <row r="22" spans="1:13" ht="17.25">
      <c r="A22" s="4" t="s">
        <v>6</v>
      </c>
      <c r="B22" s="21">
        <f t="shared" si="0"/>
        <v>1</v>
      </c>
      <c r="M22" s="28" t="b">
        <f t="shared" si="1"/>
        <v>1</v>
      </c>
    </row>
    <row r="23" spans="1:13" ht="17.25">
      <c r="A23" s="4" t="s">
        <v>6</v>
      </c>
      <c r="B23" s="21">
        <f t="shared" si="0"/>
        <v>1</v>
      </c>
      <c r="M23" s="28" t="b">
        <f t="shared" si="1"/>
        <v>1</v>
      </c>
    </row>
    <row r="24" spans="1:13" ht="17.25">
      <c r="A24" s="4" t="s">
        <v>6</v>
      </c>
      <c r="B24" s="21">
        <f t="shared" si="0"/>
        <v>1</v>
      </c>
      <c r="M24" s="28" t="b">
        <f t="shared" si="1"/>
        <v>1</v>
      </c>
    </row>
    <row r="25" spans="1:13" ht="17.25">
      <c r="A25" s="4" t="s">
        <v>5</v>
      </c>
      <c r="B25" s="21">
        <f t="shared" si="0"/>
        <v>2</v>
      </c>
      <c r="M25" s="28" t="b">
        <f t="shared" si="1"/>
        <v>1</v>
      </c>
    </row>
    <row r="26" spans="1:13" ht="17.25">
      <c r="A26" s="4" t="s">
        <v>5</v>
      </c>
      <c r="B26" s="21">
        <f t="shared" si="0"/>
        <v>2</v>
      </c>
      <c r="M26" s="28" t="b">
        <f t="shared" si="1"/>
        <v>1</v>
      </c>
    </row>
    <row r="27" spans="1:13" ht="17.25">
      <c r="A27" s="4" t="s">
        <v>5</v>
      </c>
      <c r="B27" s="21">
        <f t="shared" si="0"/>
        <v>2</v>
      </c>
      <c r="M27" s="28" t="b">
        <f t="shared" si="1"/>
        <v>1</v>
      </c>
    </row>
    <row r="28" spans="1:13" ht="17.25">
      <c r="A28" s="4" t="s">
        <v>5</v>
      </c>
      <c r="B28" s="21">
        <f t="shared" si="0"/>
        <v>2</v>
      </c>
      <c r="M28" s="28" t="b">
        <f t="shared" si="1"/>
        <v>1</v>
      </c>
    </row>
    <row r="29" spans="1:13" ht="17.25">
      <c r="A29" s="4" t="s">
        <v>5</v>
      </c>
      <c r="B29" s="21">
        <f t="shared" si="0"/>
        <v>2</v>
      </c>
      <c r="M29" s="28" t="b">
        <f t="shared" si="1"/>
        <v>1</v>
      </c>
    </row>
    <row r="30" spans="1:13" ht="17.25">
      <c r="A30" s="4" t="s">
        <v>5</v>
      </c>
      <c r="B30" s="21">
        <f t="shared" si="0"/>
        <v>2</v>
      </c>
      <c r="M30" s="28" t="b">
        <f t="shared" si="1"/>
        <v>1</v>
      </c>
    </row>
    <row r="31" spans="1:13" ht="17.25">
      <c r="A31" s="4" t="s">
        <v>5</v>
      </c>
      <c r="B31" s="21">
        <f t="shared" si="0"/>
        <v>2</v>
      </c>
      <c r="M31" s="28" t="b">
        <f t="shared" si="1"/>
        <v>1</v>
      </c>
    </row>
    <row r="32" spans="1:13" ht="17.25">
      <c r="A32" s="4" t="s">
        <v>5</v>
      </c>
      <c r="B32" s="21">
        <f t="shared" si="0"/>
        <v>2</v>
      </c>
      <c r="M32" s="28" t="b">
        <f t="shared" si="1"/>
        <v>1</v>
      </c>
    </row>
    <row r="33" spans="1:13" ht="17.25">
      <c r="A33" s="4" t="s">
        <v>5</v>
      </c>
      <c r="B33" s="21">
        <f t="shared" si="0"/>
        <v>2</v>
      </c>
      <c r="M33" s="28" t="b">
        <f t="shared" si="1"/>
        <v>1</v>
      </c>
    </row>
    <row r="34" spans="1:13" ht="17.25">
      <c r="A34" s="4" t="s">
        <v>5</v>
      </c>
      <c r="B34" s="21">
        <f t="shared" si="0"/>
        <v>2</v>
      </c>
      <c r="M34" s="28" t="b">
        <f t="shared" si="1"/>
        <v>1</v>
      </c>
    </row>
    <row r="35" spans="1:13" ht="17.25">
      <c r="A35" s="4" t="s">
        <v>5</v>
      </c>
      <c r="B35" s="21">
        <f t="shared" si="0"/>
        <v>2</v>
      </c>
      <c r="M35" s="28" t="b">
        <f t="shared" si="1"/>
        <v>1</v>
      </c>
    </row>
    <row r="36" spans="1:13" ht="17.25">
      <c r="A36" s="4" t="s">
        <v>5</v>
      </c>
      <c r="B36" s="21">
        <f t="shared" si="0"/>
        <v>2</v>
      </c>
      <c r="M36" s="28" t="b">
        <f t="shared" si="1"/>
        <v>1</v>
      </c>
    </row>
    <row r="37" spans="1:13" ht="17.25">
      <c r="A37" s="4" t="s">
        <v>5</v>
      </c>
      <c r="B37" s="21">
        <f t="shared" si="0"/>
        <v>2</v>
      </c>
      <c r="M37" s="28" t="b">
        <f t="shared" si="1"/>
        <v>1</v>
      </c>
    </row>
    <row r="38" spans="1:13" ht="17.25">
      <c r="A38" s="4" t="s">
        <v>6</v>
      </c>
      <c r="B38" s="21">
        <f t="shared" si="0"/>
        <v>1</v>
      </c>
      <c r="M38" s="28" t="b">
        <f t="shared" si="1"/>
        <v>1</v>
      </c>
    </row>
    <row r="39" spans="1:13" ht="17.25">
      <c r="A39" s="4" t="s">
        <v>5</v>
      </c>
      <c r="B39" s="21">
        <f t="shared" si="0"/>
        <v>2</v>
      </c>
      <c r="M39" s="28" t="b">
        <f t="shared" si="1"/>
        <v>1</v>
      </c>
    </row>
    <row r="40" spans="1:13" ht="17.25">
      <c r="A40" s="4" t="s">
        <v>5</v>
      </c>
      <c r="B40" s="21">
        <f t="shared" si="0"/>
        <v>2</v>
      </c>
      <c r="M40" s="28" t="b">
        <f t="shared" si="1"/>
        <v>1</v>
      </c>
    </row>
    <row r="41" spans="1:13" ht="17.25">
      <c r="A41" s="4" t="s">
        <v>5</v>
      </c>
      <c r="B41" s="21">
        <f t="shared" si="0"/>
        <v>2</v>
      </c>
      <c r="M41" s="28" t="b">
        <f t="shared" si="1"/>
        <v>1</v>
      </c>
    </row>
    <row r="42" spans="1:13" ht="17.25">
      <c r="A42" s="4" t="s">
        <v>5</v>
      </c>
      <c r="B42" s="21">
        <f t="shared" si="0"/>
        <v>2</v>
      </c>
      <c r="M42" s="28" t="b">
        <f t="shared" si="1"/>
        <v>1</v>
      </c>
    </row>
    <row r="43" spans="1:13" ht="17.25">
      <c r="A43" s="4" t="s">
        <v>5</v>
      </c>
      <c r="B43" s="21">
        <f t="shared" si="0"/>
        <v>2</v>
      </c>
      <c r="M43" s="28" t="b">
        <f t="shared" si="1"/>
        <v>1</v>
      </c>
    </row>
    <row r="44" spans="1:13" ht="17.25">
      <c r="A44" s="4" t="s">
        <v>5</v>
      </c>
      <c r="B44" s="21">
        <f t="shared" si="0"/>
        <v>2</v>
      </c>
      <c r="M44" s="28" t="b">
        <f t="shared" si="1"/>
        <v>1</v>
      </c>
    </row>
    <row r="45" spans="1:13" ht="17.25">
      <c r="A45" s="4" t="s">
        <v>5</v>
      </c>
      <c r="B45" s="21">
        <f t="shared" si="0"/>
        <v>2</v>
      </c>
      <c r="M45" s="28" t="b">
        <f t="shared" si="1"/>
        <v>1</v>
      </c>
    </row>
    <row r="46" spans="1:13" ht="17.25">
      <c r="A46" s="4" t="s">
        <v>5</v>
      </c>
      <c r="B46" s="21">
        <f t="shared" si="0"/>
        <v>2</v>
      </c>
      <c r="M46" s="28" t="b">
        <f t="shared" si="1"/>
        <v>1</v>
      </c>
    </row>
    <row r="47" spans="1:13" ht="17.25">
      <c r="A47" s="4" t="s">
        <v>5</v>
      </c>
      <c r="B47" s="21">
        <f t="shared" si="0"/>
        <v>2</v>
      </c>
      <c r="M47" s="28" t="b">
        <f t="shared" si="1"/>
        <v>1</v>
      </c>
    </row>
    <row r="48" spans="1:13" ht="17.25">
      <c r="A48" s="4" t="s">
        <v>5</v>
      </c>
      <c r="B48" s="21">
        <f t="shared" si="0"/>
        <v>2</v>
      </c>
      <c r="M48" s="28" t="b">
        <f t="shared" si="1"/>
        <v>1</v>
      </c>
    </row>
    <row r="49" spans="1:13" ht="17.25">
      <c r="A49" s="4" t="s">
        <v>5</v>
      </c>
      <c r="B49" s="21">
        <f t="shared" si="0"/>
        <v>2</v>
      </c>
      <c r="M49" s="28" t="b">
        <f t="shared" si="1"/>
        <v>1</v>
      </c>
    </row>
    <row r="50" spans="1:13" ht="17.25">
      <c r="A50" s="4" t="s">
        <v>5</v>
      </c>
      <c r="B50" s="21">
        <f t="shared" si="0"/>
        <v>2</v>
      </c>
      <c r="M50" s="28" t="b">
        <f t="shared" si="1"/>
        <v>1</v>
      </c>
    </row>
    <row r="51" spans="1:13" ht="17.25">
      <c r="A51" s="4" t="s">
        <v>5</v>
      </c>
      <c r="B51" s="21">
        <f t="shared" si="0"/>
        <v>2</v>
      </c>
      <c r="M51" s="28" t="b">
        <f t="shared" si="1"/>
        <v>1</v>
      </c>
    </row>
    <row r="52" spans="1:13" ht="17.25">
      <c r="A52" s="4" t="s">
        <v>5</v>
      </c>
      <c r="B52" s="21">
        <f t="shared" si="0"/>
        <v>2</v>
      </c>
      <c r="M52" s="28" t="b">
        <f t="shared" si="1"/>
        <v>1</v>
      </c>
    </row>
    <row r="53" spans="1:13" ht="17.25">
      <c r="A53" s="4" t="s">
        <v>5</v>
      </c>
      <c r="B53" s="21">
        <f t="shared" si="0"/>
        <v>2</v>
      </c>
      <c r="M53" s="28" t="b">
        <f t="shared" si="1"/>
        <v>1</v>
      </c>
    </row>
    <row r="54" spans="1:13" ht="17.25">
      <c r="A54" s="4" t="s">
        <v>5</v>
      </c>
      <c r="B54" s="21">
        <f t="shared" si="0"/>
        <v>2</v>
      </c>
      <c r="M54" s="28" t="b">
        <f t="shared" si="1"/>
        <v>1</v>
      </c>
    </row>
    <row r="55" spans="1:13" ht="17.25">
      <c r="A55" s="4" t="s">
        <v>5</v>
      </c>
      <c r="B55" s="21">
        <f t="shared" si="0"/>
        <v>2</v>
      </c>
      <c r="M55" s="28" t="b">
        <f t="shared" si="1"/>
        <v>1</v>
      </c>
    </row>
    <row r="56" spans="1:13" ht="17.25">
      <c r="A56" s="4" t="s">
        <v>5</v>
      </c>
      <c r="B56" s="21">
        <f t="shared" si="0"/>
        <v>2</v>
      </c>
      <c r="M56" s="28" t="b">
        <f t="shared" si="1"/>
        <v>1</v>
      </c>
    </row>
    <row r="57" spans="1:13" ht="17.25">
      <c r="A57" s="4" t="s">
        <v>5</v>
      </c>
      <c r="B57" s="21">
        <f t="shared" si="0"/>
        <v>2</v>
      </c>
      <c r="M57" s="28" t="b">
        <f t="shared" si="1"/>
        <v>1</v>
      </c>
    </row>
    <row r="58" spans="1:13" ht="17.25">
      <c r="A58" s="4" t="s">
        <v>5</v>
      </c>
      <c r="B58" s="21">
        <f t="shared" si="0"/>
        <v>2</v>
      </c>
      <c r="M58" s="28" t="b">
        <f t="shared" si="1"/>
        <v>1</v>
      </c>
    </row>
    <row r="59" spans="1:13" ht="17.25">
      <c r="A59" s="4" t="s">
        <v>5</v>
      </c>
      <c r="B59" s="21">
        <f t="shared" si="0"/>
        <v>2</v>
      </c>
      <c r="M59" s="28" t="b">
        <f t="shared" si="1"/>
        <v>1</v>
      </c>
    </row>
    <row r="60" spans="1:13" ht="17.25">
      <c r="A60" s="4" t="s">
        <v>5</v>
      </c>
      <c r="B60" s="21">
        <f t="shared" si="0"/>
        <v>2</v>
      </c>
      <c r="M60" s="28" t="b">
        <f t="shared" si="1"/>
        <v>1</v>
      </c>
    </row>
    <row r="61" spans="1:13" ht="17.25">
      <c r="A61" s="4" t="s">
        <v>6</v>
      </c>
      <c r="B61" s="21">
        <f t="shared" si="0"/>
        <v>1</v>
      </c>
      <c r="M61" s="28" t="b">
        <f t="shared" si="1"/>
        <v>1</v>
      </c>
    </row>
    <row r="62" spans="1:13" ht="17.25">
      <c r="A62" s="4" t="s">
        <v>6</v>
      </c>
      <c r="B62" s="21">
        <f t="shared" si="0"/>
        <v>1</v>
      </c>
      <c r="M62" s="28" t="b">
        <f t="shared" si="1"/>
        <v>1</v>
      </c>
    </row>
    <row r="63" spans="1:13" ht="17.25">
      <c r="A63" s="4" t="s">
        <v>6</v>
      </c>
      <c r="B63" s="21">
        <f t="shared" si="0"/>
        <v>1</v>
      </c>
      <c r="M63" s="28" t="b">
        <f t="shared" si="1"/>
        <v>1</v>
      </c>
    </row>
    <row r="64" spans="1:13" ht="17.25">
      <c r="A64" s="4" t="s">
        <v>6</v>
      </c>
      <c r="B64" s="21">
        <f t="shared" si="0"/>
        <v>1</v>
      </c>
      <c r="M64" s="28" t="b">
        <f t="shared" si="1"/>
        <v>1</v>
      </c>
    </row>
    <row r="65" spans="1:13" ht="17.25">
      <c r="A65" s="4" t="s">
        <v>6</v>
      </c>
      <c r="B65" s="21">
        <f t="shared" si="0"/>
        <v>1</v>
      </c>
      <c r="M65" s="28" t="b">
        <f t="shared" si="1"/>
        <v>1</v>
      </c>
    </row>
    <row r="66" spans="1:13" ht="17.25">
      <c r="A66" s="4" t="s">
        <v>6</v>
      </c>
      <c r="B66" s="21">
        <f t="shared" si="0"/>
        <v>1</v>
      </c>
      <c r="M66" s="28" t="b">
        <f t="shared" si="1"/>
        <v>1</v>
      </c>
    </row>
    <row r="67" spans="1:13" ht="17.25">
      <c r="A67" s="4" t="s">
        <v>6</v>
      </c>
      <c r="B67" s="21">
        <f t="shared" ref="B67:B130" si="2">IF(A67="A",1,IF(A67="F",2,""))</f>
        <v>1</v>
      </c>
      <c r="M67" s="28" t="b">
        <f t="shared" ref="M67:M130" si="3">OR(B67&gt;$K$2,B67&lt;$L$2)</f>
        <v>1</v>
      </c>
    </row>
    <row r="68" spans="1:13" ht="17.25">
      <c r="A68" s="4" t="s">
        <v>5</v>
      </c>
      <c r="B68" s="21">
        <f t="shared" si="2"/>
        <v>2</v>
      </c>
      <c r="M68" s="28" t="b">
        <f t="shared" si="3"/>
        <v>1</v>
      </c>
    </row>
    <row r="69" spans="1:13" ht="17.25">
      <c r="A69" s="4" t="s">
        <v>5</v>
      </c>
      <c r="B69" s="21">
        <f t="shared" si="2"/>
        <v>2</v>
      </c>
      <c r="M69" s="28" t="b">
        <f t="shared" si="3"/>
        <v>1</v>
      </c>
    </row>
    <row r="70" spans="1:13" ht="17.25">
      <c r="A70" s="4" t="s">
        <v>6</v>
      </c>
      <c r="B70" s="21">
        <f t="shared" si="2"/>
        <v>1</v>
      </c>
      <c r="M70" s="28" t="b">
        <f t="shared" si="3"/>
        <v>1</v>
      </c>
    </row>
    <row r="71" spans="1:13" ht="17.25">
      <c r="A71" s="4" t="s">
        <v>6</v>
      </c>
      <c r="B71" s="21">
        <f t="shared" si="2"/>
        <v>1</v>
      </c>
      <c r="M71" s="28" t="b">
        <f t="shared" si="3"/>
        <v>1</v>
      </c>
    </row>
    <row r="72" spans="1:13" ht="17.25">
      <c r="A72" s="4" t="s">
        <v>6</v>
      </c>
      <c r="B72" s="21">
        <f t="shared" si="2"/>
        <v>1</v>
      </c>
      <c r="M72" s="28" t="b">
        <f t="shared" si="3"/>
        <v>1</v>
      </c>
    </row>
    <row r="73" spans="1:13" ht="17.25">
      <c r="A73" s="4" t="s">
        <v>6</v>
      </c>
      <c r="B73" s="21">
        <f t="shared" si="2"/>
        <v>1</v>
      </c>
      <c r="M73" s="28" t="b">
        <f t="shared" si="3"/>
        <v>1</v>
      </c>
    </row>
    <row r="74" spans="1:13" ht="17.25">
      <c r="A74" s="4" t="s">
        <v>5</v>
      </c>
      <c r="B74" s="21">
        <f t="shared" si="2"/>
        <v>2</v>
      </c>
      <c r="M74" s="28" t="b">
        <f t="shared" si="3"/>
        <v>1</v>
      </c>
    </row>
    <row r="75" spans="1:13" ht="17.25">
      <c r="A75" s="4" t="s">
        <v>5</v>
      </c>
      <c r="B75" s="21">
        <f t="shared" si="2"/>
        <v>2</v>
      </c>
      <c r="M75" s="28" t="b">
        <f t="shared" si="3"/>
        <v>1</v>
      </c>
    </row>
    <row r="76" spans="1:13" ht="17.25">
      <c r="A76" s="4" t="s">
        <v>6</v>
      </c>
      <c r="B76" s="21">
        <f t="shared" si="2"/>
        <v>1</v>
      </c>
      <c r="M76" s="28" t="b">
        <f t="shared" si="3"/>
        <v>1</v>
      </c>
    </row>
    <row r="77" spans="1:13" ht="17.25">
      <c r="A77" s="4" t="s">
        <v>6</v>
      </c>
      <c r="B77" s="21">
        <f t="shared" si="2"/>
        <v>1</v>
      </c>
      <c r="M77" s="28" t="b">
        <f t="shared" si="3"/>
        <v>1</v>
      </c>
    </row>
    <row r="78" spans="1:13" ht="17.25">
      <c r="A78" s="4" t="s">
        <v>6</v>
      </c>
      <c r="B78" s="21">
        <f t="shared" si="2"/>
        <v>1</v>
      </c>
      <c r="M78" s="28" t="b">
        <f t="shared" si="3"/>
        <v>1</v>
      </c>
    </row>
    <row r="79" spans="1:13" ht="17.25">
      <c r="A79" s="4" t="s">
        <v>6</v>
      </c>
      <c r="B79" s="21">
        <f t="shared" si="2"/>
        <v>1</v>
      </c>
      <c r="M79" s="28" t="b">
        <f t="shared" si="3"/>
        <v>1</v>
      </c>
    </row>
    <row r="80" spans="1:13" ht="17.25">
      <c r="A80" s="4" t="s">
        <v>5</v>
      </c>
      <c r="B80" s="21">
        <f t="shared" si="2"/>
        <v>2</v>
      </c>
      <c r="M80" s="28" t="b">
        <f t="shared" si="3"/>
        <v>1</v>
      </c>
    </row>
    <row r="81" spans="1:13" ht="17.25">
      <c r="A81" s="4" t="s">
        <v>5</v>
      </c>
      <c r="B81" s="21">
        <f t="shared" si="2"/>
        <v>2</v>
      </c>
      <c r="M81" s="28" t="b">
        <f t="shared" si="3"/>
        <v>1</v>
      </c>
    </row>
    <row r="82" spans="1:13" ht="17.25">
      <c r="A82" s="4" t="s">
        <v>5</v>
      </c>
      <c r="B82" s="21">
        <f t="shared" si="2"/>
        <v>2</v>
      </c>
      <c r="M82" s="28" t="b">
        <f t="shared" si="3"/>
        <v>1</v>
      </c>
    </row>
    <row r="83" spans="1:13" ht="17.25">
      <c r="A83" s="4" t="s">
        <v>5</v>
      </c>
      <c r="B83" s="21">
        <f t="shared" si="2"/>
        <v>2</v>
      </c>
      <c r="M83" s="28" t="b">
        <f t="shared" si="3"/>
        <v>1</v>
      </c>
    </row>
    <row r="84" spans="1:13" ht="17.25">
      <c r="A84" s="4" t="s">
        <v>6</v>
      </c>
      <c r="B84" s="21">
        <f t="shared" si="2"/>
        <v>1</v>
      </c>
      <c r="M84" s="28" t="b">
        <f t="shared" si="3"/>
        <v>1</v>
      </c>
    </row>
    <row r="85" spans="1:13" ht="17.25">
      <c r="A85" s="4" t="s">
        <v>6</v>
      </c>
      <c r="B85" s="21">
        <f t="shared" si="2"/>
        <v>1</v>
      </c>
      <c r="M85" s="28" t="b">
        <f t="shared" si="3"/>
        <v>1</v>
      </c>
    </row>
    <row r="86" spans="1:13" ht="17.25">
      <c r="A86" s="4" t="s">
        <v>5</v>
      </c>
      <c r="B86" s="21">
        <f t="shared" si="2"/>
        <v>2</v>
      </c>
      <c r="M86" s="28" t="b">
        <f t="shared" si="3"/>
        <v>1</v>
      </c>
    </row>
    <row r="87" spans="1:13" ht="17.25">
      <c r="A87" s="4" t="s">
        <v>5</v>
      </c>
      <c r="B87" s="21">
        <f t="shared" si="2"/>
        <v>2</v>
      </c>
      <c r="M87" s="28" t="b">
        <f t="shared" si="3"/>
        <v>1</v>
      </c>
    </row>
    <row r="88" spans="1:13" ht="17.25">
      <c r="A88" s="4" t="s">
        <v>5</v>
      </c>
      <c r="B88" s="21">
        <f t="shared" si="2"/>
        <v>2</v>
      </c>
      <c r="M88" s="28" t="b">
        <f t="shared" si="3"/>
        <v>1</v>
      </c>
    </row>
    <row r="89" spans="1:13" ht="17.25">
      <c r="A89" s="4" t="s">
        <v>5</v>
      </c>
      <c r="B89" s="21">
        <f t="shared" si="2"/>
        <v>2</v>
      </c>
      <c r="M89" s="28" t="b">
        <f t="shared" si="3"/>
        <v>1</v>
      </c>
    </row>
    <row r="90" spans="1:13" ht="17.25">
      <c r="A90" s="4" t="s">
        <v>5</v>
      </c>
      <c r="B90" s="21">
        <f t="shared" si="2"/>
        <v>2</v>
      </c>
      <c r="M90" s="28" t="b">
        <f t="shared" si="3"/>
        <v>1</v>
      </c>
    </row>
    <row r="91" spans="1:13" ht="17.25">
      <c r="A91" s="4" t="s">
        <v>5</v>
      </c>
      <c r="B91" s="21">
        <f t="shared" si="2"/>
        <v>2</v>
      </c>
      <c r="M91" s="28" t="b">
        <f t="shared" si="3"/>
        <v>1</v>
      </c>
    </row>
    <row r="92" spans="1:13" ht="17.25">
      <c r="A92" s="4" t="s">
        <v>5</v>
      </c>
      <c r="B92" s="21">
        <f t="shared" si="2"/>
        <v>2</v>
      </c>
      <c r="M92" s="28" t="b">
        <f t="shared" si="3"/>
        <v>1</v>
      </c>
    </row>
    <row r="93" spans="1:13" ht="17.25">
      <c r="A93" s="4" t="s">
        <v>6</v>
      </c>
      <c r="B93" s="21">
        <f t="shared" si="2"/>
        <v>1</v>
      </c>
      <c r="M93" s="28" t="b">
        <f t="shared" si="3"/>
        <v>1</v>
      </c>
    </row>
    <row r="94" spans="1:13" ht="17.25">
      <c r="A94" s="4" t="s">
        <v>5</v>
      </c>
      <c r="B94" s="21">
        <f t="shared" si="2"/>
        <v>2</v>
      </c>
      <c r="M94" s="28" t="b">
        <f t="shared" si="3"/>
        <v>1</v>
      </c>
    </row>
    <row r="95" spans="1:13" ht="17.25">
      <c r="A95" s="4" t="s">
        <v>5</v>
      </c>
      <c r="B95" s="21">
        <f t="shared" si="2"/>
        <v>2</v>
      </c>
      <c r="M95" s="28" t="b">
        <f t="shared" si="3"/>
        <v>1</v>
      </c>
    </row>
    <row r="96" spans="1:13" ht="17.25">
      <c r="A96" s="4" t="s">
        <v>5</v>
      </c>
      <c r="B96" s="21">
        <f t="shared" si="2"/>
        <v>2</v>
      </c>
      <c r="M96" s="28" t="b">
        <f t="shared" si="3"/>
        <v>1</v>
      </c>
    </row>
    <row r="97" spans="1:13" ht="17.25">
      <c r="A97" s="4" t="s">
        <v>5</v>
      </c>
      <c r="B97" s="21">
        <f t="shared" si="2"/>
        <v>2</v>
      </c>
      <c r="M97" s="28" t="b">
        <f t="shared" si="3"/>
        <v>1</v>
      </c>
    </row>
    <row r="98" spans="1:13" ht="17.25">
      <c r="A98" s="4" t="s">
        <v>5</v>
      </c>
      <c r="B98" s="21">
        <f t="shared" si="2"/>
        <v>2</v>
      </c>
      <c r="M98" s="28" t="b">
        <f t="shared" si="3"/>
        <v>1</v>
      </c>
    </row>
    <row r="99" spans="1:13" ht="17.25">
      <c r="A99" s="4" t="s">
        <v>5</v>
      </c>
      <c r="B99" s="21">
        <f t="shared" si="2"/>
        <v>2</v>
      </c>
      <c r="M99" s="28" t="b">
        <f t="shared" si="3"/>
        <v>1</v>
      </c>
    </row>
    <row r="100" spans="1:13" ht="17.25">
      <c r="A100" s="4" t="s">
        <v>5</v>
      </c>
      <c r="B100" s="21">
        <f t="shared" si="2"/>
        <v>2</v>
      </c>
      <c r="M100" s="28" t="b">
        <f t="shared" si="3"/>
        <v>1</v>
      </c>
    </row>
    <row r="101" spans="1:13" ht="17.25">
      <c r="A101" s="4" t="s">
        <v>5</v>
      </c>
      <c r="B101" s="21">
        <f t="shared" si="2"/>
        <v>2</v>
      </c>
      <c r="M101" s="28" t="b">
        <f t="shared" si="3"/>
        <v>1</v>
      </c>
    </row>
    <row r="102" spans="1:13" ht="17.25">
      <c r="A102" s="4" t="s">
        <v>5</v>
      </c>
      <c r="B102" s="21">
        <f t="shared" si="2"/>
        <v>2</v>
      </c>
      <c r="M102" s="28" t="b">
        <f t="shared" si="3"/>
        <v>1</v>
      </c>
    </row>
    <row r="103" spans="1:13" ht="17.25">
      <c r="A103" s="4" t="s">
        <v>5</v>
      </c>
      <c r="B103" s="21">
        <f t="shared" si="2"/>
        <v>2</v>
      </c>
      <c r="M103" s="28" t="b">
        <f t="shared" si="3"/>
        <v>1</v>
      </c>
    </row>
    <row r="104" spans="1:13" ht="17.25">
      <c r="A104" s="4" t="s">
        <v>5</v>
      </c>
      <c r="B104" s="21">
        <f t="shared" si="2"/>
        <v>2</v>
      </c>
      <c r="M104" s="28" t="b">
        <f t="shared" si="3"/>
        <v>1</v>
      </c>
    </row>
    <row r="105" spans="1:13" ht="17.25">
      <c r="A105" s="4" t="s">
        <v>5</v>
      </c>
      <c r="B105" s="21">
        <f t="shared" si="2"/>
        <v>2</v>
      </c>
      <c r="M105" s="28" t="b">
        <f t="shared" si="3"/>
        <v>1</v>
      </c>
    </row>
    <row r="106" spans="1:13" ht="17.25">
      <c r="A106" s="4" t="s">
        <v>5</v>
      </c>
      <c r="B106" s="21">
        <f t="shared" si="2"/>
        <v>2</v>
      </c>
      <c r="M106" s="28" t="b">
        <f t="shared" si="3"/>
        <v>1</v>
      </c>
    </row>
    <row r="107" spans="1:13" ht="17.25">
      <c r="A107" s="4" t="s">
        <v>5</v>
      </c>
      <c r="B107" s="21">
        <f t="shared" si="2"/>
        <v>2</v>
      </c>
      <c r="M107" s="28" t="b">
        <f t="shared" si="3"/>
        <v>1</v>
      </c>
    </row>
    <row r="108" spans="1:13" ht="17.25">
      <c r="A108" s="4" t="s">
        <v>5</v>
      </c>
      <c r="B108" s="21">
        <f t="shared" si="2"/>
        <v>2</v>
      </c>
      <c r="M108" s="28" t="b">
        <f t="shared" si="3"/>
        <v>1</v>
      </c>
    </row>
    <row r="109" spans="1:13" ht="17.25">
      <c r="A109" s="4" t="s">
        <v>5</v>
      </c>
      <c r="B109" s="21">
        <f t="shared" si="2"/>
        <v>2</v>
      </c>
      <c r="M109" s="28" t="b">
        <f t="shared" si="3"/>
        <v>1</v>
      </c>
    </row>
    <row r="110" spans="1:13" ht="17.25">
      <c r="A110" s="4" t="s">
        <v>5</v>
      </c>
      <c r="B110" s="21">
        <f t="shared" si="2"/>
        <v>2</v>
      </c>
      <c r="M110" s="28" t="b">
        <f t="shared" si="3"/>
        <v>1</v>
      </c>
    </row>
    <row r="111" spans="1:13" ht="17.25">
      <c r="A111" s="4" t="s">
        <v>5</v>
      </c>
      <c r="B111" s="21">
        <f t="shared" si="2"/>
        <v>2</v>
      </c>
      <c r="M111" s="28" t="b">
        <f t="shared" si="3"/>
        <v>1</v>
      </c>
    </row>
    <row r="112" spans="1:13" ht="17.25">
      <c r="A112" s="4" t="s">
        <v>5</v>
      </c>
      <c r="B112" s="21">
        <f t="shared" si="2"/>
        <v>2</v>
      </c>
      <c r="M112" s="28" t="b">
        <f t="shared" si="3"/>
        <v>1</v>
      </c>
    </row>
    <row r="113" spans="1:13" ht="17.25">
      <c r="A113" s="4" t="s">
        <v>5</v>
      </c>
      <c r="B113" s="21">
        <f t="shared" si="2"/>
        <v>2</v>
      </c>
      <c r="M113" s="28" t="b">
        <f t="shared" si="3"/>
        <v>1</v>
      </c>
    </row>
    <row r="114" spans="1:13" ht="17.25">
      <c r="A114" s="4" t="s">
        <v>5</v>
      </c>
      <c r="B114" s="21">
        <f t="shared" si="2"/>
        <v>2</v>
      </c>
      <c r="M114" s="28" t="b">
        <f t="shared" si="3"/>
        <v>1</v>
      </c>
    </row>
    <row r="115" spans="1:13" ht="17.25">
      <c r="A115" s="4" t="s">
        <v>5</v>
      </c>
      <c r="B115" s="21">
        <f t="shared" si="2"/>
        <v>2</v>
      </c>
      <c r="M115" s="28" t="b">
        <f t="shared" si="3"/>
        <v>1</v>
      </c>
    </row>
    <row r="116" spans="1:13" ht="17.25">
      <c r="A116" s="4" t="s">
        <v>5</v>
      </c>
      <c r="B116" s="21">
        <f t="shared" si="2"/>
        <v>2</v>
      </c>
      <c r="M116" s="28" t="b">
        <f t="shared" si="3"/>
        <v>1</v>
      </c>
    </row>
    <row r="117" spans="1:13" ht="17.25">
      <c r="A117" s="4" t="s">
        <v>5</v>
      </c>
      <c r="B117" s="21">
        <f t="shared" si="2"/>
        <v>2</v>
      </c>
      <c r="M117" s="28" t="b">
        <f t="shared" si="3"/>
        <v>1</v>
      </c>
    </row>
    <row r="118" spans="1:13" ht="17.25">
      <c r="A118" s="4" t="s">
        <v>5</v>
      </c>
      <c r="B118" s="21">
        <f t="shared" si="2"/>
        <v>2</v>
      </c>
      <c r="M118" s="28" t="b">
        <f t="shared" si="3"/>
        <v>1</v>
      </c>
    </row>
    <row r="119" spans="1:13" ht="17.25">
      <c r="A119" s="4" t="s">
        <v>6</v>
      </c>
      <c r="B119" s="21">
        <f t="shared" si="2"/>
        <v>1</v>
      </c>
      <c r="M119" s="28" t="b">
        <f t="shared" si="3"/>
        <v>1</v>
      </c>
    </row>
    <row r="120" spans="1:13" ht="17.25">
      <c r="A120" s="4" t="s">
        <v>6</v>
      </c>
      <c r="B120" s="21">
        <f t="shared" si="2"/>
        <v>1</v>
      </c>
      <c r="M120" s="28" t="b">
        <f t="shared" si="3"/>
        <v>1</v>
      </c>
    </row>
    <row r="121" spans="1:13" ht="17.25">
      <c r="A121" s="4" t="s">
        <v>6</v>
      </c>
      <c r="B121" s="21">
        <f t="shared" si="2"/>
        <v>1</v>
      </c>
      <c r="M121" s="28" t="b">
        <f t="shared" si="3"/>
        <v>1</v>
      </c>
    </row>
    <row r="122" spans="1:13" ht="17.25">
      <c r="A122" s="4" t="s">
        <v>6</v>
      </c>
      <c r="B122" s="21">
        <f t="shared" si="2"/>
        <v>1</v>
      </c>
      <c r="M122" s="28" t="b">
        <f t="shared" si="3"/>
        <v>1</v>
      </c>
    </row>
    <row r="123" spans="1:13" ht="17.25">
      <c r="A123" s="4" t="s">
        <v>6</v>
      </c>
      <c r="B123" s="21">
        <f t="shared" si="2"/>
        <v>1</v>
      </c>
      <c r="M123" s="28" t="b">
        <f t="shared" si="3"/>
        <v>1</v>
      </c>
    </row>
    <row r="124" spans="1:13" ht="17.25">
      <c r="A124" s="4" t="s">
        <v>6</v>
      </c>
      <c r="B124" s="21">
        <f t="shared" si="2"/>
        <v>1</v>
      </c>
      <c r="M124" s="28" t="b">
        <f t="shared" si="3"/>
        <v>1</v>
      </c>
    </row>
    <row r="125" spans="1:13" ht="17.25">
      <c r="A125" s="4" t="s">
        <v>5</v>
      </c>
      <c r="B125" s="21">
        <f t="shared" si="2"/>
        <v>2</v>
      </c>
      <c r="M125" s="28" t="b">
        <f t="shared" si="3"/>
        <v>1</v>
      </c>
    </row>
    <row r="126" spans="1:13" ht="17.25">
      <c r="A126" s="4" t="s">
        <v>5</v>
      </c>
      <c r="B126" s="21">
        <f t="shared" si="2"/>
        <v>2</v>
      </c>
      <c r="M126" s="28" t="b">
        <f t="shared" si="3"/>
        <v>1</v>
      </c>
    </row>
    <row r="127" spans="1:13" ht="17.25">
      <c r="A127" s="4" t="s">
        <v>5</v>
      </c>
      <c r="B127" s="21">
        <f t="shared" si="2"/>
        <v>2</v>
      </c>
      <c r="M127" s="28" t="b">
        <f t="shared" si="3"/>
        <v>1</v>
      </c>
    </row>
    <row r="128" spans="1:13" ht="17.25">
      <c r="A128" s="4" t="s">
        <v>6</v>
      </c>
      <c r="B128" s="21">
        <f t="shared" si="2"/>
        <v>1</v>
      </c>
      <c r="M128" s="28" t="b">
        <f t="shared" si="3"/>
        <v>1</v>
      </c>
    </row>
    <row r="129" spans="1:13" ht="17.25">
      <c r="A129" s="4" t="s">
        <v>5</v>
      </c>
      <c r="B129" s="21">
        <f t="shared" si="2"/>
        <v>2</v>
      </c>
      <c r="M129" s="28" t="b">
        <f t="shared" si="3"/>
        <v>1</v>
      </c>
    </row>
    <row r="130" spans="1:13" ht="17.25">
      <c r="A130" s="4" t="s">
        <v>6</v>
      </c>
      <c r="B130" s="21">
        <f t="shared" si="2"/>
        <v>1</v>
      </c>
      <c r="M130" s="28" t="b">
        <f t="shared" si="3"/>
        <v>1</v>
      </c>
    </row>
    <row r="131" spans="1:13" ht="17.25">
      <c r="A131" s="4" t="s">
        <v>6</v>
      </c>
      <c r="B131" s="21">
        <f t="shared" ref="B131:B150" si="4">IF(A131="A",1,IF(A131="F",2,""))</f>
        <v>1</v>
      </c>
      <c r="M131" s="28" t="b">
        <f t="shared" ref="M131:M150" si="5">OR(B131&gt;$K$2,B131&lt;$L$2)</f>
        <v>1</v>
      </c>
    </row>
    <row r="132" spans="1:13" ht="17.25">
      <c r="A132" s="4" t="s">
        <v>6</v>
      </c>
      <c r="B132" s="21">
        <f t="shared" si="4"/>
        <v>1</v>
      </c>
      <c r="M132" s="28" t="b">
        <f t="shared" si="5"/>
        <v>1</v>
      </c>
    </row>
    <row r="133" spans="1:13" ht="17.25">
      <c r="A133" s="4" t="s">
        <v>6</v>
      </c>
      <c r="B133" s="21">
        <f t="shared" si="4"/>
        <v>1</v>
      </c>
      <c r="M133" s="28" t="b">
        <f t="shared" si="5"/>
        <v>1</v>
      </c>
    </row>
    <row r="134" spans="1:13" ht="17.25">
      <c r="A134" s="4" t="s">
        <v>6</v>
      </c>
      <c r="B134" s="21">
        <f t="shared" si="4"/>
        <v>1</v>
      </c>
      <c r="M134" s="28" t="b">
        <f t="shared" si="5"/>
        <v>1</v>
      </c>
    </row>
    <row r="135" spans="1:13" ht="17.25">
      <c r="A135" s="4" t="s">
        <v>5</v>
      </c>
      <c r="B135" s="21">
        <f t="shared" si="4"/>
        <v>2</v>
      </c>
      <c r="M135" s="28" t="b">
        <f t="shared" si="5"/>
        <v>1</v>
      </c>
    </row>
    <row r="136" spans="1:13" ht="17.25">
      <c r="A136" s="4" t="s">
        <v>5</v>
      </c>
      <c r="B136" s="21">
        <f t="shared" si="4"/>
        <v>2</v>
      </c>
      <c r="M136" s="28" t="b">
        <f t="shared" si="5"/>
        <v>1</v>
      </c>
    </row>
    <row r="137" spans="1:13" ht="17.25">
      <c r="A137" s="4" t="s">
        <v>5</v>
      </c>
      <c r="B137" s="21">
        <f t="shared" si="4"/>
        <v>2</v>
      </c>
      <c r="M137" s="28" t="b">
        <f t="shared" si="5"/>
        <v>1</v>
      </c>
    </row>
    <row r="138" spans="1:13" ht="17.25">
      <c r="A138" s="4" t="s">
        <v>6</v>
      </c>
      <c r="B138" s="21">
        <f t="shared" si="4"/>
        <v>1</v>
      </c>
      <c r="M138" s="28" t="b">
        <f t="shared" si="5"/>
        <v>1</v>
      </c>
    </row>
    <row r="139" spans="1:13" ht="17.25">
      <c r="A139" s="4" t="s">
        <v>6</v>
      </c>
      <c r="B139" s="21">
        <f t="shared" si="4"/>
        <v>1</v>
      </c>
      <c r="M139" s="28" t="b">
        <f t="shared" si="5"/>
        <v>1</v>
      </c>
    </row>
    <row r="140" spans="1:13" ht="17.25">
      <c r="A140" s="4" t="s">
        <v>5</v>
      </c>
      <c r="B140" s="21">
        <f t="shared" si="4"/>
        <v>2</v>
      </c>
      <c r="M140" s="28" t="b">
        <f t="shared" si="5"/>
        <v>1</v>
      </c>
    </row>
    <row r="141" spans="1:13" ht="17.25">
      <c r="A141" s="4" t="s">
        <v>5</v>
      </c>
      <c r="B141" s="21">
        <f t="shared" si="4"/>
        <v>2</v>
      </c>
      <c r="M141" s="28" t="b">
        <f t="shared" si="5"/>
        <v>1</v>
      </c>
    </row>
    <row r="142" spans="1:13" ht="17.25">
      <c r="A142" s="4" t="s">
        <v>5</v>
      </c>
      <c r="B142" s="21">
        <f t="shared" si="4"/>
        <v>2</v>
      </c>
      <c r="M142" s="28" t="b">
        <f t="shared" si="5"/>
        <v>1</v>
      </c>
    </row>
    <row r="143" spans="1:13" ht="17.25">
      <c r="A143" s="4" t="s">
        <v>5</v>
      </c>
      <c r="B143" s="21">
        <f t="shared" si="4"/>
        <v>2</v>
      </c>
      <c r="M143" s="28" t="b">
        <f t="shared" si="5"/>
        <v>1</v>
      </c>
    </row>
    <row r="144" spans="1:13" ht="17.25">
      <c r="A144" s="4" t="s">
        <v>5</v>
      </c>
      <c r="B144" s="21">
        <f t="shared" si="4"/>
        <v>2</v>
      </c>
      <c r="M144" s="28" t="b">
        <f t="shared" si="5"/>
        <v>1</v>
      </c>
    </row>
    <row r="145" spans="1:13" ht="17.25">
      <c r="A145" s="4" t="s">
        <v>5</v>
      </c>
      <c r="B145" s="21">
        <f t="shared" si="4"/>
        <v>2</v>
      </c>
      <c r="M145" s="28" t="b">
        <f t="shared" si="5"/>
        <v>1</v>
      </c>
    </row>
    <row r="146" spans="1:13" ht="17.25">
      <c r="A146" s="4" t="s">
        <v>5</v>
      </c>
      <c r="B146" s="21">
        <f t="shared" si="4"/>
        <v>2</v>
      </c>
      <c r="M146" s="28" t="b">
        <f t="shared" si="5"/>
        <v>1</v>
      </c>
    </row>
    <row r="147" spans="1:13" ht="17.25">
      <c r="A147" s="4" t="s">
        <v>5</v>
      </c>
      <c r="B147" s="21">
        <f t="shared" si="4"/>
        <v>2</v>
      </c>
      <c r="M147" s="28" t="b">
        <f t="shared" si="5"/>
        <v>1</v>
      </c>
    </row>
    <row r="148" spans="1:13" ht="17.25">
      <c r="A148" s="4" t="s">
        <v>5</v>
      </c>
      <c r="B148" s="21">
        <f t="shared" si="4"/>
        <v>2</v>
      </c>
      <c r="M148" s="28" t="b">
        <f t="shared" si="5"/>
        <v>1</v>
      </c>
    </row>
    <row r="149" spans="1:13" ht="17.25">
      <c r="A149" s="4" t="s">
        <v>5</v>
      </c>
      <c r="B149" s="21">
        <f t="shared" si="4"/>
        <v>2</v>
      </c>
      <c r="M149" s="28" t="b">
        <f t="shared" si="5"/>
        <v>1</v>
      </c>
    </row>
    <row r="150" spans="1:13" ht="17.25">
      <c r="A150" s="4" t="s">
        <v>5</v>
      </c>
      <c r="B150" s="21">
        <f t="shared" si="4"/>
        <v>2</v>
      </c>
      <c r="M150" s="28" t="b">
        <f t="shared" si="5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topLeftCell="E1" workbookViewId="0">
      <selection activeCell="O28" sqref="O28"/>
    </sheetView>
  </sheetViews>
  <sheetFormatPr defaultRowHeight="12.75"/>
  <cols>
    <col min="3" max="3" width="11.5703125" bestFit="1" customWidth="1"/>
    <col min="5" max="5" width="11.5703125" bestFit="1" customWidth="1"/>
    <col min="13" max="13" width="11.5703125" bestFit="1" customWidth="1"/>
  </cols>
  <sheetData>
    <row r="1" spans="1:13" ht="33.75">
      <c r="A1" s="2" t="s">
        <v>8</v>
      </c>
      <c r="C1" s="20" t="s">
        <v>70</v>
      </c>
      <c r="E1" s="20" t="s">
        <v>58</v>
      </c>
      <c r="G1" s="27" t="s">
        <v>72</v>
      </c>
      <c r="H1" s="27" t="s">
        <v>73</v>
      </c>
      <c r="I1" s="27" t="s">
        <v>74</v>
      </c>
      <c r="J1" s="27" t="s">
        <v>75</v>
      </c>
      <c r="K1" s="27" t="s">
        <v>76</v>
      </c>
      <c r="L1" s="27" t="s">
        <v>79</v>
      </c>
      <c r="M1" s="27" t="s">
        <v>80</v>
      </c>
    </row>
    <row r="2" spans="1:13">
      <c r="A2" s="4">
        <v>24</v>
      </c>
      <c r="G2">
        <f>QUARTILE(A2:A150,1)</f>
        <v>13</v>
      </c>
      <c r="H2">
        <f>QUARTILE(A2:A150,3)</f>
        <v>21</v>
      </c>
      <c r="I2">
        <f>H2-G2</f>
        <v>8</v>
      </c>
      <c r="J2">
        <f>H2+(1.5*I2)</f>
        <v>33</v>
      </c>
      <c r="K2">
        <f>G2-(1.5*I2)</f>
        <v>1</v>
      </c>
      <c r="L2" t="b">
        <f>OR(A2&gt;$J$2,A2&lt;$K$2)</f>
        <v>0</v>
      </c>
      <c r="M2">
        <f>(E13/C5)*100</f>
        <v>52.720057425317954</v>
      </c>
    </row>
    <row r="3" spans="1:13">
      <c r="A3" s="4">
        <v>10</v>
      </c>
      <c r="L3" t="b">
        <f t="shared" ref="L3:L66" si="0">OR(A3&gt;$J$2,A3&lt;$K$2)</f>
        <v>0</v>
      </c>
    </row>
    <row r="4" spans="1:13">
      <c r="A4" s="4">
        <v>20</v>
      </c>
      <c r="C4" t="s">
        <v>63</v>
      </c>
      <c r="E4" t="s">
        <v>67</v>
      </c>
      <c r="L4" t="b">
        <f t="shared" si="0"/>
        <v>0</v>
      </c>
    </row>
    <row r="5" spans="1:13">
      <c r="A5" s="4">
        <v>2</v>
      </c>
      <c r="C5">
        <f>AVERAGE(A2:A150)</f>
        <v>18.134228187919462</v>
      </c>
      <c r="E5">
        <f>MAX(A2:A150)-MIN(A2:A150)</f>
        <v>68</v>
      </c>
      <c r="L5" t="b">
        <f t="shared" si="0"/>
        <v>0</v>
      </c>
    </row>
    <row r="6" spans="1:13">
      <c r="A6" s="4">
        <v>15</v>
      </c>
      <c r="L6" t="b">
        <f t="shared" si="0"/>
        <v>0</v>
      </c>
    </row>
    <row r="7" spans="1:13">
      <c r="A7" s="4">
        <v>10</v>
      </c>
      <c r="L7" t="b">
        <f t="shared" si="0"/>
        <v>0</v>
      </c>
    </row>
    <row r="8" spans="1:13">
      <c r="A8" s="4">
        <v>15</v>
      </c>
      <c r="C8" t="s">
        <v>64</v>
      </c>
      <c r="E8" t="s">
        <v>68</v>
      </c>
      <c r="L8" t="b">
        <f t="shared" si="0"/>
        <v>0</v>
      </c>
    </row>
    <row r="9" spans="1:13">
      <c r="A9" s="4">
        <v>15</v>
      </c>
      <c r="C9">
        <f>MEDIAN(A2:A150)</f>
        <v>17</v>
      </c>
      <c r="E9">
        <f>VAR(A2:A150)</f>
        <v>91.40077997460547</v>
      </c>
      <c r="L9" t="b">
        <f t="shared" si="0"/>
        <v>0</v>
      </c>
    </row>
    <row r="10" spans="1:13">
      <c r="A10" s="4">
        <v>2</v>
      </c>
      <c r="L10" t="b">
        <f t="shared" si="0"/>
        <v>0</v>
      </c>
    </row>
    <row r="11" spans="1:13">
      <c r="A11" s="4">
        <v>5</v>
      </c>
      <c r="L11" t="b">
        <f t="shared" si="0"/>
        <v>0</v>
      </c>
    </row>
    <row r="12" spans="1:13">
      <c r="A12" s="4">
        <v>8</v>
      </c>
      <c r="C12" t="s">
        <v>65</v>
      </c>
      <c r="E12" t="s">
        <v>69</v>
      </c>
      <c r="L12" t="b">
        <f t="shared" si="0"/>
        <v>0</v>
      </c>
    </row>
    <row r="13" spans="1:13">
      <c r="A13" s="4">
        <v>8</v>
      </c>
      <c r="C13">
        <f>MODE(A2:A150)</f>
        <v>20</v>
      </c>
      <c r="E13">
        <f>STDEV(A2:A150)</f>
        <v>9.5603755143093352</v>
      </c>
      <c r="L13" t="b">
        <f t="shared" si="0"/>
        <v>0</v>
      </c>
    </row>
    <row r="14" spans="1:13">
      <c r="A14" s="4">
        <v>60</v>
      </c>
      <c r="L14" s="28" t="b">
        <f t="shared" si="0"/>
        <v>1</v>
      </c>
    </row>
    <row r="15" spans="1:13">
      <c r="A15" s="4">
        <v>70</v>
      </c>
      <c r="L15" s="28" t="b">
        <f t="shared" si="0"/>
        <v>1</v>
      </c>
    </row>
    <row r="16" spans="1:13">
      <c r="A16" s="4">
        <v>30</v>
      </c>
      <c r="L16" t="b">
        <f t="shared" si="0"/>
        <v>0</v>
      </c>
    </row>
    <row r="17" spans="1:12">
      <c r="A17" s="4">
        <v>25</v>
      </c>
      <c r="L17" t="b">
        <f t="shared" si="0"/>
        <v>0</v>
      </c>
    </row>
    <row r="18" spans="1:12">
      <c r="A18" s="4">
        <v>25</v>
      </c>
      <c r="L18" t="b">
        <f t="shared" si="0"/>
        <v>0</v>
      </c>
    </row>
    <row r="19" spans="1:12">
      <c r="A19" s="4">
        <v>8</v>
      </c>
      <c r="L19" t="b">
        <f t="shared" si="0"/>
        <v>0</v>
      </c>
    </row>
    <row r="20" spans="1:12">
      <c r="A20" s="4">
        <v>19</v>
      </c>
      <c r="L20" t="b">
        <f t="shared" si="0"/>
        <v>0</v>
      </c>
    </row>
    <row r="21" spans="1:12">
      <c r="A21" s="4">
        <v>40</v>
      </c>
      <c r="L21" s="28" t="b">
        <f t="shared" si="0"/>
        <v>1</v>
      </c>
    </row>
    <row r="22" spans="1:12">
      <c r="A22" s="4">
        <v>35</v>
      </c>
      <c r="L22" s="28" t="b">
        <f t="shared" si="0"/>
        <v>1</v>
      </c>
    </row>
    <row r="23" spans="1:12">
      <c r="A23" s="4">
        <v>35</v>
      </c>
      <c r="L23" s="28" t="b">
        <f t="shared" si="0"/>
        <v>1</v>
      </c>
    </row>
    <row r="24" spans="1:12">
      <c r="A24" s="4">
        <v>25</v>
      </c>
      <c r="L24" t="b">
        <f t="shared" si="0"/>
        <v>0</v>
      </c>
    </row>
    <row r="25" spans="1:12">
      <c r="A25" s="4">
        <v>20</v>
      </c>
      <c r="L25" t="b">
        <f t="shared" si="0"/>
        <v>0</v>
      </c>
    </row>
    <row r="26" spans="1:12">
      <c r="A26" s="4">
        <v>25</v>
      </c>
      <c r="L26" t="b">
        <f t="shared" si="0"/>
        <v>0</v>
      </c>
    </row>
    <row r="27" spans="1:12">
      <c r="A27" s="4">
        <v>20</v>
      </c>
      <c r="L27" t="b">
        <f t="shared" si="0"/>
        <v>0</v>
      </c>
    </row>
    <row r="28" spans="1:12">
      <c r="A28" s="4">
        <v>32</v>
      </c>
      <c r="L28" t="b">
        <f t="shared" si="0"/>
        <v>0</v>
      </c>
    </row>
    <row r="29" spans="1:12">
      <c r="A29" s="4">
        <v>18</v>
      </c>
      <c r="L29" t="b">
        <f t="shared" si="0"/>
        <v>0</v>
      </c>
    </row>
    <row r="30" spans="1:12">
      <c r="A30" s="4">
        <v>19</v>
      </c>
      <c r="L30" t="b">
        <f t="shared" si="0"/>
        <v>0</v>
      </c>
    </row>
    <row r="31" spans="1:12">
      <c r="A31" s="4">
        <v>20</v>
      </c>
      <c r="L31" t="b">
        <f t="shared" si="0"/>
        <v>0</v>
      </c>
    </row>
    <row r="32" spans="1:12">
      <c r="A32" s="4">
        <v>15</v>
      </c>
      <c r="L32" t="b">
        <f t="shared" si="0"/>
        <v>0</v>
      </c>
    </row>
    <row r="33" spans="1:12">
      <c r="A33" s="4">
        <v>35</v>
      </c>
      <c r="L33" s="28" t="b">
        <f t="shared" si="0"/>
        <v>1</v>
      </c>
    </row>
    <row r="34" spans="1:12">
      <c r="A34" s="4">
        <v>16</v>
      </c>
      <c r="L34" t="b">
        <f t="shared" si="0"/>
        <v>0</v>
      </c>
    </row>
    <row r="35" spans="1:12">
      <c r="A35" s="4">
        <v>17</v>
      </c>
      <c r="L35" t="b">
        <f t="shared" si="0"/>
        <v>0</v>
      </c>
    </row>
    <row r="36" spans="1:12">
      <c r="A36" s="4">
        <v>18</v>
      </c>
      <c r="L36" t="b">
        <f t="shared" si="0"/>
        <v>0</v>
      </c>
    </row>
    <row r="37" spans="1:12">
      <c r="A37" s="4">
        <v>19</v>
      </c>
      <c r="L37" t="b">
        <f t="shared" si="0"/>
        <v>0</v>
      </c>
    </row>
    <row r="38" spans="1:12">
      <c r="A38" s="4">
        <v>20</v>
      </c>
      <c r="L38" t="b">
        <f t="shared" si="0"/>
        <v>0</v>
      </c>
    </row>
    <row r="39" spans="1:12">
      <c r="A39" s="4">
        <v>21</v>
      </c>
      <c r="L39" t="b">
        <f t="shared" si="0"/>
        <v>0</v>
      </c>
    </row>
    <row r="40" spans="1:12">
      <c r="A40" s="4">
        <v>22</v>
      </c>
      <c r="L40" t="b">
        <f t="shared" si="0"/>
        <v>0</v>
      </c>
    </row>
    <row r="41" spans="1:12">
      <c r="A41" s="4">
        <v>23</v>
      </c>
      <c r="L41" t="b">
        <f t="shared" si="0"/>
        <v>0</v>
      </c>
    </row>
    <row r="42" spans="1:12">
      <c r="A42" s="4">
        <v>17</v>
      </c>
      <c r="L42" t="b">
        <f t="shared" si="0"/>
        <v>0</v>
      </c>
    </row>
    <row r="43" spans="1:12">
      <c r="A43" s="4">
        <v>8</v>
      </c>
      <c r="L43" t="b">
        <f t="shared" si="0"/>
        <v>0</v>
      </c>
    </row>
    <row r="44" spans="1:12">
      <c r="A44" s="4">
        <v>12</v>
      </c>
      <c r="L44" t="b">
        <f t="shared" si="0"/>
        <v>0</v>
      </c>
    </row>
    <row r="45" spans="1:12">
      <c r="A45" s="4">
        <v>13</v>
      </c>
      <c r="L45" t="b">
        <f t="shared" si="0"/>
        <v>0</v>
      </c>
    </row>
    <row r="46" spans="1:12">
      <c r="A46" s="4">
        <v>14</v>
      </c>
      <c r="L46" t="b">
        <f t="shared" si="0"/>
        <v>0</v>
      </c>
    </row>
    <row r="47" spans="1:12">
      <c r="A47" s="4">
        <v>6</v>
      </c>
      <c r="L47" t="b">
        <f t="shared" si="0"/>
        <v>0</v>
      </c>
    </row>
    <row r="48" spans="1:12">
      <c r="A48" s="4">
        <v>12</v>
      </c>
      <c r="L48" t="b">
        <f t="shared" si="0"/>
        <v>0</v>
      </c>
    </row>
    <row r="49" spans="1:12">
      <c r="A49" s="4">
        <v>14</v>
      </c>
      <c r="L49" t="b">
        <f t="shared" si="0"/>
        <v>0</v>
      </c>
    </row>
    <row r="50" spans="1:12">
      <c r="A50" s="4">
        <v>15</v>
      </c>
      <c r="L50" t="b">
        <f t="shared" si="0"/>
        <v>0</v>
      </c>
    </row>
    <row r="51" spans="1:12">
      <c r="A51" s="4">
        <v>16</v>
      </c>
      <c r="L51" t="b">
        <f t="shared" si="0"/>
        <v>0</v>
      </c>
    </row>
    <row r="52" spans="1:12">
      <c r="A52" s="4">
        <v>17</v>
      </c>
      <c r="L52" t="b">
        <f t="shared" si="0"/>
        <v>0</v>
      </c>
    </row>
    <row r="53" spans="1:12">
      <c r="A53" s="4">
        <v>9</v>
      </c>
      <c r="L53" t="b">
        <f t="shared" si="0"/>
        <v>0</v>
      </c>
    </row>
    <row r="54" spans="1:12">
      <c r="A54" s="4">
        <v>20</v>
      </c>
      <c r="L54" t="b">
        <f t="shared" si="0"/>
        <v>0</v>
      </c>
    </row>
    <row r="55" spans="1:12">
      <c r="A55" s="4">
        <v>15</v>
      </c>
      <c r="L55" t="b">
        <f t="shared" si="0"/>
        <v>0</v>
      </c>
    </row>
    <row r="56" spans="1:12">
      <c r="A56" s="4">
        <v>14</v>
      </c>
      <c r="L56" t="b">
        <f t="shared" si="0"/>
        <v>0</v>
      </c>
    </row>
    <row r="57" spans="1:12">
      <c r="A57" s="4">
        <v>13</v>
      </c>
      <c r="L57" t="b">
        <f t="shared" si="0"/>
        <v>0</v>
      </c>
    </row>
    <row r="58" spans="1:12">
      <c r="A58" s="4">
        <v>9</v>
      </c>
      <c r="L58" t="b">
        <f t="shared" si="0"/>
        <v>0</v>
      </c>
    </row>
    <row r="59" spans="1:12">
      <c r="A59" s="4">
        <v>21</v>
      </c>
      <c r="L59" t="b">
        <f t="shared" si="0"/>
        <v>0</v>
      </c>
    </row>
    <row r="60" spans="1:12">
      <c r="A60" s="4">
        <v>20</v>
      </c>
      <c r="L60" t="b">
        <f t="shared" si="0"/>
        <v>0</v>
      </c>
    </row>
    <row r="61" spans="1:12">
      <c r="A61" s="4">
        <v>21</v>
      </c>
      <c r="L61" t="b">
        <f t="shared" si="0"/>
        <v>0</v>
      </c>
    </row>
    <row r="62" spans="1:12">
      <c r="A62" s="4">
        <v>20</v>
      </c>
      <c r="L62" t="b">
        <f t="shared" si="0"/>
        <v>0</v>
      </c>
    </row>
    <row r="63" spans="1:12">
      <c r="A63" s="4">
        <v>15</v>
      </c>
      <c r="L63" t="b">
        <f t="shared" si="0"/>
        <v>0</v>
      </c>
    </row>
    <row r="64" spans="1:12">
      <c r="A64" s="4">
        <v>14</v>
      </c>
      <c r="L64" t="b">
        <f t="shared" si="0"/>
        <v>0</v>
      </c>
    </row>
    <row r="65" spans="1:12">
      <c r="A65" s="4">
        <v>13</v>
      </c>
      <c r="L65" t="b">
        <f t="shared" si="0"/>
        <v>0</v>
      </c>
    </row>
    <row r="66" spans="1:12">
      <c r="A66" s="4">
        <v>9</v>
      </c>
      <c r="L66" t="b">
        <f t="shared" si="0"/>
        <v>0</v>
      </c>
    </row>
    <row r="67" spans="1:12">
      <c r="A67" s="4">
        <v>21</v>
      </c>
      <c r="L67" t="b">
        <f t="shared" ref="L67:L130" si="1">OR(A67&gt;$J$2,A67&lt;$K$2)</f>
        <v>0</v>
      </c>
    </row>
    <row r="68" spans="1:12">
      <c r="A68" s="4">
        <v>20</v>
      </c>
      <c r="L68" t="b">
        <f t="shared" si="1"/>
        <v>0</v>
      </c>
    </row>
    <row r="69" spans="1:12">
      <c r="A69" s="4">
        <v>15</v>
      </c>
      <c r="L69" t="b">
        <f t="shared" si="1"/>
        <v>0</v>
      </c>
    </row>
    <row r="70" spans="1:12">
      <c r="A70" s="4">
        <v>14</v>
      </c>
      <c r="L70" t="b">
        <f t="shared" si="1"/>
        <v>0</v>
      </c>
    </row>
    <row r="71" spans="1:12">
      <c r="A71" s="4">
        <v>13</v>
      </c>
      <c r="L71" t="b">
        <f t="shared" si="1"/>
        <v>0</v>
      </c>
    </row>
    <row r="72" spans="1:12">
      <c r="A72" s="4">
        <v>9</v>
      </c>
      <c r="L72" t="b">
        <f t="shared" si="1"/>
        <v>0</v>
      </c>
    </row>
    <row r="73" spans="1:12">
      <c r="A73" s="4">
        <v>21</v>
      </c>
      <c r="L73" t="b">
        <f t="shared" si="1"/>
        <v>0</v>
      </c>
    </row>
    <row r="74" spans="1:12">
      <c r="A74" s="4">
        <v>20</v>
      </c>
      <c r="L74" t="b">
        <f t="shared" si="1"/>
        <v>0</v>
      </c>
    </row>
    <row r="75" spans="1:12">
      <c r="A75" s="4">
        <v>21</v>
      </c>
      <c r="L75" t="b">
        <f t="shared" si="1"/>
        <v>0</v>
      </c>
    </row>
    <row r="76" spans="1:12">
      <c r="A76" s="4">
        <v>12</v>
      </c>
      <c r="L76" t="b">
        <f t="shared" si="1"/>
        <v>0</v>
      </c>
    </row>
    <row r="77" spans="1:12">
      <c r="A77" s="4">
        <v>13</v>
      </c>
      <c r="L77" t="b">
        <f t="shared" si="1"/>
        <v>0</v>
      </c>
    </row>
    <row r="78" spans="1:12">
      <c r="A78" s="4">
        <v>14</v>
      </c>
      <c r="L78" t="b">
        <f t="shared" si="1"/>
        <v>0</v>
      </c>
    </row>
    <row r="79" spans="1:12">
      <c r="A79" s="4">
        <v>16</v>
      </c>
      <c r="L79" t="b">
        <f t="shared" si="1"/>
        <v>0</v>
      </c>
    </row>
    <row r="80" spans="1:12">
      <c r="A80" s="4">
        <v>17</v>
      </c>
      <c r="L80" t="b">
        <f t="shared" si="1"/>
        <v>0</v>
      </c>
    </row>
    <row r="81" spans="1:12">
      <c r="A81" s="4">
        <v>8</v>
      </c>
      <c r="L81" t="b">
        <f t="shared" si="1"/>
        <v>0</v>
      </c>
    </row>
    <row r="82" spans="1:12">
      <c r="A82" s="4">
        <v>9</v>
      </c>
      <c r="L82" t="b">
        <f t="shared" si="1"/>
        <v>0</v>
      </c>
    </row>
    <row r="83" spans="1:12">
      <c r="A83" s="4">
        <v>10</v>
      </c>
      <c r="L83" t="b">
        <f t="shared" si="1"/>
        <v>0</v>
      </c>
    </row>
    <row r="84" spans="1:12">
      <c r="A84" s="4">
        <v>11</v>
      </c>
      <c r="L84" t="b">
        <f t="shared" si="1"/>
        <v>0</v>
      </c>
    </row>
    <row r="85" spans="1:12">
      <c r="A85" s="4">
        <v>12</v>
      </c>
      <c r="L85" t="b">
        <f t="shared" si="1"/>
        <v>0</v>
      </c>
    </row>
    <row r="86" spans="1:12">
      <c r="A86" s="4">
        <v>15</v>
      </c>
      <c r="L86" t="b">
        <f t="shared" si="1"/>
        <v>0</v>
      </c>
    </row>
    <row r="87" spans="1:12">
      <c r="A87" s="4">
        <v>16</v>
      </c>
      <c r="L87" t="b">
        <f t="shared" si="1"/>
        <v>0</v>
      </c>
    </row>
    <row r="88" spans="1:12">
      <c r="A88" s="4">
        <v>17</v>
      </c>
      <c r="L88" t="b">
        <f t="shared" si="1"/>
        <v>0</v>
      </c>
    </row>
    <row r="89" spans="1:12">
      <c r="A89" s="4">
        <v>18</v>
      </c>
      <c r="L89" t="b">
        <f t="shared" si="1"/>
        <v>0</v>
      </c>
    </row>
    <row r="90" spans="1:12">
      <c r="A90" s="4">
        <v>19</v>
      </c>
      <c r="L90" t="b">
        <f t="shared" si="1"/>
        <v>0</v>
      </c>
    </row>
    <row r="91" spans="1:12">
      <c r="A91" s="4">
        <v>20</v>
      </c>
      <c r="L91" t="b">
        <f t="shared" si="1"/>
        <v>0</v>
      </c>
    </row>
    <row r="92" spans="1:12">
      <c r="A92" s="4">
        <v>20</v>
      </c>
      <c r="L92" t="b">
        <f t="shared" si="1"/>
        <v>0</v>
      </c>
    </row>
    <row r="93" spans="1:12">
      <c r="A93" s="4">
        <v>8</v>
      </c>
      <c r="L93" t="b">
        <f t="shared" si="1"/>
        <v>0</v>
      </c>
    </row>
    <row r="94" spans="1:12">
      <c r="A94" s="4">
        <v>7</v>
      </c>
      <c r="L94" t="b">
        <f t="shared" si="1"/>
        <v>0</v>
      </c>
    </row>
    <row r="95" spans="1:12">
      <c r="A95" s="4">
        <v>6</v>
      </c>
      <c r="L95" t="b">
        <f t="shared" si="1"/>
        <v>0</v>
      </c>
    </row>
    <row r="96" spans="1:12">
      <c r="A96" s="4">
        <v>5</v>
      </c>
      <c r="L96" t="b">
        <f t="shared" si="1"/>
        <v>0</v>
      </c>
    </row>
    <row r="97" spans="1:12">
      <c r="A97" s="4">
        <v>12</v>
      </c>
      <c r="L97" t="b">
        <f t="shared" si="1"/>
        <v>0</v>
      </c>
    </row>
    <row r="98" spans="1:12">
      <c r="A98" s="4">
        <v>18</v>
      </c>
      <c r="L98" t="b">
        <f t="shared" si="1"/>
        <v>0</v>
      </c>
    </row>
    <row r="99" spans="1:12">
      <c r="A99" s="4">
        <v>17</v>
      </c>
      <c r="L99" t="b">
        <f t="shared" si="1"/>
        <v>0</v>
      </c>
    </row>
    <row r="100" spans="1:12">
      <c r="A100" s="4">
        <v>16</v>
      </c>
      <c r="L100" t="b">
        <f t="shared" si="1"/>
        <v>0</v>
      </c>
    </row>
    <row r="101" spans="1:12">
      <c r="A101" s="4">
        <v>15</v>
      </c>
      <c r="L101" t="b">
        <f t="shared" si="1"/>
        <v>0</v>
      </c>
    </row>
    <row r="102" spans="1:12">
      <c r="A102" s="4">
        <v>14</v>
      </c>
      <c r="L102" t="b">
        <f t="shared" si="1"/>
        <v>0</v>
      </c>
    </row>
    <row r="103" spans="1:12">
      <c r="A103" s="4">
        <v>14</v>
      </c>
      <c r="L103" t="b">
        <f t="shared" si="1"/>
        <v>0</v>
      </c>
    </row>
    <row r="104" spans="1:12">
      <c r="A104" s="4">
        <v>12</v>
      </c>
      <c r="L104" t="b">
        <f t="shared" si="1"/>
        <v>0</v>
      </c>
    </row>
    <row r="105" spans="1:12">
      <c r="A105" s="4">
        <v>35</v>
      </c>
      <c r="L105" s="28" t="b">
        <f t="shared" si="1"/>
        <v>1</v>
      </c>
    </row>
    <row r="106" spans="1:12">
      <c r="A106" s="4">
        <v>34</v>
      </c>
      <c r="L106" s="28" t="b">
        <f t="shared" si="1"/>
        <v>1</v>
      </c>
    </row>
    <row r="107" spans="1:12">
      <c r="A107" s="4">
        <v>30</v>
      </c>
      <c r="L107" t="b">
        <f t="shared" si="1"/>
        <v>0</v>
      </c>
    </row>
    <row r="108" spans="1:12">
      <c r="A108" s="4">
        <v>25</v>
      </c>
      <c r="L108" t="b">
        <f t="shared" si="1"/>
        <v>0</v>
      </c>
    </row>
    <row r="109" spans="1:12">
      <c r="A109" s="4">
        <v>15</v>
      </c>
      <c r="L109" t="b">
        <f t="shared" si="1"/>
        <v>0</v>
      </c>
    </row>
    <row r="110" spans="1:12">
      <c r="A110" s="4">
        <v>20</v>
      </c>
      <c r="L110" t="b">
        <f t="shared" si="1"/>
        <v>0</v>
      </c>
    </row>
    <row r="111" spans="1:12">
      <c r="A111" s="4">
        <v>23</v>
      </c>
      <c r="L111" t="b">
        <f t="shared" si="1"/>
        <v>0</v>
      </c>
    </row>
    <row r="112" spans="1:12">
      <c r="A112" s="4">
        <v>24</v>
      </c>
      <c r="L112" t="b">
        <f t="shared" si="1"/>
        <v>0</v>
      </c>
    </row>
    <row r="113" spans="1:12">
      <c r="A113" s="4">
        <v>22</v>
      </c>
      <c r="L113" t="b">
        <f t="shared" si="1"/>
        <v>0</v>
      </c>
    </row>
    <row r="114" spans="1:12">
      <c r="A114" s="4">
        <v>23</v>
      </c>
      <c r="L114" t="b">
        <f t="shared" si="1"/>
        <v>0</v>
      </c>
    </row>
    <row r="115" spans="1:12">
      <c r="A115" s="4">
        <v>21</v>
      </c>
      <c r="L115" t="b">
        <f t="shared" si="1"/>
        <v>0</v>
      </c>
    </row>
    <row r="116" spans="1:12">
      <c r="A116" s="4">
        <v>23</v>
      </c>
      <c r="L116" t="b">
        <f t="shared" si="1"/>
        <v>0</v>
      </c>
    </row>
    <row r="117" spans="1:12">
      <c r="A117" s="4">
        <v>24</v>
      </c>
      <c r="L117" t="b">
        <f t="shared" si="1"/>
        <v>0</v>
      </c>
    </row>
    <row r="118" spans="1:12">
      <c r="A118" s="4">
        <v>40</v>
      </c>
      <c r="L118" s="28" t="b">
        <f t="shared" si="1"/>
        <v>1</v>
      </c>
    </row>
    <row r="119" spans="1:12">
      <c r="A119" s="4">
        <v>25</v>
      </c>
      <c r="L119" t="b">
        <f t="shared" si="1"/>
        <v>0</v>
      </c>
    </row>
    <row r="120" spans="1:12">
      <c r="A120" s="4">
        <v>15</v>
      </c>
      <c r="L120" t="b">
        <f t="shared" si="1"/>
        <v>0</v>
      </c>
    </row>
    <row r="121" spans="1:12">
      <c r="A121" s="4">
        <v>40</v>
      </c>
      <c r="L121" s="28" t="b">
        <f t="shared" si="1"/>
        <v>1</v>
      </c>
    </row>
    <row r="122" spans="1:12">
      <c r="A122" s="4">
        <v>25</v>
      </c>
      <c r="L122" t="b">
        <f t="shared" si="1"/>
        <v>0</v>
      </c>
    </row>
    <row r="123" spans="1:12">
      <c r="A123" s="4">
        <v>35</v>
      </c>
      <c r="L123" s="28" t="b">
        <f t="shared" si="1"/>
        <v>1</v>
      </c>
    </row>
    <row r="124" spans="1:12">
      <c r="A124" s="4">
        <v>14</v>
      </c>
      <c r="L124" t="b">
        <f t="shared" si="1"/>
        <v>0</v>
      </c>
    </row>
    <row r="125" spans="1:12">
      <c r="A125" s="4">
        <v>19</v>
      </c>
      <c r="L125" t="b">
        <f t="shared" si="1"/>
        <v>0</v>
      </c>
    </row>
    <row r="126" spans="1:12">
      <c r="A126" s="4">
        <v>7</v>
      </c>
      <c r="L126" t="b">
        <f t="shared" si="1"/>
        <v>0</v>
      </c>
    </row>
    <row r="127" spans="1:12">
      <c r="A127" s="4">
        <v>17</v>
      </c>
      <c r="L127" t="b">
        <f t="shared" si="1"/>
        <v>0</v>
      </c>
    </row>
    <row r="128" spans="1:12">
      <c r="A128" s="4">
        <v>18</v>
      </c>
      <c r="L128" t="b">
        <f t="shared" si="1"/>
        <v>0</v>
      </c>
    </row>
    <row r="129" spans="1:12">
      <c r="A129" s="4">
        <v>12</v>
      </c>
      <c r="L129" t="b">
        <f t="shared" si="1"/>
        <v>0</v>
      </c>
    </row>
    <row r="130" spans="1:12">
      <c r="A130" s="4">
        <v>8</v>
      </c>
      <c r="L130" t="b">
        <f t="shared" si="1"/>
        <v>0</v>
      </c>
    </row>
    <row r="131" spans="1:12">
      <c r="A131" s="4">
        <v>4</v>
      </c>
      <c r="L131" t="b">
        <f t="shared" ref="L131:L150" si="2">OR(A131&gt;$J$2,A131&lt;$K$2)</f>
        <v>0</v>
      </c>
    </row>
    <row r="132" spans="1:12">
      <c r="A132" s="4">
        <v>6</v>
      </c>
      <c r="L132" t="b">
        <f t="shared" si="2"/>
        <v>0</v>
      </c>
    </row>
    <row r="133" spans="1:12">
      <c r="A133" s="4">
        <v>12</v>
      </c>
      <c r="L133" t="b">
        <f t="shared" si="2"/>
        <v>0</v>
      </c>
    </row>
    <row r="134" spans="1:12">
      <c r="A134" s="4">
        <v>15</v>
      </c>
      <c r="L134" t="b">
        <f t="shared" si="2"/>
        <v>0</v>
      </c>
    </row>
    <row r="135" spans="1:12">
      <c r="A135" s="4">
        <v>20</v>
      </c>
      <c r="L135" t="b">
        <f t="shared" si="2"/>
        <v>0</v>
      </c>
    </row>
    <row r="136" spans="1:12">
      <c r="A136" s="4">
        <v>6</v>
      </c>
      <c r="L136" t="b">
        <f t="shared" si="2"/>
        <v>0</v>
      </c>
    </row>
    <row r="137" spans="1:12">
      <c r="A137" s="4">
        <v>2</v>
      </c>
      <c r="L137" t="b">
        <f t="shared" si="2"/>
        <v>0</v>
      </c>
    </row>
    <row r="138" spans="1:12">
      <c r="A138" s="4">
        <v>28</v>
      </c>
      <c r="L138" t="b">
        <f t="shared" si="2"/>
        <v>0</v>
      </c>
    </row>
    <row r="139" spans="1:12">
      <c r="A139" s="4">
        <v>20</v>
      </c>
      <c r="L139" t="b">
        <f t="shared" si="2"/>
        <v>0</v>
      </c>
    </row>
    <row r="140" spans="1:12">
      <c r="A140" s="4">
        <v>21</v>
      </c>
      <c r="L140" t="b">
        <f t="shared" si="2"/>
        <v>0</v>
      </c>
    </row>
    <row r="141" spans="1:12">
      <c r="A141" s="4">
        <v>27</v>
      </c>
      <c r="L141" t="b">
        <f t="shared" si="2"/>
        <v>0</v>
      </c>
    </row>
    <row r="142" spans="1:12">
      <c r="A142" s="4">
        <v>20</v>
      </c>
      <c r="L142" t="b">
        <f t="shared" si="2"/>
        <v>0</v>
      </c>
    </row>
    <row r="143" spans="1:12">
      <c r="A143" s="4">
        <v>25</v>
      </c>
      <c r="L143" t="b">
        <f t="shared" si="2"/>
        <v>0</v>
      </c>
    </row>
    <row r="144" spans="1:12">
      <c r="A144" s="4">
        <v>20</v>
      </c>
      <c r="L144" t="b">
        <f t="shared" si="2"/>
        <v>0</v>
      </c>
    </row>
    <row r="145" spans="1:12">
      <c r="A145" s="4">
        <v>24</v>
      </c>
      <c r="L145" t="b">
        <f t="shared" si="2"/>
        <v>0</v>
      </c>
    </row>
    <row r="146" spans="1:12">
      <c r="A146" s="4">
        <v>14</v>
      </c>
      <c r="L146" t="b">
        <f t="shared" si="2"/>
        <v>0</v>
      </c>
    </row>
    <row r="147" spans="1:12">
      <c r="A147" s="4">
        <v>18</v>
      </c>
      <c r="L147" t="b">
        <f t="shared" si="2"/>
        <v>0</v>
      </c>
    </row>
    <row r="148" spans="1:12">
      <c r="A148" s="4">
        <v>8</v>
      </c>
      <c r="L148" t="b">
        <f t="shared" si="2"/>
        <v>0</v>
      </c>
    </row>
    <row r="149" spans="1:12">
      <c r="A149" s="4">
        <v>20</v>
      </c>
      <c r="L149" t="b">
        <f t="shared" si="2"/>
        <v>0</v>
      </c>
    </row>
    <row r="150" spans="1:12">
      <c r="A150" s="4">
        <v>30</v>
      </c>
      <c r="L150" t="b">
        <f t="shared" si="2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topLeftCell="G1" workbookViewId="0">
      <selection activeCell="P3" sqref="P3"/>
    </sheetView>
  </sheetViews>
  <sheetFormatPr defaultRowHeight="12.75"/>
  <cols>
    <col min="3" max="3" width="11.5703125" bestFit="1" customWidth="1"/>
    <col min="5" max="5" width="11.5703125" bestFit="1" customWidth="1"/>
  </cols>
  <sheetData>
    <row r="1" spans="1:15" ht="33.75">
      <c r="A1" s="8" t="s">
        <v>27</v>
      </c>
      <c r="C1" s="20" t="s">
        <v>70</v>
      </c>
      <c r="E1" s="20" t="s">
        <v>58</v>
      </c>
      <c r="G1" s="27" t="s">
        <v>72</v>
      </c>
      <c r="H1" s="27" t="s">
        <v>73</v>
      </c>
      <c r="I1" s="27" t="s">
        <v>74</v>
      </c>
      <c r="J1" s="27" t="s">
        <v>75</v>
      </c>
      <c r="K1" s="27" t="s">
        <v>76</v>
      </c>
      <c r="L1" s="27" t="s">
        <v>79</v>
      </c>
    </row>
    <row r="2" spans="1:15">
      <c r="A2" s="4">
        <v>62</v>
      </c>
      <c r="G2">
        <f>QUARTILE(A2:A150,1)</f>
        <v>63</v>
      </c>
      <c r="H2">
        <f>QUARTILE(A2:A150,3)</f>
        <v>63</v>
      </c>
      <c r="I2">
        <f>H2-G2</f>
        <v>0</v>
      </c>
      <c r="J2">
        <f>H2+(1.5*0)</f>
        <v>63</v>
      </c>
      <c r="K2">
        <f>G2-(1.5*I2)</f>
        <v>63</v>
      </c>
      <c r="L2" s="28" t="b">
        <f>OR(A2&gt;$J$2,A2&lt;$K$2)</f>
        <v>1</v>
      </c>
    </row>
    <row r="3" spans="1:15">
      <c r="A3" s="4">
        <v>49</v>
      </c>
      <c r="C3" t="s">
        <v>63</v>
      </c>
      <c r="E3" t="s">
        <v>67</v>
      </c>
      <c r="L3" s="28" t="b">
        <f t="shared" ref="L3:L24" si="0">OR(A3&gt;$J$2,A3&lt;$K$2)</f>
        <v>1</v>
      </c>
    </row>
    <row r="4" spans="1:15">
      <c r="A4" s="4">
        <v>70</v>
      </c>
      <c r="C4">
        <f>AVERAGE(A2:A150)</f>
        <v>62.543624161073822</v>
      </c>
      <c r="E4">
        <f>MAX(A2:A150)-MIN(A2:A150)</f>
        <v>26</v>
      </c>
      <c r="L4" s="28" t="b">
        <f t="shared" si="0"/>
        <v>1</v>
      </c>
    </row>
    <row r="5" spans="1:15">
      <c r="A5" s="4">
        <v>58</v>
      </c>
      <c r="L5" s="28" t="b">
        <f t="shared" si="0"/>
        <v>1</v>
      </c>
    </row>
    <row r="6" spans="1:15">
      <c r="A6" s="4">
        <v>61</v>
      </c>
      <c r="L6" s="28" t="b">
        <f t="shared" si="0"/>
        <v>1</v>
      </c>
    </row>
    <row r="7" spans="1:15">
      <c r="A7" s="4">
        <v>61</v>
      </c>
      <c r="C7" t="s">
        <v>64</v>
      </c>
      <c r="E7" t="s">
        <v>68</v>
      </c>
      <c r="L7" s="28" t="b">
        <f t="shared" si="0"/>
        <v>1</v>
      </c>
      <c r="N7" t="s">
        <v>108</v>
      </c>
      <c r="O7" t="s">
        <v>90</v>
      </c>
    </row>
    <row r="8" spans="1:15">
      <c r="A8" s="4">
        <v>52</v>
      </c>
      <c r="C8">
        <f>MEDIAN(A2:A150)</f>
        <v>63</v>
      </c>
      <c r="E8">
        <f>VAR(A2:A150)</f>
        <v>15.317340830763669</v>
      </c>
      <c r="L8" s="28" t="b">
        <f t="shared" si="0"/>
        <v>1</v>
      </c>
    </row>
    <row r="9" spans="1:15" ht="25.5">
      <c r="A9" s="4">
        <v>52</v>
      </c>
      <c r="L9" s="28" t="b">
        <f t="shared" si="0"/>
        <v>1</v>
      </c>
      <c r="N9" t="s">
        <v>98</v>
      </c>
      <c r="O9">
        <f>COUNTIF(A2:A150,"=49")</f>
        <v>6</v>
      </c>
    </row>
    <row r="10" spans="1:15" ht="25.5">
      <c r="A10" s="4">
        <v>49</v>
      </c>
      <c r="L10" s="28" t="b">
        <f t="shared" si="0"/>
        <v>1</v>
      </c>
      <c r="N10" t="s">
        <v>99</v>
      </c>
      <c r="O10">
        <f>COUNTIF(A2:A150,"=52")</f>
        <v>3</v>
      </c>
    </row>
    <row r="11" spans="1:15" ht="25.5">
      <c r="A11" s="4">
        <v>49</v>
      </c>
      <c r="C11" t="s">
        <v>65</v>
      </c>
      <c r="E11" t="s">
        <v>69</v>
      </c>
      <c r="L11" s="28" t="b">
        <f t="shared" si="0"/>
        <v>1</v>
      </c>
      <c r="N11" t="s">
        <v>100</v>
      </c>
      <c r="O11">
        <f>COUNTIF(A2:A150,"=58")</f>
        <v>1</v>
      </c>
    </row>
    <row r="12" spans="1:15" ht="25.5">
      <c r="A12" s="4">
        <v>49</v>
      </c>
      <c r="C12">
        <f>MODE(A2:A150)</f>
        <v>63</v>
      </c>
      <c r="E12">
        <f>STDEV(A2:A150)</f>
        <v>3.913737450412798</v>
      </c>
      <c r="L12" s="28" t="b">
        <f t="shared" si="0"/>
        <v>1</v>
      </c>
      <c r="N12" t="s">
        <v>101</v>
      </c>
      <c r="O12">
        <f>COUNTIF(A2:A150,"=61")</f>
        <v>2</v>
      </c>
    </row>
    <row r="13" spans="1:15" ht="25.5">
      <c r="A13" s="4">
        <v>49</v>
      </c>
      <c r="L13" s="28" t="b">
        <f t="shared" si="0"/>
        <v>1</v>
      </c>
      <c r="N13" t="s">
        <v>102</v>
      </c>
      <c r="O13">
        <f>COUNTIF(A2:A150,"=62")</f>
        <v>24</v>
      </c>
    </row>
    <row r="14" spans="1:15" ht="25.5">
      <c r="A14" s="4">
        <v>73</v>
      </c>
      <c r="L14" s="28" t="b">
        <f t="shared" si="0"/>
        <v>1</v>
      </c>
      <c r="N14" t="s">
        <v>103</v>
      </c>
      <c r="O14">
        <f>COUNTIF(A2:A150,"=63")</f>
        <v>103</v>
      </c>
    </row>
    <row r="15" spans="1:15" ht="25.5">
      <c r="A15" s="4">
        <v>71</v>
      </c>
      <c r="L15" s="28" t="b">
        <f t="shared" si="0"/>
        <v>1</v>
      </c>
      <c r="N15" t="s">
        <v>104</v>
      </c>
      <c r="O15">
        <f>COUNTIF(A2:A150,"=70")</f>
        <v>6</v>
      </c>
    </row>
    <row r="16" spans="1:15" ht="25.5">
      <c r="A16" s="4">
        <v>70</v>
      </c>
      <c r="L16" s="28" t="b">
        <f t="shared" si="0"/>
        <v>1</v>
      </c>
      <c r="N16" t="s">
        <v>105</v>
      </c>
      <c r="O16">
        <f>COUNTIF(A2:A150,"=71")</f>
        <v>1</v>
      </c>
    </row>
    <row r="17" spans="1:15" ht="25.5">
      <c r="A17" s="4">
        <v>70</v>
      </c>
      <c r="L17" s="28" t="b">
        <f t="shared" si="0"/>
        <v>1</v>
      </c>
      <c r="N17" t="s">
        <v>106</v>
      </c>
      <c r="O17">
        <f>COUNTIF(A2:A150,"=73")</f>
        <v>2</v>
      </c>
    </row>
    <row r="18" spans="1:15" ht="25.5">
      <c r="A18" s="4">
        <v>70</v>
      </c>
      <c r="L18" s="28" t="b">
        <f t="shared" si="0"/>
        <v>1</v>
      </c>
      <c r="N18" t="s">
        <v>107</v>
      </c>
      <c r="O18">
        <f>COUNTIF(A2:A150,"=75")</f>
        <v>1</v>
      </c>
    </row>
    <row r="19" spans="1:15">
      <c r="A19" s="4">
        <v>49</v>
      </c>
      <c r="L19" s="28" t="b">
        <f t="shared" si="0"/>
        <v>1</v>
      </c>
    </row>
    <row r="20" spans="1:15">
      <c r="A20" s="4">
        <v>70</v>
      </c>
      <c r="L20" s="28" t="b">
        <f t="shared" si="0"/>
        <v>1</v>
      </c>
    </row>
    <row r="21" spans="1:15">
      <c r="A21" s="4">
        <v>75</v>
      </c>
      <c r="L21" s="28" t="b">
        <f t="shared" si="0"/>
        <v>1</v>
      </c>
    </row>
    <row r="22" spans="1:15">
      <c r="A22" s="4">
        <v>73</v>
      </c>
      <c r="L22" s="28" t="b">
        <f t="shared" si="0"/>
        <v>1</v>
      </c>
    </row>
    <row r="23" spans="1:15">
      <c r="A23" s="4">
        <v>70</v>
      </c>
      <c r="L23" s="28" t="b">
        <f t="shared" si="0"/>
        <v>1</v>
      </c>
    </row>
    <row r="24" spans="1:15">
      <c r="A24" s="4">
        <v>52</v>
      </c>
      <c r="L24" s="28" t="b">
        <f t="shared" si="0"/>
        <v>1</v>
      </c>
    </row>
    <row r="25" spans="1:15">
      <c r="A25" s="4">
        <v>63</v>
      </c>
      <c r="L25" t="b">
        <f t="shared" ref="L25:L66" si="1">OR(A25&gt;$J$2,A25&lt;$K$2)</f>
        <v>0</v>
      </c>
    </row>
    <row r="26" spans="1:15">
      <c r="A26" s="4">
        <v>63</v>
      </c>
      <c r="L26" t="b">
        <f t="shared" si="1"/>
        <v>0</v>
      </c>
    </row>
    <row r="27" spans="1:15">
      <c r="A27" s="4">
        <v>63</v>
      </c>
      <c r="L27" t="b">
        <f t="shared" si="1"/>
        <v>0</v>
      </c>
    </row>
    <row r="28" spans="1:15">
      <c r="A28" s="4">
        <v>63</v>
      </c>
      <c r="L28" t="b">
        <f t="shared" si="1"/>
        <v>0</v>
      </c>
    </row>
    <row r="29" spans="1:15">
      <c r="A29" s="4">
        <v>63</v>
      </c>
      <c r="L29" t="b">
        <f t="shared" si="1"/>
        <v>0</v>
      </c>
    </row>
    <row r="30" spans="1:15">
      <c r="A30" s="4">
        <v>63</v>
      </c>
      <c r="L30" t="b">
        <f t="shared" si="1"/>
        <v>0</v>
      </c>
    </row>
    <row r="31" spans="1:15">
      <c r="A31" s="4">
        <v>63</v>
      </c>
      <c r="L31" t="b">
        <f t="shared" si="1"/>
        <v>0</v>
      </c>
    </row>
    <row r="32" spans="1:15">
      <c r="A32" s="4">
        <v>63</v>
      </c>
      <c r="L32" t="b">
        <f t="shared" si="1"/>
        <v>0</v>
      </c>
    </row>
    <row r="33" spans="1:12">
      <c r="A33" s="4">
        <v>63</v>
      </c>
      <c r="L33" t="b">
        <f t="shared" si="1"/>
        <v>0</v>
      </c>
    </row>
    <row r="34" spans="1:12">
      <c r="A34" s="4">
        <v>63</v>
      </c>
      <c r="L34" t="b">
        <f t="shared" si="1"/>
        <v>0</v>
      </c>
    </row>
    <row r="35" spans="1:12">
      <c r="A35" s="4">
        <v>63</v>
      </c>
      <c r="L35" t="b">
        <f t="shared" si="1"/>
        <v>0</v>
      </c>
    </row>
    <row r="36" spans="1:12">
      <c r="A36" s="4">
        <v>63</v>
      </c>
      <c r="L36" t="b">
        <f t="shared" si="1"/>
        <v>0</v>
      </c>
    </row>
    <row r="37" spans="1:12">
      <c r="A37" s="4">
        <v>63</v>
      </c>
      <c r="L37" t="b">
        <f t="shared" si="1"/>
        <v>0</v>
      </c>
    </row>
    <row r="38" spans="1:12">
      <c r="A38" s="4">
        <v>63</v>
      </c>
      <c r="L38" t="b">
        <f t="shared" si="1"/>
        <v>0</v>
      </c>
    </row>
    <row r="39" spans="1:12">
      <c r="A39" s="4">
        <v>63</v>
      </c>
      <c r="L39" t="b">
        <f t="shared" si="1"/>
        <v>0</v>
      </c>
    </row>
    <row r="40" spans="1:12">
      <c r="A40" s="4">
        <v>63</v>
      </c>
      <c r="L40" t="b">
        <f t="shared" si="1"/>
        <v>0</v>
      </c>
    </row>
    <row r="41" spans="1:12">
      <c r="A41" s="4">
        <v>63</v>
      </c>
      <c r="L41" t="b">
        <f t="shared" si="1"/>
        <v>0</v>
      </c>
    </row>
    <row r="42" spans="1:12">
      <c r="A42" s="4">
        <v>63</v>
      </c>
      <c r="L42" t="b">
        <f t="shared" si="1"/>
        <v>0</v>
      </c>
    </row>
    <row r="43" spans="1:12">
      <c r="A43" s="4">
        <v>63</v>
      </c>
      <c r="L43" t="b">
        <f t="shared" si="1"/>
        <v>0</v>
      </c>
    </row>
    <row r="44" spans="1:12">
      <c r="A44" s="4">
        <v>63</v>
      </c>
      <c r="L44" t="b">
        <f t="shared" si="1"/>
        <v>0</v>
      </c>
    </row>
    <row r="45" spans="1:12">
      <c r="A45" s="4">
        <v>63</v>
      </c>
      <c r="L45" t="b">
        <f t="shared" si="1"/>
        <v>0</v>
      </c>
    </row>
    <row r="46" spans="1:12">
      <c r="A46" s="4">
        <v>63</v>
      </c>
      <c r="L46" t="b">
        <f t="shared" si="1"/>
        <v>0</v>
      </c>
    </row>
    <row r="47" spans="1:12">
      <c r="A47" s="4">
        <v>63</v>
      </c>
      <c r="L47" t="b">
        <f t="shared" si="1"/>
        <v>0</v>
      </c>
    </row>
    <row r="48" spans="1:12">
      <c r="A48" s="4">
        <v>63</v>
      </c>
      <c r="L48" t="b">
        <f t="shared" si="1"/>
        <v>0</v>
      </c>
    </row>
    <row r="49" spans="1:12">
      <c r="A49" s="4">
        <v>63</v>
      </c>
      <c r="L49" t="b">
        <f t="shared" si="1"/>
        <v>0</v>
      </c>
    </row>
    <row r="50" spans="1:12">
      <c r="A50" s="4">
        <v>63</v>
      </c>
      <c r="L50" t="b">
        <f t="shared" si="1"/>
        <v>0</v>
      </c>
    </row>
    <row r="51" spans="1:12">
      <c r="A51" s="4">
        <v>63</v>
      </c>
      <c r="L51" t="b">
        <f t="shared" si="1"/>
        <v>0</v>
      </c>
    </row>
    <row r="52" spans="1:12">
      <c r="A52" s="4">
        <v>63</v>
      </c>
      <c r="L52" t="b">
        <f t="shared" si="1"/>
        <v>0</v>
      </c>
    </row>
    <row r="53" spans="1:12">
      <c r="A53" s="4">
        <v>63</v>
      </c>
      <c r="L53" t="b">
        <f t="shared" si="1"/>
        <v>0</v>
      </c>
    </row>
    <row r="54" spans="1:12">
      <c r="A54" s="4">
        <v>63</v>
      </c>
      <c r="L54" t="b">
        <f t="shared" si="1"/>
        <v>0</v>
      </c>
    </row>
    <row r="55" spans="1:12">
      <c r="A55" s="4">
        <v>63</v>
      </c>
      <c r="L55" t="b">
        <f t="shared" si="1"/>
        <v>0</v>
      </c>
    </row>
    <row r="56" spans="1:12">
      <c r="A56" s="4">
        <v>63</v>
      </c>
      <c r="L56" t="b">
        <f t="shared" si="1"/>
        <v>0</v>
      </c>
    </row>
    <row r="57" spans="1:12">
      <c r="A57" s="4">
        <v>63</v>
      </c>
      <c r="L57" t="b">
        <f t="shared" si="1"/>
        <v>0</v>
      </c>
    </row>
    <row r="58" spans="1:12">
      <c r="A58" s="4">
        <v>63</v>
      </c>
      <c r="L58" t="b">
        <f t="shared" si="1"/>
        <v>0</v>
      </c>
    </row>
    <row r="59" spans="1:12">
      <c r="A59" s="4">
        <v>63</v>
      </c>
      <c r="L59" t="b">
        <f t="shared" si="1"/>
        <v>0</v>
      </c>
    </row>
    <row r="60" spans="1:12">
      <c r="A60" s="4">
        <v>63</v>
      </c>
      <c r="L60" t="b">
        <f t="shared" si="1"/>
        <v>0</v>
      </c>
    </row>
    <row r="61" spans="1:12">
      <c r="A61" s="4">
        <v>63</v>
      </c>
      <c r="L61" t="b">
        <f t="shared" si="1"/>
        <v>0</v>
      </c>
    </row>
    <row r="62" spans="1:12">
      <c r="A62" s="4">
        <v>63</v>
      </c>
      <c r="L62" t="b">
        <f t="shared" si="1"/>
        <v>0</v>
      </c>
    </row>
    <row r="63" spans="1:12">
      <c r="A63" s="4">
        <v>63</v>
      </c>
      <c r="L63" t="b">
        <f t="shared" si="1"/>
        <v>0</v>
      </c>
    </row>
    <row r="64" spans="1:12">
      <c r="A64" s="4">
        <v>63</v>
      </c>
      <c r="L64" t="b">
        <f t="shared" si="1"/>
        <v>0</v>
      </c>
    </row>
    <row r="65" spans="1:12">
      <c r="A65" s="4">
        <v>63</v>
      </c>
      <c r="L65" t="b">
        <f t="shared" si="1"/>
        <v>0</v>
      </c>
    </row>
    <row r="66" spans="1:12">
      <c r="A66" s="4">
        <v>63</v>
      </c>
      <c r="L66" t="b">
        <f t="shared" si="1"/>
        <v>0</v>
      </c>
    </row>
    <row r="67" spans="1:12">
      <c r="A67" s="4">
        <v>63</v>
      </c>
      <c r="L67" t="b">
        <f t="shared" ref="L67:L130" si="2">OR(A67&gt;$J$2,A67&lt;$K$2)</f>
        <v>0</v>
      </c>
    </row>
    <row r="68" spans="1:12">
      <c r="A68" s="4">
        <v>63</v>
      </c>
      <c r="L68" t="b">
        <f t="shared" si="2"/>
        <v>0</v>
      </c>
    </row>
    <row r="69" spans="1:12">
      <c r="A69" s="4">
        <v>63</v>
      </c>
      <c r="L69" t="b">
        <f t="shared" si="2"/>
        <v>0</v>
      </c>
    </row>
    <row r="70" spans="1:12">
      <c r="A70" s="4">
        <v>63</v>
      </c>
      <c r="L70" t="b">
        <f t="shared" si="2"/>
        <v>0</v>
      </c>
    </row>
    <row r="71" spans="1:12">
      <c r="A71" s="4">
        <v>63</v>
      </c>
      <c r="L71" t="b">
        <f t="shared" si="2"/>
        <v>0</v>
      </c>
    </row>
    <row r="72" spans="1:12">
      <c r="A72" s="4">
        <v>63</v>
      </c>
      <c r="L72" t="b">
        <f t="shared" si="2"/>
        <v>0</v>
      </c>
    </row>
    <row r="73" spans="1:12">
      <c r="A73" s="4">
        <v>63</v>
      </c>
      <c r="L73" t="b">
        <f t="shared" si="2"/>
        <v>0</v>
      </c>
    </row>
    <row r="74" spans="1:12">
      <c r="A74" s="4">
        <v>63</v>
      </c>
      <c r="L74" t="b">
        <f t="shared" si="2"/>
        <v>0</v>
      </c>
    </row>
    <row r="75" spans="1:12">
      <c r="A75" s="4">
        <v>63</v>
      </c>
      <c r="L75" t="b">
        <f t="shared" si="2"/>
        <v>0</v>
      </c>
    </row>
    <row r="76" spans="1:12">
      <c r="A76" s="4">
        <v>63</v>
      </c>
      <c r="L76" t="b">
        <f t="shared" si="2"/>
        <v>0</v>
      </c>
    </row>
    <row r="77" spans="1:12">
      <c r="A77" s="4">
        <v>63</v>
      </c>
      <c r="L77" t="b">
        <f t="shared" si="2"/>
        <v>0</v>
      </c>
    </row>
    <row r="78" spans="1:12">
      <c r="A78" s="4">
        <v>63</v>
      </c>
      <c r="L78" t="b">
        <f t="shared" si="2"/>
        <v>0</v>
      </c>
    </row>
    <row r="79" spans="1:12">
      <c r="A79" s="4">
        <v>63</v>
      </c>
      <c r="L79" t="b">
        <f t="shared" si="2"/>
        <v>0</v>
      </c>
    </row>
    <row r="80" spans="1:12">
      <c r="A80" s="4">
        <v>63</v>
      </c>
      <c r="L80" t="b">
        <f t="shared" si="2"/>
        <v>0</v>
      </c>
    </row>
    <row r="81" spans="1:12">
      <c r="A81" s="4">
        <v>63</v>
      </c>
      <c r="L81" t="b">
        <f t="shared" si="2"/>
        <v>0</v>
      </c>
    </row>
    <row r="82" spans="1:12">
      <c r="A82" s="4">
        <v>63</v>
      </c>
      <c r="L82" t="b">
        <f t="shared" si="2"/>
        <v>0</v>
      </c>
    </row>
    <row r="83" spans="1:12">
      <c r="A83" s="4">
        <v>63</v>
      </c>
      <c r="L83" t="b">
        <f t="shared" si="2"/>
        <v>0</v>
      </c>
    </row>
    <row r="84" spans="1:12">
      <c r="A84" s="4">
        <v>63</v>
      </c>
      <c r="L84" t="b">
        <f t="shared" si="2"/>
        <v>0</v>
      </c>
    </row>
    <row r="85" spans="1:12">
      <c r="A85" s="4">
        <v>63</v>
      </c>
      <c r="L85" t="b">
        <f t="shared" si="2"/>
        <v>0</v>
      </c>
    </row>
    <row r="86" spans="1:12">
      <c r="A86" s="4">
        <v>62</v>
      </c>
      <c r="L86" s="28" t="b">
        <f t="shared" si="2"/>
        <v>1</v>
      </c>
    </row>
    <row r="87" spans="1:12">
      <c r="A87" s="4">
        <v>62</v>
      </c>
      <c r="L87" s="28" t="b">
        <f t="shared" si="2"/>
        <v>1</v>
      </c>
    </row>
    <row r="88" spans="1:12">
      <c r="A88" s="4">
        <v>62</v>
      </c>
      <c r="L88" s="28" t="b">
        <f t="shared" si="2"/>
        <v>1</v>
      </c>
    </row>
    <row r="89" spans="1:12">
      <c r="A89" s="4">
        <v>62</v>
      </c>
      <c r="L89" s="28" t="b">
        <f t="shared" si="2"/>
        <v>1</v>
      </c>
    </row>
    <row r="90" spans="1:12">
      <c r="A90" s="4">
        <v>62</v>
      </c>
      <c r="L90" s="28" t="b">
        <f t="shared" si="2"/>
        <v>1</v>
      </c>
    </row>
    <row r="91" spans="1:12">
      <c r="A91" s="4">
        <v>62</v>
      </c>
      <c r="L91" s="28" t="b">
        <f t="shared" si="2"/>
        <v>1</v>
      </c>
    </row>
    <row r="92" spans="1:12">
      <c r="A92" s="4">
        <v>62</v>
      </c>
      <c r="L92" s="28" t="b">
        <f t="shared" si="2"/>
        <v>1</v>
      </c>
    </row>
    <row r="93" spans="1:12">
      <c r="A93" s="4">
        <v>62</v>
      </c>
      <c r="L93" s="28" t="b">
        <f t="shared" si="2"/>
        <v>1</v>
      </c>
    </row>
    <row r="94" spans="1:12">
      <c r="A94" s="4">
        <v>62</v>
      </c>
      <c r="L94" s="28" t="b">
        <f t="shared" si="2"/>
        <v>1</v>
      </c>
    </row>
    <row r="95" spans="1:12">
      <c r="A95" s="4">
        <v>62</v>
      </c>
      <c r="L95" s="28" t="b">
        <f t="shared" si="2"/>
        <v>1</v>
      </c>
    </row>
    <row r="96" spans="1:12">
      <c r="A96" s="4">
        <v>62</v>
      </c>
      <c r="L96" s="28" t="b">
        <f t="shared" si="2"/>
        <v>1</v>
      </c>
    </row>
    <row r="97" spans="1:12">
      <c r="A97" s="4">
        <v>62</v>
      </c>
      <c r="L97" s="28" t="b">
        <f t="shared" si="2"/>
        <v>1</v>
      </c>
    </row>
    <row r="98" spans="1:12">
      <c r="A98" s="4">
        <v>62</v>
      </c>
      <c r="L98" s="28" t="b">
        <f t="shared" si="2"/>
        <v>1</v>
      </c>
    </row>
    <row r="99" spans="1:12">
      <c r="A99" s="4">
        <v>62</v>
      </c>
      <c r="L99" s="28" t="b">
        <f t="shared" si="2"/>
        <v>1</v>
      </c>
    </row>
    <row r="100" spans="1:12">
      <c r="A100" s="4">
        <v>62</v>
      </c>
      <c r="L100" s="28" t="b">
        <f t="shared" si="2"/>
        <v>1</v>
      </c>
    </row>
    <row r="101" spans="1:12">
      <c r="A101" s="4">
        <v>62</v>
      </c>
      <c r="L101" s="28" t="b">
        <f t="shared" si="2"/>
        <v>1</v>
      </c>
    </row>
    <row r="102" spans="1:12">
      <c r="A102" s="4">
        <v>62</v>
      </c>
      <c r="L102" s="28" t="b">
        <f t="shared" si="2"/>
        <v>1</v>
      </c>
    </row>
    <row r="103" spans="1:12">
      <c r="A103" s="4">
        <v>62</v>
      </c>
      <c r="L103" s="28" t="b">
        <f t="shared" si="2"/>
        <v>1</v>
      </c>
    </row>
    <row r="104" spans="1:12">
      <c r="A104" s="4">
        <v>62</v>
      </c>
      <c r="L104" s="28" t="b">
        <f t="shared" si="2"/>
        <v>1</v>
      </c>
    </row>
    <row r="105" spans="1:12">
      <c r="A105" s="4">
        <v>62</v>
      </c>
      <c r="L105" s="28" t="b">
        <f t="shared" si="2"/>
        <v>1</v>
      </c>
    </row>
    <row r="106" spans="1:12">
      <c r="A106" s="4">
        <v>62</v>
      </c>
      <c r="L106" s="28" t="b">
        <f t="shared" si="2"/>
        <v>1</v>
      </c>
    </row>
    <row r="107" spans="1:12">
      <c r="A107" s="4">
        <v>62</v>
      </c>
      <c r="L107" s="28" t="b">
        <f t="shared" si="2"/>
        <v>1</v>
      </c>
    </row>
    <row r="108" spans="1:12">
      <c r="A108" s="4">
        <v>62</v>
      </c>
      <c r="L108" s="28" t="b">
        <f t="shared" si="2"/>
        <v>1</v>
      </c>
    </row>
    <row r="109" spans="1:12">
      <c r="A109" s="4">
        <v>63</v>
      </c>
      <c r="L109" t="b">
        <f t="shared" si="2"/>
        <v>0</v>
      </c>
    </row>
    <row r="110" spans="1:12">
      <c r="A110" s="4">
        <v>63</v>
      </c>
      <c r="L110" t="b">
        <f t="shared" si="2"/>
        <v>0</v>
      </c>
    </row>
    <row r="111" spans="1:12">
      <c r="A111" s="4">
        <v>63</v>
      </c>
      <c r="L111" t="b">
        <f t="shared" si="2"/>
        <v>0</v>
      </c>
    </row>
    <row r="112" spans="1:12">
      <c r="A112" s="4">
        <v>63</v>
      </c>
      <c r="L112" t="b">
        <f t="shared" si="2"/>
        <v>0</v>
      </c>
    </row>
    <row r="113" spans="1:12">
      <c r="A113" s="4">
        <v>63</v>
      </c>
      <c r="L113" t="b">
        <f t="shared" si="2"/>
        <v>0</v>
      </c>
    </row>
    <row r="114" spans="1:12">
      <c r="A114" s="4">
        <v>63</v>
      </c>
      <c r="L114" t="b">
        <f t="shared" si="2"/>
        <v>0</v>
      </c>
    </row>
    <row r="115" spans="1:12">
      <c r="A115" s="4">
        <v>63</v>
      </c>
      <c r="L115" t="b">
        <f t="shared" si="2"/>
        <v>0</v>
      </c>
    </row>
    <row r="116" spans="1:12">
      <c r="A116" s="4">
        <v>63</v>
      </c>
      <c r="L116" t="b">
        <f t="shared" si="2"/>
        <v>0</v>
      </c>
    </row>
    <row r="117" spans="1:12">
      <c r="A117" s="4">
        <v>63</v>
      </c>
      <c r="L117" t="b">
        <f t="shared" si="2"/>
        <v>0</v>
      </c>
    </row>
    <row r="118" spans="1:12">
      <c r="A118" s="4">
        <v>63</v>
      </c>
      <c r="L118" t="b">
        <f t="shared" si="2"/>
        <v>0</v>
      </c>
    </row>
    <row r="119" spans="1:12">
      <c r="A119" s="4">
        <v>63</v>
      </c>
      <c r="L119" t="b">
        <f t="shared" si="2"/>
        <v>0</v>
      </c>
    </row>
    <row r="120" spans="1:12">
      <c r="A120" s="4">
        <v>63</v>
      </c>
      <c r="L120" t="b">
        <f t="shared" si="2"/>
        <v>0</v>
      </c>
    </row>
    <row r="121" spans="1:12">
      <c r="A121" s="4">
        <v>63</v>
      </c>
      <c r="L121" t="b">
        <f t="shared" si="2"/>
        <v>0</v>
      </c>
    </row>
    <row r="122" spans="1:12">
      <c r="A122" s="4">
        <v>63</v>
      </c>
      <c r="L122" t="b">
        <f t="shared" si="2"/>
        <v>0</v>
      </c>
    </row>
    <row r="123" spans="1:12">
      <c r="A123" s="4">
        <v>63</v>
      </c>
      <c r="L123" t="b">
        <f t="shared" si="2"/>
        <v>0</v>
      </c>
    </row>
    <row r="124" spans="1:12">
      <c r="A124" s="4">
        <v>63</v>
      </c>
      <c r="L124" t="b">
        <f t="shared" si="2"/>
        <v>0</v>
      </c>
    </row>
    <row r="125" spans="1:12">
      <c r="A125" s="4">
        <v>63</v>
      </c>
      <c r="L125" t="b">
        <f t="shared" si="2"/>
        <v>0</v>
      </c>
    </row>
    <row r="126" spans="1:12">
      <c r="A126" s="4">
        <v>63</v>
      </c>
      <c r="L126" t="b">
        <f t="shared" si="2"/>
        <v>0</v>
      </c>
    </row>
    <row r="127" spans="1:12">
      <c r="A127" s="4">
        <v>63</v>
      </c>
      <c r="L127" t="b">
        <f t="shared" si="2"/>
        <v>0</v>
      </c>
    </row>
    <row r="128" spans="1:12">
      <c r="A128" s="4">
        <v>63</v>
      </c>
      <c r="L128" t="b">
        <f t="shared" si="2"/>
        <v>0</v>
      </c>
    </row>
    <row r="129" spans="1:12">
      <c r="A129" s="4">
        <v>63</v>
      </c>
      <c r="L129" t="b">
        <f t="shared" si="2"/>
        <v>0</v>
      </c>
    </row>
    <row r="130" spans="1:12">
      <c r="A130" s="4">
        <v>63</v>
      </c>
      <c r="L130" t="b">
        <f t="shared" si="2"/>
        <v>0</v>
      </c>
    </row>
    <row r="131" spans="1:12">
      <c r="A131" s="4">
        <v>63</v>
      </c>
      <c r="L131" t="b">
        <f t="shared" ref="L131:L150" si="3">OR(A131&gt;$J$2,A131&lt;$K$2)</f>
        <v>0</v>
      </c>
    </row>
    <row r="132" spans="1:12">
      <c r="A132" s="4">
        <v>63</v>
      </c>
      <c r="L132" t="b">
        <f t="shared" si="3"/>
        <v>0</v>
      </c>
    </row>
    <row r="133" spans="1:12">
      <c r="A133" s="4">
        <v>63</v>
      </c>
      <c r="L133" t="b">
        <f t="shared" si="3"/>
        <v>0</v>
      </c>
    </row>
    <row r="134" spans="1:12">
      <c r="A134" s="4">
        <v>63</v>
      </c>
      <c r="L134" t="b">
        <f t="shared" si="3"/>
        <v>0</v>
      </c>
    </row>
    <row r="135" spans="1:12">
      <c r="A135" s="4">
        <v>63</v>
      </c>
      <c r="L135" t="b">
        <f t="shared" si="3"/>
        <v>0</v>
      </c>
    </row>
    <row r="136" spans="1:12">
      <c r="A136" s="4">
        <v>63</v>
      </c>
      <c r="L136" t="b">
        <f t="shared" si="3"/>
        <v>0</v>
      </c>
    </row>
    <row r="137" spans="1:12">
      <c r="A137" s="4">
        <v>63</v>
      </c>
      <c r="L137" t="b">
        <f t="shared" si="3"/>
        <v>0</v>
      </c>
    </row>
    <row r="138" spans="1:12">
      <c r="A138" s="4">
        <v>63</v>
      </c>
      <c r="L138" t="b">
        <f t="shared" si="3"/>
        <v>0</v>
      </c>
    </row>
    <row r="139" spans="1:12">
      <c r="A139" s="4">
        <v>63</v>
      </c>
      <c r="L139" t="b">
        <f t="shared" si="3"/>
        <v>0</v>
      </c>
    </row>
    <row r="140" spans="1:12">
      <c r="A140" s="4">
        <v>63</v>
      </c>
      <c r="L140" t="b">
        <f t="shared" si="3"/>
        <v>0</v>
      </c>
    </row>
    <row r="141" spans="1:12">
      <c r="A141" s="4">
        <v>63</v>
      </c>
      <c r="L141" t="b">
        <f t="shared" si="3"/>
        <v>0</v>
      </c>
    </row>
    <row r="142" spans="1:12">
      <c r="A142" s="4">
        <v>63</v>
      </c>
      <c r="L142" t="b">
        <f t="shared" si="3"/>
        <v>0</v>
      </c>
    </row>
    <row r="143" spans="1:12">
      <c r="A143" s="4">
        <v>63</v>
      </c>
      <c r="L143" t="b">
        <f t="shared" si="3"/>
        <v>0</v>
      </c>
    </row>
    <row r="144" spans="1:12">
      <c r="A144" s="4">
        <v>63</v>
      </c>
      <c r="L144" t="b">
        <f t="shared" si="3"/>
        <v>0</v>
      </c>
    </row>
    <row r="145" spans="1:12">
      <c r="A145" s="4">
        <v>63</v>
      </c>
      <c r="L145" t="b">
        <f t="shared" si="3"/>
        <v>0</v>
      </c>
    </row>
    <row r="146" spans="1:12">
      <c r="A146" s="4">
        <v>63</v>
      </c>
      <c r="L146" t="b">
        <f t="shared" si="3"/>
        <v>0</v>
      </c>
    </row>
    <row r="147" spans="1:12">
      <c r="A147" s="4">
        <v>63</v>
      </c>
      <c r="L147" t="b">
        <f t="shared" si="3"/>
        <v>0</v>
      </c>
    </row>
    <row r="148" spans="1:12">
      <c r="A148" s="4">
        <v>63</v>
      </c>
      <c r="L148" t="b">
        <f t="shared" si="3"/>
        <v>0</v>
      </c>
    </row>
    <row r="149" spans="1:12">
      <c r="A149" s="4">
        <v>63</v>
      </c>
      <c r="L149" t="b">
        <f t="shared" si="3"/>
        <v>0</v>
      </c>
    </row>
    <row r="150" spans="1:12">
      <c r="A150" s="4">
        <v>63</v>
      </c>
      <c r="L150" t="b">
        <f t="shared" si="3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topLeftCell="A7" workbookViewId="0">
      <selection activeCell="O10" sqref="O10"/>
    </sheetView>
  </sheetViews>
  <sheetFormatPr defaultRowHeight="12.75"/>
  <cols>
    <col min="3" max="3" width="11.5703125" bestFit="1" customWidth="1"/>
    <col min="5" max="5" width="11.5703125" bestFit="1" customWidth="1"/>
  </cols>
  <sheetData>
    <row r="1" spans="1:15" ht="33.75">
      <c r="A1" s="8" t="s">
        <v>20</v>
      </c>
      <c r="C1" s="20" t="s">
        <v>70</v>
      </c>
      <c r="E1" s="20" t="s">
        <v>58</v>
      </c>
      <c r="G1" s="27" t="s">
        <v>72</v>
      </c>
      <c r="H1" s="27" t="s">
        <v>73</v>
      </c>
      <c r="I1" s="27" t="s">
        <v>74</v>
      </c>
      <c r="J1" s="27" t="s">
        <v>75</v>
      </c>
      <c r="K1" s="27" t="s">
        <v>76</v>
      </c>
      <c r="L1" s="27" t="s">
        <v>79</v>
      </c>
    </row>
    <row r="2" spans="1:15">
      <c r="A2" s="4">
        <v>35</v>
      </c>
      <c r="G2">
        <f>QUARTILE(A2:A150,1)</f>
        <v>91</v>
      </c>
      <c r="H2">
        <f>QUARTILE(A2:A150,3)</f>
        <v>96</v>
      </c>
      <c r="I2">
        <f>H2-G2</f>
        <v>5</v>
      </c>
      <c r="J2">
        <f>H2+(1.5*I2)</f>
        <v>103.5</v>
      </c>
      <c r="K2">
        <f>G2-(1.5*I2)</f>
        <v>83.5</v>
      </c>
      <c r="L2" s="28" t="b">
        <f>OR(A2&gt;$J$2,A2&lt;$K$2)</f>
        <v>1</v>
      </c>
    </row>
    <row r="3" spans="1:15">
      <c r="A3" s="4">
        <v>145</v>
      </c>
      <c r="C3" t="s">
        <v>63</v>
      </c>
      <c r="E3" t="s">
        <v>67</v>
      </c>
      <c r="L3" s="28" t="b">
        <f t="shared" ref="L3:L4" si="0">OR(A3&gt;$J$2,A3&lt;$K$2)</f>
        <v>1</v>
      </c>
    </row>
    <row r="4" spans="1:15">
      <c r="A4" s="4">
        <v>34</v>
      </c>
      <c r="C4">
        <f>AVERAGE(A2:A150)</f>
        <v>83.973154362416111</v>
      </c>
      <c r="E4">
        <f>MAX(A2:A150)-MIN(A2:A150)</f>
        <v>135</v>
      </c>
      <c r="L4" s="28" t="b">
        <f t="shared" si="0"/>
        <v>1</v>
      </c>
    </row>
    <row r="5" spans="1:15">
      <c r="A5" s="4">
        <v>91</v>
      </c>
      <c r="L5" t="b">
        <f t="shared" ref="L5:L66" si="1">OR(A5&gt;$J$2,A5&lt;$K$2)</f>
        <v>0</v>
      </c>
    </row>
    <row r="6" spans="1:15">
      <c r="A6" s="4">
        <v>95</v>
      </c>
      <c r="L6" t="b">
        <f t="shared" si="1"/>
        <v>0</v>
      </c>
    </row>
    <row r="7" spans="1:15">
      <c r="A7" s="4">
        <v>95</v>
      </c>
      <c r="C7" t="s">
        <v>64</v>
      </c>
      <c r="E7" t="s">
        <v>68</v>
      </c>
      <c r="L7" t="b">
        <f t="shared" si="1"/>
        <v>0</v>
      </c>
    </row>
    <row r="8" spans="1:15">
      <c r="A8" s="4">
        <v>87</v>
      </c>
      <c r="C8">
        <f>MEDIAN(A2:A150)</f>
        <v>96</v>
      </c>
      <c r="E8">
        <f>VAR(A2:A150)</f>
        <v>831.74251768547049</v>
      </c>
      <c r="L8" t="b">
        <f t="shared" si="1"/>
        <v>0</v>
      </c>
      <c r="N8" t="s">
        <v>108</v>
      </c>
      <c r="O8" t="s">
        <v>123</v>
      </c>
    </row>
    <row r="9" spans="1:15" ht="25.5">
      <c r="A9" s="4">
        <v>87</v>
      </c>
      <c r="L9" t="b">
        <f t="shared" si="1"/>
        <v>0</v>
      </c>
      <c r="N9" t="s">
        <v>109</v>
      </c>
      <c r="O9">
        <f>COUNTIF(A2:A150,"=24")</f>
        <v>4</v>
      </c>
    </row>
    <row r="10" spans="1:15" ht="25.5">
      <c r="A10" s="4">
        <v>159</v>
      </c>
      <c r="L10" s="28" t="b">
        <f t="shared" si="1"/>
        <v>1</v>
      </c>
      <c r="N10" t="s">
        <v>110</v>
      </c>
      <c r="O10">
        <f>COUNTIF(A2:A150,"=28")</f>
        <v>1</v>
      </c>
    </row>
    <row r="11" spans="1:15" ht="25.5">
      <c r="A11" s="4">
        <v>159</v>
      </c>
      <c r="C11" t="s">
        <v>65</v>
      </c>
      <c r="E11" t="s">
        <v>69</v>
      </c>
      <c r="L11" s="28" t="b">
        <f t="shared" si="1"/>
        <v>1</v>
      </c>
      <c r="N11" t="s">
        <v>111</v>
      </c>
      <c r="O11">
        <f>COUNTIF(A2:A150,"=34")</f>
        <v>1</v>
      </c>
    </row>
    <row r="12" spans="1:15" ht="25.5">
      <c r="A12" s="4">
        <v>145</v>
      </c>
      <c r="C12">
        <f>MODE(A2:A150)</f>
        <v>96</v>
      </c>
      <c r="E12">
        <f>STDEV(A2:A150)</f>
        <v>28.839946561765167</v>
      </c>
      <c r="L12" s="28" t="b">
        <f t="shared" si="1"/>
        <v>1</v>
      </c>
      <c r="N12" t="s">
        <v>112</v>
      </c>
      <c r="O12">
        <f>COUNTIF(A2:A150,"=35")</f>
        <v>24</v>
      </c>
    </row>
    <row r="13" spans="1:15" ht="25.5">
      <c r="A13" s="4">
        <v>145</v>
      </c>
      <c r="L13" s="28" t="b">
        <f t="shared" si="1"/>
        <v>1</v>
      </c>
      <c r="N13" t="s">
        <v>113</v>
      </c>
      <c r="O13">
        <f>COUNTIF(A2:A150,"=39")</f>
        <v>1</v>
      </c>
    </row>
    <row r="14" spans="1:15">
      <c r="A14" s="4">
        <v>46</v>
      </c>
      <c r="L14" s="28" t="b">
        <f t="shared" si="1"/>
        <v>1</v>
      </c>
      <c r="N14" t="s">
        <v>114</v>
      </c>
      <c r="O14">
        <f>COUNTIF(A2:A150,"=46")</f>
        <v>2</v>
      </c>
    </row>
    <row r="15" spans="1:15">
      <c r="A15" s="4">
        <v>28</v>
      </c>
      <c r="L15" s="28" t="b">
        <f t="shared" si="1"/>
        <v>1</v>
      </c>
      <c r="N15" t="s">
        <v>115</v>
      </c>
      <c r="O15">
        <f>COUNTIF(A2:A150,"=65")</f>
        <v>1</v>
      </c>
    </row>
    <row r="16" spans="1:15" ht="25.5">
      <c r="A16" s="4">
        <v>24</v>
      </c>
      <c r="L16" s="28" t="b">
        <f t="shared" si="1"/>
        <v>1</v>
      </c>
      <c r="N16" t="s">
        <v>116</v>
      </c>
      <c r="O16">
        <f>COUNTIF(A2:A150,"=87")</f>
        <v>3</v>
      </c>
    </row>
    <row r="17" spans="1:15" ht="25.5">
      <c r="A17" s="4">
        <v>24</v>
      </c>
      <c r="L17" s="28" t="b">
        <f t="shared" si="1"/>
        <v>1</v>
      </c>
      <c r="N17" t="s">
        <v>117</v>
      </c>
      <c r="O17">
        <f>COUNTIF(A2:A150,"=91")</f>
        <v>1</v>
      </c>
    </row>
    <row r="18" spans="1:15" ht="25.5">
      <c r="A18" s="4">
        <v>24</v>
      </c>
      <c r="L18" s="28" t="b">
        <f t="shared" si="1"/>
        <v>1</v>
      </c>
      <c r="N18" t="s">
        <v>119</v>
      </c>
      <c r="O18">
        <f>COUNTIF(A2:A150,"=95")</f>
        <v>2</v>
      </c>
    </row>
    <row r="19" spans="1:15" ht="25.5">
      <c r="A19" s="4">
        <v>135</v>
      </c>
      <c r="L19" s="28" t="b">
        <f t="shared" si="1"/>
        <v>1</v>
      </c>
      <c r="N19" t="s">
        <v>118</v>
      </c>
      <c r="O19">
        <f>COUNTIF(A2:A150,"=96")</f>
        <v>103</v>
      </c>
    </row>
    <row r="20" spans="1:15" ht="38.25">
      <c r="A20" s="4">
        <v>65</v>
      </c>
      <c r="L20" s="28" t="b">
        <f t="shared" si="1"/>
        <v>1</v>
      </c>
      <c r="N20" t="s">
        <v>120</v>
      </c>
      <c r="O20">
        <f>COUNTIF(A2:A150,"=135")</f>
        <v>1</v>
      </c>
    </row>
    <row r="21" spans="1:15" ht="25.5">
      <c r="A21" s="4">
        <v>39</v>
      </c>
      <c r="L21" s="28" t="b">
        <f t="shared" si="1"/>
        <v>1</v>
      </c>
      <c r="N21" t="s">
        <v>121</v>
      </c>
      <c r="O21">
        <f>COUNTIF(A2:A150,"=145")</f>
        <v>3</v>
      </c>
    </row>
    <row r="22" spans="1:15" ht="25.5">
      <c r="A22" s="4">
        <v>46</v>
      </c>
      <c r="L22" s="28" t="b">
        <f t="shared" si="1"/>
        <v>1</v>
      </c>
      <c r="N22" t="s">
        <v>122</v>
      </c>
      <c r="O22">
        <f>COUNTIF(A2:A150,"=159")</f>
        <v>2</v>
      </c>
    </row>
    <row r="23" spans="1:15">
      <c r="A23" s="4">
        <v>24</v>
      </c>
      <c r="L23" s="28" t="b">
        <f t="shared" si="1"/>
        <v>1</v>
      </c>
    </row>
    <row r="24" spans="1:15">
      <c r="A24" s="4">
        <v>87</v>
      </c>
      <c r="L24" t="b">
        <f t="shared" si="1"/>
        <v>0</v>
      </c>
    </row>
    <row r="25" spans="1:15">
      <c r="A25" s="4">
        <v>96</v>
      </c>
      <c r="L25" t="b">
        <f t="shared" si="1"/>
        <v>0</v>
      </c>
    </row>
    <row r="26" spans="1:15">
      <c r="A26" s="4">
        <v>96</v>
      </c>
      <c r="L26" t="b">
        <f t="shared" si="1"/>
        <v>0</v>
      </c>
    </row>
    <row r="27" spans="1:15">
      <c r="A27" s="4">
        <v>96</v>
      </c>
      <c r="L27" t="b">
        <f t="shared" si="1"/>
        <v>0</v>
      </c>
    </row>
    <row r="28" spans="1:15">
      <c r="A28" s="4">
        <v>96</v>
      </c>
      <c r="L28" t="b">
        <f t="shared" si="1"/>
        <v>0</v>
      </c>
    </row>
    <row r="29" spans="1:15">
      <c r="A29" s="4">
        <v>96</v>
      </c>
      <c r="L29" t="b">
        <f t="shared" si="1"/>
        <v>0</v>
      </c>
    </row>
    <row r="30" spans="1:15">
      <c r="A30" s="4">
        <v>96</v>
      </c>
      <c r="L30" t="b">
        <f t="shared" si="1"/>
        <v>0</v>
      </c>
    </row>
    <row r="31" spans="1:15">
      <c r="A31" s="4">
        <v>96</v>
      </c>
      <c r="L31" t="b">
        <f t="shared" si="1"/>
        <v>0</v>
      </c>
    </row>
    <row r="32" spans="1:15">
      <c r="A32" s="4">
        <v>96</v>
      </c>
      <c r="L32" t="b">
        <f t="shared" si="1"/>
        <v>0</v>
      </c>
    </row>
    <row r="33" spans="1:12">
      <c r="A33" s="4">
        <v>96</v>
      </c>
      <c r="L33" t="b">
        <f t="shared" si="1"/>
        <v>0</v>
      </c>
    </row>
    <row r="34" spans="1:12">
      <c r="A34" s="4">
        <v>96</v>
      </c>
      <c r="L34" t="b">
        <f t="shared" si="1"/>
        <v>0</v>
      </c>
    </row>
    <row r="35" spans="1:12">
      <c r="A35" s="4">
        <v>96</v>
      </c>
      <c r="L35" t="b">
        <f t="shared" si="1"/>
        <v>0</v>
      </c>
    </row>
    <row r="36" spans="1:12">
      <c r="A36" s="4">
        <v>96</v>
      </c>
      <c r="L36" t="b">
        <f t="shared" si="1"/>
        <v>0</v>
      </c>
    </row>
    <row r="37" spans="1:12">
      <c r="A37" s="4">
        <v>96</v>
      </c>
      <c r="L37" t="b">
        <f t="shared" si="1"/>
        <v>0</v>
      </c>
    </row>
    <row r="38" spans="1:12">
      <c r="A38" s="4">
        <v>96</v>
      </c>
      <c r="L38" t="b">
        <f t="shared" si="1"/>
        <v>0</v>
      </c>
    </row>
    <row r="39" spans="1:12">
      <c r="A39" s="4">
        <v>96</v>
      </c>
      <c r="L39" t="b">
        <f t="shared" si="1"/>
        <v>0</v>
      </c>
    </row>
    <row r="40" spans="1:12">
      <c r="A40" s="4">
        <v>96</v>
      </c>
      <c r="L40" t="b">
        <f t="shared" si="1"/>
        <v>0</v>
      </c>
    </row>
    <row r="41" spans="1:12">
      <c r="A41" s="4">
        <v>96</v>
      </c>
      <c r="L41" t="b">
        <f t="shared" si="1"/>
        <v>0</v>
      </c>
    </row>
    <row r="42" spans="1:12">
      <c r="A42" s="4">
        <v>96</v>
      </c>
      <c r="L42" t="b">
        <f t="shared" si="1"/>
        <v>0</v>
      </c>
    </row>
    <row r="43" spans="1:12">
      <c r="A43" s="4">
        <v>96</v>
      </c>
      <c r="L43" t="b">
        <f t="shared" si="1"/>
        <v>0</v>
      </c>
    </row>
    <row r="44" spans="1:12">
      <c r="A44" s="4">
        <v>96</v>
      </c>
      <c r="L44" t="b">
        <f t="shared" si="1"/>
        <v>0</v>
      </c>
    </row>
    <row r="45" spans="1:12">
      <c r="A45" s="4">
        <v>96</v>
      </c>
      <c r="L45" t="b">
        <f t="shared" si="1"/>
        <v>0</v>
      </c>
    </row>
    <row r="46" spans="1:12">
      <c r="A46" s="4">
        <v>96</v>
      </c>
      <c r="L46" t="b">
        <f t="shared" si="1"/>
        <v>0</v>
      </c>
    </row>
    <row r="47" spans="1:12">
      <c r="A47" s="4">
        <v>96</v>
      </c>
      <c r="L47" t="b">
        <f t="shared" si="1"/>
        <v>0</v>
      </c>
    </row>
    <row r="48" spans="1:12">
      <c r="A48" s="4">
        <v>96</v>
      </c>
      <c r="L48" t="b">
        <f t="shared" si="1"/>
        <v>0</v>
      </c>
    </row>
    <row r="49" spans="1:12">
      <c r="A49" s="4">
        <v>96</v>
      </c>
      <c r="L49" t="b">
        <f t="shared" si="1"/>
        <v>0</v>
      </c>
    </row>
    <row r="50" spans="1:12">
      <c r="A50" s="4">
        <v>96</v>
      </c>
      <c r="L50" t="b">
        <f t="shared" si="1"/>
        <v>0</v>
      </c>
    </row>
    <row r="51" spans="1:12">
      <c r="A51" s="4">
        <v>96</v>
      </c>
      <c r="L51" t="b">
        <f t="shared" si="1"/>
        <v>0</v>
      </c>
    </row>
    <row r="52" spans="1:12">
      <c r="A52" s="4">
        <v>96</v>
      </c>
      <c r="L52" t="b">
        <f t="shared" si="1"/>
        <v>0</v>
      </c>
    </row>
    <row r="53" spans="1:12">
      <c r="A53" s="4">
        <v>96</v>
      </c>
      <c r="L53" t="b">
        <f t="shared" si="1"/>
        <v>0</v>
      </c>
    </row>
    <row r="54" spans="1:12">
      <c r="A54" s="4">
        <v>96</v>
      </c>
      <c r="L54" t="b">
        <f t="shared" si="1"/>
        <v>0</v>
      </c>
    </row>
    <row r="55" spans="1:12">
      <c r="A55" s="4">
        <v>96</v>
      </c>
      <c r="L55" t="b">
        <f t="shared" si="1"/>
        <v>0</v>
      </c>
    </row>
    <row r="56" spans="1:12">
      <c r="A56" s="4">
        <v>96</v>
      </c>
      <c r="L56" t="b">
        <f t="shared" si="1"/>
        <v>0</v>
      </c>
    </row>
    <row r="57" spans="1:12">
      <c r="A57" s="4">
        <v>96</v>
      </c>
      <c r="L57" t="b">
        <f t="shared" si="1"/>
        <v>0</v>
      </c>
    </row>
    <row r="58" spans="1:12">
      <c r="A58" s="4">
        <v>96</v>
      </c>
      <c r="L58" t="b">
        <f t="shared" si="1"/>
        <v>0</v>
      </c>
    </row>
    <row r="59" spans="1:12">
      <c r="A59" s="4">
        <v>96</v>
      </c>
      <c r="L59" t="b">
        <f t="shared" si="1"/>
        <v>0</v>
      </c>
    </row>
    <row r="60" spans="1:12">
      <c r="A60" s="4">
        <v>96</v>
      </c>
      <c r="L60" t="b">
        <f t="shared" si="1"/>
        <v>0</v>
      </c>
    </row>
    <row r="61" spans="1:12">
      <c r="A61" s="4">
        <v>96</v>
      </c>
      <c r="L61" t="b">
        <f t="shared" si="1"/>
        <v>0</v>
      </c>
    </row>
    <row r="62" spans="1:12">
      <c r="A62" s="4">
        <v>96</v>
      </c>
      <c r="L62" t="b">
        <f t="shared" si="1"/>
        <v>0</v>
      </c>
    </row>
    <row r="63" spans="1:12">
      <c r="A63" s="4">
        <v>96</v>
      </c>
      <c r="L63" t="b">
        <f t="shared" si="1"/>
        <v>0</v>
      </c>
    </row>
    <row r="64" spans="1:12">
      <c r="A64" s="4">
        <v>96</v>
      </c>
      <c r="L64" t="b">
        <f t="shared" si="1"/>
        <v>0</v>
      </c>
    </row>
    <row r="65" spans="1:12">
      <c r="A65" s="4">
        <v>96</v>
      </c>
      <c r="L65" t="b">
        <f t="shared" si="1"/>
        <v>0</v>
      </c>
    </row>
    <row r="66" spans="1:12">
      <c r="A66" s="4">
        <v>96</v>
      </c>
      <c r="L66" t="b">
        <f t="shared" si="1"/>
        <v>0</v>
      </c>
    </row>
    <row r="67" spans="1:12">
      <c r="A67" s="4">
        <v>96</v>
      </c>
      <c r="L67" t="b">
        <f t="shared" ref="L67:L130" si="2">OR(A67&gt;$J$2,A67&lt;$K$2)</f>
        <v>0</v>
      </c>
    </row>
    <row r="68" spans="1:12">
      <c r="A68" s="4">
        <v>96</v>
      </c>
      <c r="L68" t="b">
        <f t="shared" si="2"/>
        <v>0</v>
      </c>
    </row>
    <row r="69" spans="1:12">
      <c r="A69" s="4">
        <v>96</v>
      </c>
      <c r="L69" t="b">
        <f t="shared" si="2"/>
        <v>0</v>
      </c>
    </row>
    <row r="70" spans="1:12">
      <c r="A70" s="4">
        <v>96</v>
      </c>
      <c r="L70" t="b">
        <f t="shared" si="2"/>
        <v>0</v>
      </c>
    </row>
    <row r="71" spans="1:12">
      <c r="A71" s="4">
        <v>96</v>
      </c>
      <c r="L71" t="b">
        <f t="shared" si="2"/>
        <v>0</v>
      </c>
    </row>
    <row r="72" spans="1:12">
      <c r="A72" s="4">
        <v>96</v>
      </c>
      <c r="L72" t="b">
        <f t="shared" si="2"/>
        <v>0</v>
      </c>
    </row>
    <row r="73" spans="1:12">
      <c r="A73" s="4">
        <v>96</v>
      </c>
      <c r="L73" t="b">
        <f t="shared" si="2"/>
        <v>0</v>
      </c>
    </row>
    <row r="74" spans="1:12">
      <c r="A74" s="4">
        <v>96</v>
      </c>
      <c r="L74" t="b">
        <f t="shared" si="2"/>
        <v>0</v>
      </c>
    </row>
    <row r="75" spans="1:12">
      <c r="A75" s="4">
        <v>96</v>
      </c>
      <c r="L75" t="b">
        <f t="shared" si="2"/>
        <v>0</v>
      </c>
    </row>
    <row r="76" spans="1:12">
      <c r="A76" s="4">
        <v>96</v>
      </c>
      <c r="L76" t="b">
        <f t="shared" si="2"/>
        <v>0</v>
      </c>
    </row>
    <row r="77" spans="1:12">
      <c r="A77" s="4">
        <v>96</v>
      </c>
      <c r="L77" t="b">
        <f t="shared" si="2"/>
        <v>0</v>
      </c>
    </row>
    <row r="78" spans="1:12">
      <c r="A78" s="4">
        <v>96</v>
      </c>
      <c r="L78" t="b">
        <f t="shared" si="2"/>
        <v>0</v>
      </c>
    </row>
    <row r="79" spans="1:12">
      <c r="A79" s="4">
        <v>96</v>
      </c>
      <c r="L79" t="b">
        <f t="shared" si="2"/>
        <v>0</v>
      </c>
    </row>
    <row r="80" spans="1:12">
      <c r="A80" s="4">
        <v>96</v>
      </c>
      <c r="L80" t="b">
        <f t="shared" si="2"/>
        <v>0</v>
      </c>
    </row>
    <row r="81" spans="1:12">
      <c r="A81" s="4">
        <v>96</v>
      </c>
      <c r="L81" t="b">
        <f t="shared" si="2"/>
        <v>0</v>
      </c>
    </row>
    <row r="82" spans="1:12">
      <c r="A82" s="4">
        <v>96</v>
      </c>
      <c r="L82" t="b">
        <f t="shared" si="2"/>
        <v>0</v>
      </c>
    </row>
    <row r="83" spans="1:12">
      <c r="A83" s="4">
        <v>96</v>
      </c>
      <c r="L83" t="b">
        <f t="shared" si="2"/>
        <v>0</v>
      </c>
    </row>
    <row r="84" spans="1:12">
      <c r="A84" s="4">
        <v>96</v>
      </c>
      <c r="L84" t="b">
        <f t="shared" si="2"/>
        <v>0</v>
      </c>
    </row>
    <row r="85" spans="1:12">
      <c r="A85" s="4">
        <v>96</v>
      </c>
      <c r="L85" t="b">
        <f t="shared" si="2"/>
        <v>0</v>
      </c>
    </row>
    <row r="86" spans="1:12">
      <c r="A86" s="4">
        <v>35</v>
      </c>
      <c r="L86" s="28" t="b">
        <f t="shared" si="2"/>
        <v>1</v>
      </c>
    </row>
    <row r="87" spans="1:12">
      <c r="A87" s="4">
        <v>35</v>
      </c>
      <c r="L87" s="28" t="b">
        <f t="shared" si="2"/>
        <v>1</v>
      </c>
    </row>
    <row r="88" spans="1:12">
      <c r="A88" s="4">
        <v>35</v>
      </c>
      <c r="L88" s="28" t="b">
        <f t="shared" si="2"/>
        <v>1</v>
      </c>
    </row>
    <row r="89" spans="1:12">
      <c r="A89" s="4">
        <v>35</v>
      </c>
      <c r="L89" s="28" t="b">
        <f t="shared" si="2"/>
        <v>1</v>
      </c>
    </row>
    <row r="90" spans="1:12">
      <c r="A90" s="4">
        <v>35</v>
      </c>
      <c r="L90" s="28" t="b">
        <f t="shared" si="2"/>
        <v>1</v>
      </c>
    </row>
    <row r="91" spans="1:12">
      <c r="A91" s="4">
        <v>35</v>
      </c>
      <c r="L91" s="28" t="b">
        <f t="shared" si="2"/>
        <v>1</v>
      </c>
    </row>
    <row r="92" spans="1:12">
      <c r="A92" s="4">
        <v>35</v>
      </c>
      <c r="L92" s="28" t="b">
        <f t="shared" si="2"/>
        <v>1</v>
      </c>
    </row>
    <row r="93" spans="1:12">
      <c r="A93" s="4">
        <v>35</v>
      </c>
      <c r="L93" s="28" t="b">
        <f t="shared" si="2"/>
        <v>1</v>
      </c>
    </row>
    <row r="94" spans="1:12">
      <c r="A94" s="4">
        <v>35</v>
      </c>
      <c r="L94" s="28" t="b">
        <f t="shared" si="2"/>
        <v>1</v>
      </c>
    </row>
    <row r="95" spans="1:12">
      <c r="A95" s="4">
        <v>35</v>
      </c>
      <c r="L95" s="28" t="b">
        <f t="shared" si="2"/>
        <v>1</v>
      </c>
    </row>
    <row r="96" spans="1:12">
      <c r="A96" s="4">
        <v>35</v>
      </c>
      <c r="L96" s="28" t="b">
        <f t="shared" si="2"/>
        <v>1</v>
      </c>
    </row>
    <row r="97" spans="1:12">
      <c r="A97" s="4">
        <v>35</v>
      </c>
      <c r="L97" s="28" t="b">
        <f t="shared" si="2"/>
        <v>1</v>
      </c>
    </row>
    <row r="98" spans="1:12">
      <c r="A98" s="4">
        <v>35</v>
      </c>
      <c r="L98" s="28" t="b">
        <f t="shared" si="2"/>
        <v>1</v>
      </c>
    </row>
    <row r="99" spans="1:12">
      <c r="A99" s="4">
        <v>35</v>
      </c>
      <c r="L99" s="28" t="b">
        <f t="shared" si="2"/>
        <v>1</v>
      </c>
    </row>
    <row r="100" spans="1:12">
      <c r="A100" s="4">
        <v>35</v>
      </c>
      <c r="L100" s="28" t="b">
        <f t="shared" si="2"/>
        <v>1</v>
      </c>
    </row>
    <row r="101" spans="1:12">
      <c r="A101" s="4">
        <v>35</v>
      </c>
      <c r="L101" s="28" t="b">
        <f t="shared" si="2"/>
        <v>1</v>
      </c>
    </row>
    <row r="102" spans="1:12">
      <c r="A102" s="4">
        <v>35</v>
      </c>
      <c r="L102" s="28" t="b">
        <f t="shared" si="2"/>
        <v>1</v>
      </c>
    </row>
    <row r="103" spans="1:12">
      <c r="A103" s="4">
        <v>35</v>
      </c>
      <c r="L103" s="28" t="b">
        <f t="shared" si="2"/>
        <v>1</v>
      </c>
    </row>
    <row r="104" spans="1:12">
      <c r="A104" s="4">
        <v>35</v>
      </c>
      <c r="L104" s="28" t="b">
        <f t="shared" si="2"/>
        <v>1</v>
      </c>
    </row>
    <row r="105" spans="1:12">
      <c r="A105" s="4">
        <v>35</v>
      </c>
      <c r="L105" s="28" t="b">
        <f t="shared" si="2"/>
        <v>1</v>
      </c>
    </row>
    <row r="106" spans="1:12">
      <c r="A106" s="4">
        <v>35</v>
      </c>
      <c r="L106" s="28" t="b">
        <f t="shared" si="2"/>
        <v>1</v>
      </c>
    </row>
    <row r="107" spans="1:12">
      <c r="A107" s="4">
        <v>35</v>
      </c>
      <c r="L107" s="28" t="b">
        <f t="shared" si="2"/>
        <v>1</v>
      </c>
    </row>
    <row r="108" spans="1:12">
      <c r="A108" s="4">
        <v>35</v>
      </c>
      <c r="L108" s="28" t="b">
        <f t="shared" si="2"/>
        <v>1</v>
      </c>
    </row>
    <row r="109" spans="1:12">
      <c r="A109" s="4">
        <v>96</v>
      </c>
      <c r="L109" t="b">
        <f t="shared" si="2"/>
        <v>0</v>
      </c>
    </row>
    <row r="110" spans="1:12">
      <c r="A110" s="4">
        <v>96</v>
      </c>
      <c r="L110" t="b">
        <f t="shared" si="2"/>
        <v>0</v>
      </c>
    </row>
    <row r="111" spans="1:12">
      <c r="A111" s="4">
        <v>96</v>
      </c>
      <c r="L111" t="b">
        <f t="shared" si="2"/>
        <v>0</v>
      </c>
    </row>
    <row r="112" spans="1:12">
      <c r="A112" s="4">
        <v>96</v>
      </c>
      <c r="L112" t="b">
        <f t="shared" si="2"/>
        <v>0</v>
      </c>
    </row>
    <row r="113" spans="1:12">
      <c r="A113" s="4">
        <v>96</v>
      </c>
      <c r="L113" t="b">
        <f t="shared" si="2"/>
        <v>0</v>
      </c>
    </row>
    <row r="114" spans="1:12">
      <c r="A114" s="4">
        <v>96</v>
      </c>
      <c r="L114" t="b">
        <f t="shared" si="2"/>
        <v>0</v>
      </c>
    </row>
    <row r="115" spans="1:12">
      <c r="A115" s="4">
        <v>96</v>
      </c>
      <c r="L115" t="b">
        <f t="shared" si="2"/>
        <v>0</v>
      </c>
    </row>
    <row r="116" spans="1:12">
      <c r="A116" s="4">
        <v>96</v>
      </c>
      <c r="L116" t="b">
        <f t="shared" si="2"/>
        <v>0</v>
      </c>
    </row>
    <row r="117" spans="1:12">
      <c r="A117" s="4">
        <v>96</v>
      </c>
      <c r="L117" t="b">
        <f t="shared" si="2"/>
        <v>0</v>
      </c>
    </row>
    <row r="118" spans="1:12">
      <c r="A118" s="4">
        <v>96</v>
      </c>
      <c r="L118" t="b">
        <f t="shared" si="2"/>
        <v>0</v>
      </c>
    </row>
    <row r="119" spans="1:12">
      <c r="A119" s="4">
        <v>96</v>
      </c>
      <c r="L119" t="b">
        <f t="shared" si="2"/>
        <v>0</v>
      </c>
    </row>
    <row r="120" spans="1:12">
      <c r="A120" s="4">
        <v>96</v>
      </c>
      <c r="L120" t="b">
        <f t="shared" si="2"/>
        <v>0</v>
      </c>
    </row>
    <row r="121" spans="1:12">
      <c r="A121" s="4">
        <v>96</v>
      </c>
      <c r="L121" t="b">
        <f t="shared" si="2"/>
        <v>0</v>
      </c>
    </row>
    <row r="122" spans="1:12">
      <c r="A122" s="4">
        <v>96</v>
      </c>
      <c r="L122" t="b">
        <f t="shared" si="2"/>
        <v>0</v>
      </c>
    </row>
    <row r="123" spans="1:12">
      <c r="A123" s="4">
        <v>96</v>
      </c>
      <c r="L123" t="b">
        <f t="shared" si="2"/>
        <v>0</v>
      </c>
    </row>
    <row r="124" spans="1:12">
      <c r="A124" s="4">
        <v>96</v>
      </c>
      <c r="L124" t="b">
        <f t="shared" si="2"/>
        <v>0</v>
      </c>
    </row>
    <row r="125" spans="1:12">
      <c r="A125" s="4">
        <v>96</v>
      </c>
      <c r="L125" t="b">
        <f t="shared" si="2"/>
        <v>0</v>
      </c>
    </row>
    <row r="126" spans="1:12">
      <c r="A126" s="4">
        <v>96</v>
      </c>
      <c r="L126" t="b">
        <f t="shared" si="2"/>
        <v>0</v>
      </c>
    </row>
    <row r="127" spans="1:12">
      <c r="A127" s="4">
        <v>96</v>
      </c>
      <c r="L127" t="b">
        <f t="shared" si="2"/>
        <v>0</v>
      </c>
    </row>
    <row r="128" spans="1:12">
      <c r="A128" s="4">
        <v>96</v>
      </c>
      <c r="L128" t="b">
        <f t="shared" si="2"/>
        <v>0</v>
      </c>
    </row>
    <row r="129" spans="1:12">
      <c r="A129" s="4">
        <v>96</v>
      </c>
      <c r="L129" t="b">
        <f t="shared" si="2"/>
        <v>0</v>
      </c>
    </row>
    <row r="130" spans="1:12">
      <c r="A130" s="4">
        <v>96</v>
      </c>
      <c r="L130" t="b">
        <f t="shared" si="2"/>
        <v>0</v>
      </c>
    </row>
    <row r="131" spans="1:12">
      <c r="A131" s="4">
        <v>96</v>
      </c>
      <c r="L131" t="b">
        <f t="shared" ref="L131:L150" si="3">OR(A131&gt;$J$2,A131&lt;$K$2)</f>
        <v>0</v>
      </c>
    </row>
    <row r="132" spans="1:12">
      <c r="A132" s="4">
        <v>96</v>
      </c>
      <c r="L132" t="b">
        <f t="shared" si="3"/>
        <v>0</v>
      </c>
    </row>
    <row r="133" spans="1:12">
      <c r="A133" s="4">
        <v>96</v>
      </c>
      <c r="L133" t="b">
        <f t="shared" si="3"/>
        <v>0</v>
      </c>
    </row>
    <row r="134" spans="1:12">
      <c r="A134" s="4">
        <v>96</v>
      </c>
      <c r="L134" t="b">
        <f t="shared" si="3"/>
        <v>0</v>
      </c>
    </row>
    <row r="135" spans="1:12">
      <c r="A135" s="4">
        <v>96</v>
      </c>
      <c r="L135" t="b">
        <f t="shared" si="3"/>
        <v>0</v>
      </c>
    </row>
    <row r="136" spans="1:12">
      <c r="A136" s="4">
        <v>96</v>
      </c>
      <c r="L136" t="b">
        <f t="shared" si="3"/>
        <v>0</v>
      </c>
    </row>
    <row r="137" spans="1:12">
      <c r="A137" s="4">
        <v>96</v>
      </c>
      <c r="L137" t="b">
        <f t="shared" si="3"/>
        <v>0</v>
      </c>
    </row>
    <row r="138" spans="1:12">
      <c r="A138" s="4">
        <v>96</v>
      </c>
      <c r="L138" t="b">
        <f t="shared" si="3"/>
        <v>0</v>
      </c>
    </row>
    <row r="139" spans="1:12">
      <c r="A139" s="4">
        <v>96</v>
      </c>
      <c r="L139" t="b">
        <f t="shared" si="3"/>
        <v>0</v>
      </c>
    </row>
    <row r="140" spans="1:12">
      <c r="A140" s="4">
        <v>96</v>
      </c>
      <c r="L140" t="b">
        <f t="shared" si="3"/>
        <v>0</v>
      </c>
    </row>
    <row r="141" spans="1:12">
      <c r="A141" s="4">
        <v>96</v>
      </c>
      <c r="L141" t="b">
        <f t="shared" si="3"/>
        <v>0</v>
      </c>
    </row>
    <row r="142" spans="1:12">
      <c r="A142" s="4">
        <v>96</v>
      </c>
      <c r="L142" t="b">
        <f t="shared" si="3"/>
        <v>0</v>
      </c>
    </row>
    <row r="143" spans="1:12">
      <c r="A143" s="4">
        <v>96</v>
      </c>
      <c r="L143" t="b">
        <f t="shared" si="3"/>
        <v>0</v>
      </c>
    </row>
    <row r="144" spans="1:12">
      <c r="A144" s="4">
        <v>96</v>
      </c>
      <c r="L144" t="b">
        <f t="shared" si="3"/>
        <v>0</v>
      </c>
    </row>
    <row r="145" spans="1:12">
      <c r="A145" s="4">
        <v>96</v>
      </c>
      <c r="L145" t="b">
        <f t="shared" si="3"/>
        <v>0</v>
      </c>
    </row>
    <row r="146" spans="1:12">
      <c r="A146" s="4">
        <v>96</v>
      </c>
      <c r="L146" t="b">
        <f t="shared" si="3"/>
        <v>0</v>
      </c>
    </row>
    <row r="147" spans="1:12">
      <c r="A147" s="4">
        <v>96</v>
      </c>
      <c r="L147" t="b">
        <f t="shared" si="3"/>
        <v>0</v>
      </c>
    </row>
    <row r="148" spans="1:12">
      <c r="A148" s="4">
        <v>96</v>
      </c>
      <c r="L148" t="b">
        <f t="shared" si="3"/>
        <v>0</v>
      </c>
    </row>
    <row r="149" spans="1:12">
      <c r="A149" s="4">
        <v>96</v>
      </c>
      <c r="L149" t="b">
        <f t="shared" si="3"/>
        <v>0</v>
      </c>
    </row>
    <row r="150" spans="1:12">
      <c r="A150" s="4">
        <v>96</v>
      </c>
      <c r="L150" t="b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Data Definitions</vt:lpstr>
      <vt:lpstr>PRICE</vt:lpstr>
      <vt:lpstr>FLOOR</vt:lpstr>
      <vt:lpstr>BEDROOM</vt:lpstr>
      <vt:lpstr>INSURANCE</vt:lpstr>
      <vt:lpstr>AGE</vt:lpstr>
      <vt:lpstr>LIFE Q</vt:lpstr>
      <vt:lpstr>STABILITY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Apindi</dc:creator>
  <cp:lastModifiedBy>Apindi</cp:lastModifiedBy>
  <dcterms:created xsi:type="dcterms:W3CDTF">2023-05-06T04:10:34Z</dcterms:created>
  <dcterms:modified xsi:type="dcterms:W3CDTF">2023-07-17T20:51:46Z</dcterms:modified>
</cp:coreProperties>
</file>