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pindi\Downloads\"/>
    </mc:Choice>
  </mc:AlternateContent>
  <xr:revisionPtr revIDLastSave="0" documentId="13_ncr:1_{302479CA-46FF-4DD4-99C0-CAE4D173D42C}" xr6:coauthVersionLast="47" xr6:coauthVersionMax="47" xr10:uidLastSave="{00000000-0000-0000-0000-000000000000}"/>
  <bookViews>
    <workbookView xWindow="-120" yWindow="-120" windowWidth="20730" windowHeight="11160" activeTab="7" xr2:uid="{00000000-000D-0000-FFFF-FFFF00000000}"/>
  </bookViews>
  <sheets>
    <sheet name="Data" sheetId="1" r:id="rId1"/>
    <sheet name="AGE" sheetId="8" r:id="rId2"/>
    <sheet name="LIFE Q" sheetId="9" r:id="rId3"/>
    <sheet name="PRICE" sheetId="4" r:id="rId4"/>
    <sheet name="BEDROOMS" sheetId="3" r:id="rId5"/>
    <sheet name="INSURANCE" sheetId="5" r:id="rId6"/>
    <sheet name="POOL" sheetId="6" r:id="rId7"/>
    <sheet name="FEES" sheetId="7" r:id="rId8"/>
    <sheet name="Data Definitions" sheetId="2" r:id="rId9"/>
  </sheets>
  <calcPr calcId="191029"/>
</workbook>
</file>

<file path=xl/calcChain.xml><?xml version="1.0" encoding="utf-8"?>
<calcChain xmlns="http://schemas.openxmlformats.org/spreadsheetml/2006/main">
  <c r="K8" i="5" l="1"/>
  <c r="K6" i="5"/>
  <c r="J8" i="7"/>
  <c r="K5" i="6"/>
  <c r="L5" i="3"/>
  <c r="L6" i="4"/>
  <c r="J5" i="9"/>
  <c r="K11" i="8"/>
  <c r="G19" i="7"/>
  <c r="F19" i="7"/>
  <c r="F16" i="7"/>
  <c r="C16" i="7"/>
  <c r="D19" i="7" s="1"/>
  <c r="C12" i="7"/>
  <c r="C9" i="7"/>
  <c r="C6" i="7"/>
  <c r="C3" i="7"/>
  <c r="I20" i="6"/>
  <c r="H20" i="6"/>
  <c r="H17" i="6"/>
  <c r="E20" i="6"/>
  <c r="D20" i="6"/>
  <c r="D17" i="6"/>
  <c r="D14" i="6"/>
  <c r="D11" i="6"/>
  <c r="D7" i="6"/>
  <c r="D7" i="5"/>
  <c r="D4" i="6"/>
  <c r="D4" i="5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3" i="6"/>
  <c r="B4" i="6"/>
  <c r="B5" i="6"/>
  <c r="B6" i="6"/>
  <c r="B7" i="6"/>
  <c r="B8" i="6"/>
  <c r="B9" i="6"/>
  <c r="B10" i="6"/>
  <c r="B11" i="6"/>
  <c r="B12" i="6"/>
  <c r="B2" i="6"/>
  <c r="B2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H19" i="9"/>
  <c r="G19" i="9"/>
  <c r="G16" i="9"/>
  <c r="D19" i="9"/>
  <c r="C19" i="9"/>
  <c r="C16" i="9"/>
  <c r="C13" i="9"/>
  <c r="C9" i="9"/>
  <c r="C6" i="9"/>
  <c r="C3" i="9"/>
  <c r="H21" i="3"/>
  <c r="G21" i="3"/>
  <c r="G17" i="3"/>
  <c r="D21" i="3"/>
  <c r="C21" i="3"/>
  <c r="C17" i="3"/>
  <c r="C14" i="3"/>
  <c r="C10" i="3"/>
  <c r="C6" i="3"/>
  <c r="C3" i="3"/>
  <c r="H21" i="4"/>
  <c r="G21" i="4"/>
  <c r="G18" i="4"/>
  <c r="C18" i="4"/>
  <c r="D21" i="4" s="1"/>
  <c r="C14" i="4"/>
  <c r="C10" i="4"/>
  <c r="C6" i="4"/>
  <c r="C3" i="4"/>
  <c r="H21" i="8"/>
  <c r="G21" i="8"/>
  <c r="G17" i="8"/>
  <c r="D21" i="8"/>
  <c r="C21" i="8"/>
  <c r="C17" i="8"/>
  <c r="C14" i="8"/>
  <c r="C10" i="8"/>
  <c r="C7" i="8"/>
  <c r="C4" i="8"/>
  <c r="C19" i="7" l="1"/>
  <c r="D11" i="5"/>
  <c r="D14" i="5" s="1"/>
  <c r="C21" i="4"/>
  <c r="G18" i="5" l="1"/>
  <c r="D18" i="5"/>
  <c r="E21" i="5" l="1"/>
  <c r="D21" i="5"/>
  <c r="H21" i="5"/>
  <c r="G21" i="5"/>
</calcChain>
</file>

<file path=xl/sharedStrings.xml><?xml version="1.0" encoding="utf-8"?>
<sst xmlns="http://schemas.openxmlformats.org/spreadsheetml/2006/main" count="748" uniqueCount="75">
  <si>
    <t>FLOOR</t>
  </si>
  <si>
    <t>DIST</t>
  </si>
  <si>
    <t>VIEW</t>
  </si>
  <si>
    <t>END</t>
  </si>
  <si>
    <t>FURNISH</t>
  </si>
  <si>
    <t>F</t>
  </si>
  <si>
    <t>A</t>
  </si>
  <si>
    <t>FEES</t>
  </si>
  <si>
    <t>AGE</t>
  </si>
  <si>
    <t>ROUTES</t>
  </si>
  <si>
    <t>BED</t>
  </si>
  <si>
    <t>BATH</t>
  </si>
  <si>
    <t>POOL</t>
  </si>
  <si>
    <t>INSUR</t>
  </si>
  <si>
    <t>PRICE</t>
  </si>
  <si>
    <t>what floor the condo is on</t>
  </si>
  <si>
    <t>the distance of the unit from the elevator</t>
  </si>
  <si>
    <t>Whether there is an ocean view or not</t>
  </si>
  <si>
    <t>whether it is an end unit or not</t>
  </si>
  <si>
    <t>whether the condo is sold furnished or not</t>
  </si>
  <si>
    <t>STABILITY</t>
  </si>
  <si>
    <t>Number of bedrooms</t>
  </si>
  <si>
    <t>Number of bathrooms</t>
  </si>
  <si>
    <t>Whether there is a pool on-site</t>
  </si>
  <si>
    <t>Transit routes near by</t>
  </si>
  <si>
    <t>Variable</t>
  </si>
  <si>
    <t>Definition</t>
  </si>
  <si>
    <t>LIFE Q</t>
  </si>
  <si>
    <t>Price of the unit</t>
  </si>
  <si>
    <t>US$ '000</t>
  </si>
  <si>
    <t>integer</t>
  </si>
  <si>
    <t>integer:  1 if an end unit; 0 otherwise</t>
  </si>
  <si>
    <t>integer; 1 if an ocean view; 0 otherwise</t>
  </si>
  <si>
    <t>integer: 1 if furnished; 0 otherwise</t>
  </si>
  <si>
    <t>What kind of property insurance is available</t>
  </si>
  <si>
    <t xml:space="preserve">Maintainance fees (annual) </t>
  </si>
  <si>
    <t>US $</t>
  </si>
  <si>
    <t>Age of the building</t>
  </si>
  <si>
    <t>years</t>
  </si>
  <si>
    <t>Quality of Life Score</t>
  </si>
  <si>
    <t>Country Stability Score</t>
  </si>
  <si>
    <t>Alphabetic value:  F (full coverage) or A (amended coverage)</t>
  </si>
  <si>
    <t>Measurement</t>
  </si>
  <si>
    <t>DataBase</t>
  </si>
  <si>
    <t>the number of condo units away from the elevator</t>
  </si>
  <si>
    <t>worlddata.info</t>
  </si>
  <si>
    <t>theglobaleconomy.com</t>
  </si>
  <si>
    <t>Y</t>
  </si>
  <si>
    <t>n</t>
  </si>
  <si>
    <t>number</t>
  </si>
  <si>
    <t>y</t>
  </si>
  <si>
    <t>Score out of 100, with 0 being the worst score.</t>
  </si>
  <si>
    <t>Ranking of country, based on 1 - 194 possible, with 0 being the best score</t>
  </si>
  <si>
    <t>Alphabetic value: Y,y (yes, there is a pool), N,n (no, there is no pool)</t>
  </si>
  <si>
    <t>MEAN</t>
  </si>
  <si>
    <t>STD. DEV</t>
  </si>
  <si>
    <t>STD ERROR</t>
  </si>
  <si>
    <t>LOWER BOUND</t>
  </si>
  <si>
    <t>UPPER BOUND</t>
  </si>
  <si>
    <t>MARGIN OF ERROR 95%</t>
  </si>
  <si>
    <t>MARGIN OF ERROR 99%</t>
  </si>
  <si>
    <t>SAMPLE SIZE</t>
  </si>
  <si>
    <t xml:space="preserve">MEAN </t>
  </si>
  <si>
    <t>STD DEV</t>
  </si>
  <si>
    <t xml:space="preserve">UPPER BOUND </t>
  </si>
  <si>
    <t>insur</t>
  </si>
  <si>
    <t xml:space="preserve">AMENDED COVERAGE </t>
  </si>
  <si>
    <t>FULL COVERAGE</t>
  </si>
  <si>
    <t>SAMPLE PROPORTION OF FULL COVERAGE</t>
  </si>
  <si>
    <t>pool</t>
  </si>
  <si>
    <t>YES</t>
  </si>
  <si>
    <t>NO</t>
  </si>
  <si>
    <t>SAMPLE PROPORTION OF YES</t>
  </si>
  <si>
    <t>percentage of your data distribution which falls within 1 standard deviation of the mean</t>
  </si>
  <si>
    <t>percentage of data distribution which falls within 1 standard deviation of the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</si>
</sst>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indexed="8"/>
      <name val="Helvetica Neue"/>
    </font>
    <font>
      <b/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4"/>
      <color indexed="8"/>
      <name val="Helvetica Neue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0"/>
      <name val="Helvetica Neue"/>
      <family val="2"/>
    </font>
    <font>
      <sz val="11"/>
      <color rgb="FFFFFFFF"/>
      <name val="Courier New"/>
      <family val="3"/>
    </font>
    <font>
      <sz val="12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3" fillId="0" borderId="0" xfId="0" applyFont="1">
      <alignment vertical="top" wrapText="1"/>
    </xf>
    <xf numFmtId="2" fontId="1" fillId="3" borderId="2" xfId="0" applyNumberFormat="1" applyFont="1" applyFill="1" applyBorder="1" applyAlignment="1">
      <alignment vertical="top"/>
    </xf>
    <xf numFmtId="2" fontId="1" fillId="3" borderId="3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0" fontId="5" fillId="0" borderId="0" xfId="0" applyNumberFormat="1" applyFont="1" applyAlignment="1">
      <alignment vertical="top"/>
    </xf>
    <xf numFmtId="0" fontId="5" fillId="0" borderId="0" xfId="0" applyFont="1">
      <alignment vertical="top" wrapText="1"/>
    </xf>
    <xf numFmtId="0" fontId="0" fillId="4" borderId="0" xfId="0" applyNumberFormat="1" applyFill="1" applyAlignment="1">
      <alignment vertical="top"/>
    </xf>
    <xf numFmtId="0" fontId="0" fillId="5" borderId="0" xfId="0" applyNumberFormat="1" applyFill="1" applyAlignment="1">
      <alignment vertical="top"/>
    </xf>
    <xf numFmtId="0" fontId="6" fillId="5" borderId="0" xfId="0" applyNumberFormat="1" applyFont="1" applyFill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0" xfId="0" applyNumberFormat="1" applyFill="1" applyAlignment="1">
      <alignment vertical="top"/>
    </xf>
    <xf numFmtId="0" fontId="6" fillId="0" borderId="0" xfId="0" applyNumberFormat="1" applyFont="1" applyFill="1" applyAlignment="1">
      <alignment vertical="top"/>
    </xf>
    <xf numFmtId="49" fontId="0" fillId="0" borderId="0" xfId="0" applyNumberFormat="1">
      <alignment vertical="top" wrapText="1"/>
    </xf>
    <xf numFmtId="2" fontId="0" fillId="0" borderId="0" xfId="0" applyNumberFormat="1">
      <alignment vertical="top" wrapText="1"/>
    </xf>
    <xf numFmtId="0" fontId="7" fillId="0" borderId="0" xfId="0" applyFont="1">
      <alignment vertical="top" wrapText="1"/>
    </xf>
    <xf numFmtId="0" fontId="8" fillId="0" borderId="0" xfId="0" applyFo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50"/>
  <sheetViews>
    <sheetView showGridLines="0" workbookViewId="0">
      <pane ySplit="1" topLeftCell="A2" activePane="bottomLeft" state="frozen"/>
      <selection pane="bottomLeft" activeCell="I1" sqref="I1"/>
    </sheetView>
  </sheetViews>
  <sheetFormatPr defaultColWidth="8.28515625" defaultRowHeight="20.100000000000001" customHeight="1"/>
  <cols>
    <col min="1" max="1" width="9.28515625" style="1" customWidth="1"/>
    <col min="2" max="2" width="7.140625" style="1" customWidth="1"/>
    <col min="3" max="3" width="5.28515625" style="1" customWidth="1"/>
    <col min="4" max="4" width="5.7109375" style="1" customWidth="1"/>
    <col min="5" max="5" width="5" style="1" customWidth="1"/>
    <col min="6" max="6" width="9" style="1" customWidth="1"/>
    <col min="7" max="8" width="8.28515625" style="1"/>
    <col min="9" max="10" width="6" style="1" customWidth="1"/>
    <col min="11" max="11" width="6.85546875" style="1" customWidth="1"/>
    <col min="12" max="13" width="8.28515625" style="1"/>
    <col min="14" max="14" width="11.28515625" style="1" customWidth="1"/>
    <col min="15" max="15" width="10" style="1" customWidth="1"/>
    <col min="16" max="33" width="8.28515625" style="16"/>
    <col min="34" max="16384" width="8.28515625" style="1"/>
  </cols>
  <sheetData>
    <row r="1" spans="1:33" ht="20.25" customHeight="1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10</v>
      </c>
      <c r="H1" s="2" t="s">
        <v>11</v>
      </c>
      <c r="I1" s="2" t="s">
        <v>13</v>
      </c>
      <c r="J1" s="2" t="s">
        <v>12</v>
      </c>
      <c r="K1" s="2" t="s">
        <v>7</v>
      </c>
      <c r="L1" s="2" t="s">
        <v>8</v>
      </c>
      <c r="M1" s="2" t="s">
        <v>9</v>
      </c>
      <c r="N1" s="8" t="s">
        <v>27</v>
      </c>
      <c r="O1" s="8" t="s">
        <v>20</v>
      </c>
    </row>
    <row r="2" spans="1:33" ht="20.100000000000001" customHeight="1">
      <c r="A2" s="6">
        <v>185</v>
      </c>
      <c r="B2" s="3">
        <v>6</v>
      </c>
      <c r="C2" s="4">
        <v>6</v>
      </c>
      <c r="D2" s="4">
        <v>1</v>
      </c>
      <c r="E2" s="4">
        <v>0</v>
      </c>
      <c r="F2" s="15">
        <v>0</v>
      </c>
      <c r="G2" s="4">
        <v>5</v>
      </c>
      <c r="H2" s="4">
        <v>1</v>
      </c>
      <c r="I2" s="4" t="s">
        <v>6</v>
      </c>
      <c r="J2" s="4" t="s">
        <v>48</v>
      </c>
      <c r="K2" s="4">
        <v>4000</v>
      </c>
      <c r="L2" s="4">
        <v>24</v>
      </c>
      <c r="M2" s="4">
        <v>4</v>
      </c>
      <c r="N2" s="4">
        <v>62</v>
      </c>
      <c r="O2" s="4">
        <v>35</v>
      </c>
    </row>
    <row r="3" spans="1:33" s="13" customFormat="1" ht="20.100000000000001" customHeight="1">
      <c r="A3" s="6">
        <v>325</v>
      </c>
      <c r="B3" s="3">
        <v>4</v>
      </c>
      <c r="C3" s="4">
        <v>4</v>
      </c>
      <c r="D3" s="4">
        <v>1</v>
      </c>
      <c r="E3" s="4">
        <v>0</v>
      </c>
      <c r="F3" s="15">
        <v>0</v>
      </c>
      <c r="G3" s="4">
        <v>4</v>
      </c>
      <c r="H3" s="4">
        <v>4</v>
      </c>
      <c r="I3" s="4" t="s">
        <v>6</v>
      </c>
      <c r="J3" s="4" t="s">
        <v>50</v>
      </c>
      <c r="K3" s="4">
        <v>4000</v>
      </c>
      <c r="L3" s="4">
        <v>10</v>
      </c>
      <c r="M3" s="4">
        <v>2</v>
      </c>
      <c r="N3" s="4">
        <v>49</v>
      </c>
      <c r="O3" s="4">
        <v>145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s="14" customFormat="1" ht="20.100000000000001" customHeight="1">
      <c r="A4" s="6">
        <v>295</v>
      </c>
      <c r="B4" s="3">
        <v>7</v>
      </c>
      <c r="C4" s="4">
        <v>11</v>
      </c>
      <c r="D4" s="4">
        <v>1</v>
      </c>
      <c r="E4" s="4">
        <v>0</v>
      </c>
      <c r="F4" s="15">
        <v>0</v>
      </c>
      <c r="G4" s="4">
        <v>2</v>
      </c>
      <c r="H4" s="4">
        <v>2</v>
      </c>
      <c r="I4" s="4" t="s">
        <v>6</v>
      </c>
      <c r="J4" s="4" t="s">
        <v>47</v>
      </c>
      <c r="K4" s="4">
        <v>5800</v>
      </c>
      <c r="L4" s="4">
        <v>20</v>
      </c>
      <c r="M4" s="4">
        <v>4</v>
      </c>
      <c r="N4" s="4">
        <v>70</v>
      </c>
      <c r="O4" s="4">
        <v>34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s="12" customFormat="1" ht="20.100000000000001" customHeight="1">
      <c r="A5" s="6">
        <v>175</v>
      </c>
      <c r="B5" s="3">
        <v>5</v>
      </c>
      <c r="C5" s="4">
        <v>1</v>
      </c>
      <c r="D5" s="4">
        <v>0</v>
      </c>
      <c r="E5" s="4">
        <v>1</v>
      </c>
      <c r="F5" s="15">
        <v>0</v>
      </c>
      <c r="G5" s="4">
        <v>3</v>
      </c>
      <c r="H5" s="4">
        <v>3.5</v>
      </c>
      <c r="I5" s="4" t="s">
        <v>6</v>
      </c>
      <c r="J5" s="4" t="s">
        <v>50</v>
      </c>
      <c r="K5" s="4">
        <v>4000</v>
      </c>
      <c r="L5" s="4">
        <v>2</v>
      </c>
      <c r="M5" s="4">
        <v>3</v>
      </c>
      <c r="N5" s="4">
        <v>58</v>
      </c>
      <c r="O5" s="4">
        <v>91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s="12" customFormat="1" ht="20.100000000000001" customHeight="1">
      <c r="A6" s="6">
        <v>175</v>
      </c>
      <c r="B6" s="3">
        <v>5</v>
      </c>
      <c r="C6" s="4">
        <v>4</v>
      </c>
      <c r="D6" s="4">
        <v>0</v>
      </c>
      <c r="E6" s="4">
        <v>1</v>
      </c>
      <c r="F6" s="15">
        <v>0</v>
      </c>
      <c r="G6" s="4">
        <v>2</v>
      </c>
      <c r="H6" s="4">
        <v>1.5</v>
      </c>
      <c r="I6" s="4" t="s">
        <v>6</v>
      </c>
      <c r="J6" s="4" t="s">
        <v>50</v>
      </c>
      <c r="K6" s="4">
        <v>4000</v>
      </c>
      <c r="L6" s="4">
        <v>15</v>
      </c>
      <c r="M6" s="4">
        <v>4</v>
      </c>
      <c r="N6" s="4">
        <v>61</v>
      </c>
      <c r="O6" s="4">
        <v>95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2" customFormat="1" ht="20.100000000000001" customHeight="1">
      <c r="A7" s="6">
        <v>175</v>
      </c>
      <c r="B7" s="3">
        <v>5</v>
      </c>
      <c r="C7" s="4">
        <v>10</v>
      </c>
      <c r="D7" s="4">
        <v>0</v>
      </c>
      <c r="E7" s="4">
        <v>1</v>
      </c>
      <c r="F7" s="15">
        <v>0</v>
      </c>
      <c r="G7" s="4">
        <v>2</v>
      </c>
      <c r="H7" s="4">
        <v>1.5</v>
      </c>
      <c r="I7" s="4" t="s">
        <v>6</v>
      </c>
      <c r="J7" s="4" t="s">
        <v>50</v>
      </c>
      <c r="K7" s="4">
        <v>4100</v>
      </c>
      <c r="L7" s="4">
        <v>10</v>
      </c>
      <c r="M7" s="4">
        <v>5</v>
      </c>
      <c r="N7" s="4">
        <v>61</v>
      </c>
      <c r="O7" s="4">
        <v>95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s="12" customFormat="1" ht="20.100000000000001" customHeight="1">
      <c r="A8" s="6">
        <v>175</v>
      </c>
      <c r="B8" s="3">
        <v>6</v>
      </c>
      <c r="C8" s="4">
        <v>3</v>
      </c>
      <c r="D8" s="4">
        <v>0</v>
      </c>
      <c r="E8" s="4">
        <v>0</v>
      </c>
      <c r="F8" s="15">
        <v>0</v>
      </c>
      <c r="G8" s="4">
        <v>2</v>
      </c>
      <c r="H8" s="4">
        <v>2</v>
      </c>
      <c r="I8" s="4" t="s">
        <v>6</v>
      </c>
      <c r="J8" s="4" t="s">
        <v>50</v>
      </c>
      <c r="K8" s="4">
        <v>3000</v>
      </c>
      <c r="L8" s="4">
        <v>15</v>
      </c>
      <c r="M8" s="4">
        <v>2</v>
      </c>
      <c r="N8" s="4">
        <v>52</v>
      </c>
      <c r="O8" s="4">
        <v>87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s="12" customFormat="1" ht="20.100000000000001" customHeight="1">
      <c r="A9" s="6">
        <v>175</v>
      </c>
      <c r="B9" s="3">
        <v>6</v>
      </c>
      <c r="C9" s="4">
        <v>5</v>
      </c>
      <c r="D9" s="4">
        <v>0</v>
      </c>
      <c r="E9" s="4">
        <v>1</v>
      </c>
      <c r="F9" s="15">
        <v>0</v>
      </c>
      <c r="G9" s="4">
        <v>2</v>
      </c>
      <c r="H9" s="4">
        <v>1.5</v>
      </c>
      <c r="I9" s="4" t="s">
        <v>6</v>
      </c>
      <c r="J9" s="4" t="s">
        <v>50</v>
      </c>
      <c r="K9" s="4">
        <v>2800</v>
      </c>
      <c r="L9" s="4">
        <v>15</v>
      </c>
      <c r="M9" s="4">
        <v>2</v>
      </c>
      <c r="N9" s="4">
        <v>52</v>
      </c>
      <c r="O9" s="4">
        <v>87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s="12" customFormat="1" ht="20.100000000000001" customHeight="1">
      <c r="A10" s="6">
        <v>175</v>
      </c>
      <c r="B10" s="3">
        <v>6</v>
      </c>
      <c r="C10" s="4">
        <v>10</v>
      </c>
      <c r="D10" s="4">
        <v>1</v>
      </c>
      <c r="E10" s="4">
        <v>0</v>
      </c>
      <c r="F10" s="15">
        <v>0</v>
      </c>
      <c r="G10" s="4">
        <v>5</v>
      </c>
      <c r="H10" s="4">
        <v>4.5</v>
      </c>
      <c r="I10" s="4" t="s">
        <v>6</v>
      </c>
      <c r="J10" s="4" t="s">
        <v>50</v>
      </c>
      <c r="K10" s="4">
        <v>3200</v>
      </c>
      <c r="L10" s="4">
        <v>2</v>
      </c>
      <c r="M10" s="4">
        <v>3</v>
      </c>
      <c r="N10" s="4">
        <v>49</v>
      </c>
      <c r="O10" s="4">
        <v>159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s="12" customFormat="1" ht="20.100000000000001" customHeight="1">
      <c r="A11" s="6">
        <v>175</v>
      </c>
      <c r="B11" s="3">
        <v>7</v>
      </c>
      <c r="C11" s="4">
        <v>4</v>
      </c>
      <c r="D11" s="4">
        <v>0</v>
      </c>
      <c r="E11" s="4">
        <v>1</v>
      </c>
      <c r="F11" s="15">
        <v>0</v>
      </c>
      <c r="G11" s="4">
        <v>6</v>
      </c>
      <c r="H11" s="4">
        <v>4</v>
      </c>
      <c r="I11" s="4" t="s">
        <v>6</v>
      </c>
      <c r="J11" s="4" t="s">
        <v>50</v>
      </c>
      <c r="K11" s="4">
        <v>2400</v>
      </c>
      <c r="L11" s="4">
        <v>5</v>
      </c>
      <c r="M11" s="4">
        <v>4</v>
      </c>
      <c r="N11" s="4">
        <v>49</v>
      </c>
      <c r="O11" s="4">
        <v>159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s="12" customFormat="1" ht="20.100000000000001" customHeight="1">
      <c r="A12" s="6">
        <v>175</v>
      </c>
      <c r="B12" s="3">
        <v>7</v>
      </c>
      <c r="C12" s="4">
        <v>12</v>
      </c>
      <c r="D12" s="4">
        <v>0</v>
      </c>
      <c r="E12" s="4">
        <v>0</v>
      </c>
      <c r="F12" s="15">
        <v>0</v>
      </c>
      <c r="G12" s="4">
        <v>4</v>
      </c>
      <c r="H12" s="4">
        <v>4</v>
      </c>
      <c r="I12" s="4" t="s">
        <v>6</v>
      </c>
      <c r="J12" s="4" t="s">
        <v>50</v>
      </c>
      <c r="K12" s="4">
        <v>3600</v>
      </c>
      <c r="L12" s="4">
        <v>8</v>
      </c>
      <c r="M12" s="4">
        <v>3</v>
      </c>
      <c r="N12" s="4">
        <v>49</v>
      </c>
      <c r="O12" s="4">
        <v>145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s="12" customFormat="1" ht="20.100000000000001" customHeight="1">
      <c r="A13" s="6">
        <v>175</v>
      </c>
      <c r="B13" s="3">
        <v>8</v>
      </c>
      <c r="C13" s="4">
        <v>2</v>
      </c>
      <c r="D13" s="4">
        <v>0</v>
      </c>
      <c r="E13" s="4">
        <v>0</v>
      </c>
      <c r="F13" s="15">
        <v>0</v>
      </c>
      <c r="G13" s="4">
        <v>4</v>
      </c>
      <c r="H13" s="4">
        <v>3.5</v>
      </c>
      <c r="I13" s="4" t="s">
        <v>6</v>
      </c>
      <c r="J13" s="4" t="s">
        <v>50</v>
      </c>
      <c r="K13" s="4">
        <v>3500</v>
      </c>
      <c r="L13" s="4">
        <v>8</v>
      </c>
      <c r="M13" s="4">
        <v>3</v>
      </c>
      <c r="N13" s="4">
        <v>49</v>
      </c>
      <c r="O13" s="4">
        <v>145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s="12" customFormat="1" ht="20.100000000000001" customHeight="1">
      <c r="A14" s="6">
        <v>175</v>
      </c>
      <c r="B14" s="3">
        <v>8</v>
      </c>
      <c r="C14" s="4">
        <v>3</v>
      </c>
      <c r="D14" s="4">
        <v>0</v>
      </c>
      <c r="E14" s="4">
        <v>0</v>
      </c>
      <c r="F14" s="15">
        <v>0</v>
      </c>
      <c r="G14" s="4">
        <v>1</v>
      </c>
      <c r="H14" s="4">
        <v>1.5</v>
      </c>
      <c r="I14" s="4" t="s">
        <v>6</v>
      </c>
      <c r="J14" s="4" t="s">
        <v>50</v>
      </c>
      <c r="K14" s="4">
        <v>5800</v>
      </c>
      <c r="L14" s="4">
        <v>60</v>
      </c>
      <c r="M14" s="4">
        <v>4</v>
      </c>
      <c r="N14" s="4">
        <v>73</v>
      </c>
      <c r="O14" s="4">
        <v>46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 s="12" customFormat="1" ht="20.100000000000001" customHeight="1">
      <c r="A15" s="6">
        <v>175</v>
      </c>
      <c r="B15" s="3">
        <v>8</v>
      </c>
      <c r="C15" s="4">
        <v>5</v>
      </c>
      <c r="D15" s="4">
        <v>0</v>
      </c>
      <c r="E15" s="4">
        <v>0</v>
      </c>
      <c r="F15" s="15">
        <v>0</v>
      </c>
      <c r="G15" s="4">
        <v>1</v>
      </c>
      <c r="H15" s="4">
        <v>1</v>
      </c>
      <c r="I15" s="4" t="s">
        <v>6</v>
      </c>
      <c r="J15" s="4" t="s">
        <v>48</v>
      </c>
      <c r="K15" s="4">
        <v>5800</v>
      </c>
      <c r="L15" s="4">
        <v>70</v>
      </c>
      <c r="M15" s="4">
        <v>2</v>
      </c>
      <c r="N15" s="4">
        <v>71</v>
      </c>
      <c r="O15" s="4">
        <v>28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3" s="12" customFormat="1" ht="20.100000000000001" customHeight="1">
      <c r="A16" s="6">
        <v>175</v>
      </c>
      <c r="B16" s="3">
        <v>8</v>
      </c>
      <c r="C16" s="4">
        <v>6</v>
      </c>
      <c r="D16" s="4">
        <v>1</v>
      </c>
      <c r="E16" s="4">
        <v>0</v>
      </c>
      <c r="F16" s="15">
        <v>1</v>
      </c>
      <c r="G16" s="4">
        <v>1</v>
      </c>
      <c r="H16" s="4">
        <v>1</v>
      </c>
      <c r="I16" s="4" t="s">
        <v>6</v>
      </c>
      <c r="J16" s="4" t="s">
        <v>48</v>
      </c>
      <c r="K16" s="4">
        <v>7200</v>
      </c>
      <c r="L16" s="4">
        <v>30</v>
      </c>
      <c r="M16" s="4">
        <v>3</v>
      </c>
      <c r="N16" s="4">
        <v>70</v>
      </c>
      <c r="O16" s="4">
        <v>24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 s="12" customFormat="1" ht="20.100000000000001" customHeight="1">
      <c r="A17" s="6">
        <v>175</v>
      </c>
      <c r="B17" s="3">
        <v>8</v>
      </c>
      <c r="C17" s="4">
        <v>6</v>
      </c>
      <c r="D17" s="4">
        <v>0</v>
      </c>
      <c r="E17" s="4">
        <v>0</v>
      </c>
      <c r="F17" s="15">
        <v>0</v>
      </c>
      <c r="G17" s="4">
        <v>1</v>
      </c>
      <c r="H17" s="4">
        <v>1</v>
      </c>
      <c r="I17" s="4" t="s">
        <v>6</v>
      </c>
      <c r="J17" s="4" t="s">
        <v>48</v>
      </c>
      <c r="K17" s="4">
        <v>6200</v>
      </c>
      <c r="L17" s="4">
        <v>25</v>
      </c>
      <c r="M17" s="4">
        <v>3</v>
      </c>
      <c r="N17" s="4">
        <v>70</v>
      </c>
      <c r="O17" s="4">
        <v>24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1:33" s="12" customFormat="1" ht="20.100000000000001" customHeight="1">
      <c r="A18" s="6">
        <v>175</v>
      </c>
      <c r="B18" s="3">
        <v>8</v>
      </c>
      <c r="C18" s="4">
        <v>10</v>
      </c>
      <c r="D18" s="4">
        <v>0</v>
      </c>
      <c r="E18" s="4">
        <v>0</v>
      </c>
      <c r="F18" s="15">
        <v>0</v>
      </c>
      <c r="G18" s="4">
        <v>1</v>
      </c>
      <c r="H18" s="4">
        <v>1</v>
      </c>
      <c r="I18" s="4" t="s">
        <v>6</v>
      </c>
      <c r="J18" s="4" t="s">
        <v>48</v>
      </c>
      <c r="K18" s="4">
        <v>6200</v>
      </c>
      <c r="L18" s="4">
        <v>25</v>
      </c>
      <c r="M18" s="4">
        <v>3</v>
      </c>
      <c r="N18" s="4">
        <v>70</v>
      </c>
      <c r="O18" s="4">
        <v>24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33" s="12" customFormat="1" ht="20.100000000000001" customHeight="1">
      <c r="A19" s="6">
        <v>200</v>
      </c>
      <c r="B19" s="3">
        <v>3</v>
      </c>
      <c r="C19" s="4">
        <v>3</v>
      </c>
      <c r="D19" s="4">
        <v>1</v>
      </c>
      <c r="E19" s="4">
        <v>0</v>
      </c>
      <c r="F19" s="15">
        <v>0</v>
      </c>
      <c r="G19" s="4">
        <v>5</v>
      </c>
      <c r="H19" s="4">
        <v>5</v>
      </c>
      <c r="I19" s="4" t="s">
        <v>6</v>
      </c>
      <c r="J19" s="4" t="s">
        <v>50</v>
      </c>
      <c r="K19" s="4">
        <v>4800</v>
      </c>
      <c r="L19" s="4">
        <v>8</v>
      </c>
      <c r="M19" s="4">
        <v>3</v>
      </c>
      <c r="N19" s="4">
        <v>49</v>
      </c>
      <c r="O19" s="4">
        <v>135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spans="1:33" s="12" customFormat="1" ht="20.100000000000001" customHeight="1">
      <c r="A20" s="6">
        <v>200</v>
      </c>
      <c r="B20" s="3">
        <v>4</v>
      </c>
      <c r="C20" s="4">
        <v>3</v>
      </c>
      <c r="D20" s="4">
        <v>1</v>
      </c>
      <c r="E20" s="4">
        <v>0</v>
      </c>
      <c r="F20" s="15">
        <v>0</v>
      </c>
      <c r="G20" s="4">
        <v>1</v>
      </c>
      <c r="H20" s="4">
        <v>1</v>
      </c>
      <c r="I20" s="4" t="s">
        <v>6</v>
      </c>
      <c r="J20" s="4" t="s">
        <v>50</v>
      </c>
      <c r="K20" s="4">
        <v>5400</v>
      </c>
      <c r="L20" s="4">
        <v>19</v>
      </c>
      <c r="M20" s="4">
        <v>5</v>
      </c>
      <c r="N20" s="4">
        <v>70</v>
      </c>
      <c r="O20" s="4">
        <v>65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spans="1:33" s="12" customFormat="1" ht="20.100000000000001" customHeight="1">
      <c r="A21" s="6">
        <v>200</v>
      </c>
      <c r="B21" s="3">
        <v>4</v>
      </c>
      <c r="C21" s="4">
        <v>9</v>
      </c>
      <c r="D21" s="4">
        <v>1</v>
      </c>
      <c r="E21" s="4">
        <v>1</v>
      </c>
      <c r="F21" s="15">
        <v>0</v>
      </c>
      <c r="G21" s="4">
        <v>1</v>
      </c>
      <c r="H21" s="4">
        <v>1</v>
      </c>
      <c r="I21" s="4" t="s">
        <v>6</v>
      </c>
      <c r="J21" s="4" t="s">
        <v>50</v>
      </c>
      <c r="K21" s="4">
        <v>6000</v>
      </c>
      <c r="L21" s="4">
        <v>40</v>
      </c>
      <c r="M21" s="4">
        <v>10</v>
      </c>
      <c r="N21" s="4">
        <v>75</v>
      </c>
      <c r="O21" s="4">
        <v>39</v>
      </c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1:33" s="12" customFormat="1" ht="20.100000000000001" customHeight="1">
      <c r="A22" s="6">
        <v>200</v>
      </c>
      <c r="B22" s="3">
        <v>5</v>
      </c>
      <c r="C22" s="4">
        <v>5</v>
      </c>
      <c r="D22" s="4">
        <v>1</v>
      </c>
      <c r="E22" s="4">
        <v>1</v>
      </c>
      <c r="F22" s="15">
        <v>0</v>
      </c>
      <c r="G22" s="4">
        <v>1</v>
      </c>
      <c r="H22" s="4">
        <v>1</v>
      </c>
      <c r="I22" s="4" t="s">
        <v>6</v>
      </c>
      <c r="J22" s="4" t="s">
        <v>50</v>
      </c>
      <c r="K22" s="4">
        <v>7600</v>
      </c>
      <c r="L22" s="4">
        <v>35</v>
      </c>
      <c r="M22" s="4">
        <v>7</v>
      </c>
      <c r="N22" s="4">
        <v>73</v>
      </c>
      <c r="O22" s="4">
        <v>46</v>
      </c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spans="1:33" s="12" customFormat="1" ht="20.100000000000001" customHeight="1">
      <c r="A23" s="6">
        <v>200</v>
      </c>
      <c r="B23" s="3">
        <v>6</v>
      </c>
      <c r="C23" s="4">
        <v>4</v>
      </c>
      <c r="D23" s="4">
        <v>1</v>
      </c>
      <c r="E23" s="4">
        <v>1</v>
      </c>
      <c r="F23" s="15">
        <v>0</v>
      </c>
      <c r="G23" s="4">
        <v>1</v>
      </c>
      <c r="H23" s="4">
        <v>1</v>
      </c>
      <c r="I23" s="4" t="s">
        <v>6</v>
      </c>
      <c r="J23" s="4" t="s">
        <v>48</v>
      </c>
      <c r="K23" s="4">
        <v>8400</v>
      </c>
      <c r="L23" s="4">
        <v>35</v>
      </c>
      <c r="M23" s="4">
        <v>5</v>
      </c>
      <c r="N23" s="4">
        <v>70</v>
      </c>
      <c r="O23" s="4">
        <v>24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spans="1:33" s="12" customFormat="1" ht="20.100000000000001" customHeight="1">
      <c r="A24" s="6">
        <v>200</v>
      </c>
      <c r="B24" s="3">
        <v>6</v>
      </c>
      <c r="C24" s="4">
        <v>9</v>
      </c>
      <c r="D24" s="4">
        <v>1</v>
      </c>
      <c r="E24" s="4">
        <v>1</v>
      </c>
      <c r="F24" s="15">
        <v>0</v>
      </c>
      <c r="G24" s="4">
        <v>3</v>
      </c>
      <c r="H24" s="4">
        <v>3.5</v>
      </c>
      <c r="I24" s="4" t="s">
        <v>6</v>
      </c>
      <c r="J24" s="4" t="s">
        <v>50</v>
      </c>
      <c r="K24" s="4">
        <v>6000</v>
      </c>
      <c r="L24" s="4">
        <v>25</v>
      </c>
      <c r="M24" s="4">
        <v>3</v>
      </c>
      <c r="N24" s="4">
        <v>52</v>
      </c>
      <c r="O24" s="4">
        <v>87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spans="1:33" ht="20.25" customHeight="1">
      <c r="A25" s="6">
        <v>306</v>
      </c>
      <c r="B25" s="3">
        <v>3</v>
      </c>
      <c r="C25" s="4">
        <v>15</v>
      </c>
      <c r="D25" s="4">
        <v>1</v>
      </c>
      <c r="E25" s="4">
        <v>1</v>
      </c>
      <c r="F25" s="15">
        <v>0</v>
      </c>
      <c r="G25" s="4">
        <v>3</v>
      </c>
      <c r="H25" s="4">
        <v>3</v>
      </c>
      <c r="I25" s="4" t="s">
        <v>5</v>
      </c>
      <c r="J25" s="4" t="s">
        <v>48</v>
      </c>
      <c r="K25" s="4">
        <v>12000</v>
      </c>
      <c r="L25" s="4">
        <v>20</v>
      </c>
      <c r="M25" s="4">
        <v>3</v>
      </c>
      <c r="N25" s="4">
        <v>63</v>
      </c>
      <c r="O25" s="4">
        <v>96</v>
      </c>
    </row>
    <row r="26" spans="1:33" ht="20.100000000000001" customHeight="1">
      <c r="A26" s="7">
        <v>295</v>
      </c>
      <c r="B26" s="3">
        <v>1</v>
      </c>
      <c r="C26" s="4">
        <v>13</v>
      </c>
      <c r="D26" s="4">
        <v>1</v>
      </c>
      <c r="E26" s="4">
        <v>1</v>
      </c>
      <c r="F26" s="15">
        <v>0</v>
      </c>
      <c r="G26" s="4">
        <v>3</v>
      </c>
      <c r="H26" s="4">
        <v>3</v>
      </c>
      <c r="I26" s="4" t="s">
        <v>5</v>
      </c>
      <c r="J26" s="4" t="s">
        <v>48</v>
      </c>
      <c r="K26" s="4">
        <v>8400</v>
      </c>
      <c r="L26" s="4">
        <v>25</v>
      </c>
      <c r="M26" s="4">
        <v>2</v>
      </c>
      <c r="N26" s="4">
        <v>63</v>
      </c>
      <c r="O26" s="4">
        <v>96</v>
      </c>
    </row>
    <row r="27" spans="1:33" ht="20.100000000000001" customHeight="1">
      <c r="A27" s="7">
        <v>294</v>
      </c>
      <c r="B27" s="3">
        <v>6</v>
      </c>
      <c r="C27" s="4">
        <v>15</v>
      </c>
      <c r="D27" s="4">
        <v>1</v>
      </c>
      <c r="E27" s="4">
        <v>0</v>
      </c>
      <c r="F27" s="15">
        <v>0</v>
      </c>
      <c r="G27" s="4">
        <v>2</v>
      </c>
      <c r="H27" s="4">
        <v>2.5</v>
      </c>
      <c r="I27" s="4" t="s">
        <v>5</v>
      </c>
      <c r="J27" s="4" t="s">
        <v>48</v>
      </c>
      <c r="K27" s="4">
        <v>7600</v>
      </c>
      <c r="L27" s="4">
        <v>20</v>
      </c>
      <c r="M27" s="4">
        <v>4</v>
      </c>
      <c r="N27" s="4">
        <v>63</v>
      </c>
      <c r="O27" s="4">
        <v>96</v>
      </c>
    </row>
    <row r="28" spans="1:33" ht="20.100000000000001" customHeight="1">
      <c r="A28" s="7">
        <v>284</v>
      </c>
      <c r="B28" s="3">
        <v>4</v>
      </c>
      <c r="C28" s="4">
        <v>14</v>
      </c>
      <c r="D28" s="4">
        <v>1</v>
      </c>
      <c r="E28" s="4">
        <v>0</v>
      </c>
      <c r="F28" s="15">
        <v>0</v>
      </c>
      <c r="G28" s="4">
        <v>2</v>
      </c>
      <c r="H28" s="4">
        <v>2</v>
      </c>
      <c r="I28" s="4" t="s">
        <v>5</v>
      </c>
      <c r="J28" s="4" t="s">
        <v>48</v>
      </c>
      <c r="K28" s="4">
        <v>8400</v>
      </c>
      <c r="L28" s="4">
        <v>32</v>
      </c>
      <c r="M28" s="4">
        <v>5</v>
      </c>
      <c r="N28" s="4">
        <v>63</v>
      </c>
      <c r="O28" s="4">
        <v>96</v>
      </c>
    </row>
    <row r="29" spans="1:33" ht="20.100000000000001" customHeight="1">
      <c r="A29" s="7">
        <v>279</v>
      </c>
      <c r="B29" s="3">
        <v>8</v>
      </c>
      <c r="C29" s="4">
        <v>15</v>
      </c>
      <c r="D29" s="4">
        <v>1</v>
      </c>
      <c r="E29" s="4">
        <v>0</v>
      </c>
      <c r="F29" s="15">
        <v>0</v>
      </c>
      <c r="G29" s="4">
        <v>2</v>
      </c>
      <c r="H29" s="4">
        <v>2.5</v>
      </c>
      <c r="I29" s="4" t="s">
        <v>5</v>
      </c>
      <c r="J29" s="4" t="s">
        <v>48</v>
      </c>
      <c r="K29" s="4">
        <v>9600</v>
      </c>
      <c r="L29" s="4">
        <v>18</v>
      </c>
      <c r="M29" s="4">
        <v>6</v>
      </c>
      <c r="N29" s="4">
        <v>63</v>
      </c>
      <c r="O29" s="4">
        <v>96</v>
      </c>
    </row>
    <row r="30" spans="1:33" ht="20.100000000000001" customHeight="1">
      <c r="A30" s="7">
        <v>279</v>
      </c>
      <c r="B30" s="3">
        <v>3</v>
      </c>
      <c r="C30" s="4">
        <v>14</v>
      </c>
      <c r="D30" s="4">
        <v>1</v>
      </c>
      <c r="E30" s="4">
        <v>0</v>
      </c>
      <c r="F30" s="15">
        <v>0</v>
      </c>
      <c r="G30" s="4">
        <v>2</v>
      </c>
      <c r="H30" s="4">
        <v>2</v>
      </c>
      <c r="I30" s="4" t="s">
        <v>5</v>
      </c>
      <c r="J30" s="4" t="s">
        <v>48</v>
      </c>
      <c r="K30" s="4">
        <v>9000</v>
      </c>
      <c r="L30" s="4">
        <v>19</v>
      </c>
      <c r="M30" s="4">
        <v>5</v>
      </c>
      <c r="N30" s="4">
        <v>63</v>
      </c>
      <c r="O30" s="4">
        <v>96</v>
      </c>
    </row>
    <row r="31" spans="1:33" ht="20.100000000000001" customHeight="1">
      <c r="A31" s="7">
        <v>279</v>
      </c>
      <c r="B31" s="3">
        <v>4</v>
      </c>
      <c r="C31" s="4">
        <v>12</v>
      </c>
      <c r="D31" s="4">
        <v>1</v>
      </c>
      <c r="E31" s="4">
        <v>1</v>
      </c>
      <c r="F31" s="15">
        <v>0</v>
      </c>
      <c r="G31" s="4">
        <v>2</v>
      </c>
      <c r="H31" s="4">
        <v>2</v>
      </c>
      <c r="I31" s="4" t="s">
        <v>5</v>
      </c>
      <c r="J31" s="4" t="s">
        <v>48</v>
      </c>
      <c r="K31" s="4">
        <v>8200</v>
      </c>
      <c r="L31" s="4">
        <v>20</v>
      </c>
      <c r="M31" s="4">
        <v>4</v>
      </c>
      <c r="N31" s="4">
        <v>63</v>
      </c>
      <c r="O31" s="4">
        <v>96</v>
      </c>
    </row>
    <row r="32" spans="1:33" ht="20.100000000000001" customHeight="1">
      <c r="A32" s="7">
        <v>275</v>
      </c>
      <c r="B32" s="3">
        <v>1</v>
      </c>
      <c r="C32" s="4">
        <v>15</v>
      </c>
      <c r="D32" s="4">
        <v>1</v>
      </c>
      <c r="E32" s="4">
        <v>0</v>
      </c>
      <c r="F32" s="15">
        <v>0</v>
      </c>
      <c r="G32" s="4">
        <v>3</v>
      </c>
      <c r="H32" s="4">
        <v>2</v>
      </c>
      <c r="I32" s="4" t="s">
        <v>5</v>
      </c>
      <c r="J32" s="4" t="s">
        <v>48</v>
      </c>
      <c r="K32" s="4">
        <v>8400</v>
      </c>
      <c r="L32" s="4">
        <v>15</v>
      </c>
      <c r="M32" s="4">
        <v>3</v>
      </c>
      <c r="N32" s="4">
        <v>63</v>
      </c>
      <c r="O32" s="4">
        <v>96</v>
      </c>
    </row>
    <row r="33" spans="1:15" ht="20.100000000000001" customHeight="1">
      <c r="A33" s="7">
        <v>274</v>
      </c>
      <c r="B33" s="3">
        <v>7</v>
      </c>
      <c r="C33" s="4">
        <v>15</v>
      </c>
      <c r="D33" s="4">
        <v>1</v>
      </c>
      <c r="E33" s="4">
        <v>0</v>
      </c>
      <c r="F33" s="15">
        <v>0</v>
      </c>
      <c r="G33" s="4">
        <v>3</v>
      </c>
      <c r="H33" s="4">
        <v>2.5</v>
      </c>
      <c r="I33" s="4" t="s">
        <v>5</v>
      </c>
      <c r="J33" s="4" t="s">
        <v>48</v>
      </c>
      <c r="K33" s="4">
        <v>8200</v>
      </c>
      <c r="L33" s="4">
        <v>35</v>
      </c>
      <c r="M33" s="4">
        <v>2</v>
      </c>
      <c r="N33" s="4">
        <v>63</v>
      </c>
      <c r="O33" s="4">
        <v>96</v>
      </c>
    </row>
    <row r="34" spans="1:15" ht="20.100000000000001" customHeight="1">
      <c r="A34" s="7">
        <v>274</v>
      </c>
      <c r="B34" s="3">
        <v>2</v>
      </c>
      <c r="C34" s="4">
        <v>14</v>
      </c>
      <c r="D34" s="4">
        <v>1</v>
      </c>
      <c r="E34" s="4">
        <v>0</v>
      </c>
      <c r="F34" s="15">
        <v>0</v>
      </c>
      <c r="G34" s="4">
        <v>3</v>
      </c>
      <c r="H34" s="4">
        <v>2</v>
      </c>
      <c r="I34" s="4" t="s">
        <v>5</v>
      </c>
      <c r="J34" s="4" t="s">
        <v>48</v>
      </c>
      <c r="K34" s="4">
        <v>7600</v>
      </c>
      <c r="L34" s="4">
        <v>16</v>
      </c>
      <c r="M34" s="4">
        <v>3</v>
      </c>
      <c r="N34" s="4">
        <v>63</v>
      </c>
      <c r="O34" s="4">
        <v>96</v>
      </c>
    </row>
    <row r="35" spans="1:15" ht="20.100000000000001" customHeight="1">
      <c r="A35" s="7">
        <v>274</v>
      </c>
      <c r="B35" s="3">
        <v>4</v>
      </c>
      <c r="C35" s="4">
        <v>13</v>
      </c>
      <c r="D35" s="4">
        <v>1</v>
      </c>
      <c r="E35" s="4">
        <v>0</v>
      </c>
      <c r="F35" s="15">
        <v>0</v>
      </c>
      <c r="G35" s="4">
        <v>3</v>
      </c>
      <c r="H35" s="4">
        <v>2</v>
      </c>
      <c r="I35" s="4" t="s">
        <v>5</v>
      </c>
      <c r="J35" s="4" t="s">
        <v>48</v>
      </c>
      <c r="K35" s="4">
        <v>7700</v>
      </c>
      <c r="L35" s="4">
        <v>17</v>
      </c>
      <c r="M35" s="4">
        <v>3</v>
      </c>
      <c r="N35" s="4">
        <v>63</v>
      </c>
      <c r="O35" s="4">
        <v>96</v>
      </c>
    </row>
    <row r="36" spans="1:15" ht="20.100000000000001" customHeight="1">
      <c r="A36" s="7">
        <v>269</v>
      </c>
      <c r="B36" s="3">
        <v>3</v>
      </c>
      <c r="C36" s="4">
        <v>5</v>
      </c>
      <c r="D36" s="4">
        <v>1</v>
      </c>
      <c r="E36" s="4">
        <v>0</v>
      </c>
      <c r="F36" s="15">
        <v>0</v>
      </c>
      <c r="G36" s="4">
        <v>3</v>
      </c>
      <c r="H36" s="4">
        <v>2</v>
      </c>
      <c r="I36" s="4" t="s">
        <v>5</v>
      </c>
      <c r="J36" s="4" t="s">
        <v>48</v>
      </c>
      <c r="K36" s="4">
        <v>7800</v>
      </c>
      <c r="L36" s="4">
        <v>18</v>
      </c>
      <c r="M36" s="4">
        <v>4</v>
      </c>
      <c r="N36" s="4">
        <v>63</v>
      </c>
      <c r="O36" s="4">
        <v>96</v>
      </c>
    </row>
    <row r="37" spans="1:15" ht="20.100000000000001" customHeight="1">
      <c r="A37" s="7">
        <v>269</v>
      </c>
      <c r="B37" s="3">
        <v>3</v>
      </c>
      <c r="C37" s="4">
        <v>13</v>
      </c>
      <c r="D37" s="4">
        <v>1</v>
      </c>
      <c r="E37" s="4">
        <v>0</v>
      </c>
      <c r="F37" s="15">
        <v>0</v>
      </c>
      <c r="G37" s="4">
        <v>3</v>
      </c>
      <c r="H37" s="4">
        <v>2</v>
      </c>
      <c r="I37" s="4" t="s">
        <v>5</v>
      </c>
      <c r="J37" s="4" t="s">
        <v>48</v>
      </c>
      <c r="K37" s="4">
        <v>8000</v>
      </c>
      <c r="L37" s="4">
        <v>19</v>
      </c>
      <c r="M37" s="4">
        <v>4</v>
      </c>
      <c r="N37" s="4">
        <v>63</v>
      </c>
      <c r="O37" s="4">
        <v>96</v>
      </c>
    </row>
    <row r="38" spans="1:15" ht="20.100000000000001" customHeight="1">
      <c r="A38" s="7">
        <v>265</v>
      </c>
      <c r="B38" s="3">
        <v>5</v>
      </c>
      <c r="C38" s="4">
        <v>4</v>
      </c>
      <c r="D38" s="4">
        <v>1</v>
      </c>
      <c r="E38" s="4">
        <v>1</v>
      </c>
      <c r="F38" s="15">
        <v>0</v>
      </c>
      <c r="G38" s="4">
        <v>3</v>
      </c>
      <c r="H38" s="4">
        <v>2.5</v>
      </c>
      <c r="I38" s="4" t="s">
        <v>6</v>
      </c>
      <c r="J38" s="4" t="s">
        <v>50</v>
      </c>
      <c r="K38" s="4">
        <v>8200</v>
      </c>
      <c r="L38" s="4">
        <v>20</v>
      </c>
      <c r="M38" s="4">
        <v>4</v>
      </c>
      <c r="N38" s="4">
        <v>63</v>
      </c>
      <c r="O38" s="4">
        <v>96</v>
      </c>
    </row>
    <row r="39" spans="1:15" ht="20.100000000000001" customHeight="1">
      <c r="A39" s="7">
        <v>265</v>
      </c>
      <c r="B39" s="3">
        <v>3</v>
      </c>
      <c r="C39" s="4">
        <v>10</v>
      </c>
      <c r="D39" s="4">
        <v>1</v>
      </c>
      <c r="E39" s="4">
        <v>1</v>
      </c>
      <c r="F39" s="15">
        <v>0</v>
      </c>
      <c r="G39" s="4">
        <v>3</v>
      </c>
      <c r="H39" s="4">
        <v>2</v>
      </c>
      <c r="I39" s="4" t="s">
        <v>5</v>
      </c>
      <c r="J39" s="4" t="s">
        <v>48</v>
      </c>
      <c r="K39" s="4">
        <v>7600</v>
      </c>
      <c r="L39" s="4">
        <v>21</v>
      </c>
      <c r="M39" s="4">
        <v>3</v>
      </c>
      <c r="N39" s="4">
        <v>63</v>
      </c>
      <c r="O39" s="4">
        <v>96</v>
      </c>
    </row>
    <row r="40" spans="1:15" ht="20.100000000000001" customHeight="1">
      <c r="A40" s="7">
        <v>264</v>
      </c>
      <c r="B40" s="3">
        <v>1</v>
      </c>
      <c r="C40" s="4">
        <v>9</v>
      </c>
      <c r="D40" s="4">
        <v>1</v>
      </c>
      <c r="E40" s="4">
        <v>0</v>
      </c>
      <c r="F40" s="15">
        <v>0</v>
      </c>
      <c r="G40" s="4">
        <v>2</v>
      </c>
      <c r="H40" s="4">
        <v>1.5</v>
      </c>
      <c r="I40" s="4" t="s">
        <v>5</v>
      </c>
      <c r="J40" s="4" t="s">
        <v>48</v>
      </c>
      <c r="K40" s="4">
        <v>8400</v>
      </c>
      <c r="L40" s="4">
        <v>22</v>
      </c>
      <c r="M40" s="4">
        <v>3</v>
      </c>
      <c r="N40" s="4">
        <v>63</v>
      </c>
      <c r="O40" s="4">
        <v>96</v>
      </c>
    </row>
    <row r="41" spans="1:15" ht="20.100000000000001" customHeight="1">
      <c r="A41" s="7">
        <v>264</v>
      </c>
      <c r="B41" s="3">
        <v>1</v>
      </c>
      <c r="C41" s="4">
        <v>12</v>
      </c>
      <c r="D41" s="4">
        <v>1</v>
      </c>
      <c r="E41" s="4">
        <v>0</v>
      </c>
      <c r="F41" s="15">
        <v>0</v>
      </c>
      <c r="G41" s="4">
        <v>2</v>
      </c>
      <c r="H41" s="4">
        <v>1.5</v>
      </c>
      <c r="I41" s="4" t="s">
        <v>5</v>
      </c>
      <c r="J41" s="4" t="s">
        <v>48</v>
      </c>
      <c r="K41" s="4">
        <v>8200</v>
      </c>
      <c r="L41" s="4">
        <v>23</v>
      </c>
      <c r="M41" s="4">
        <v>3</v>
      </c>
      <c r="N41" s="4">
        <v>63</v>
      </c>
      <c r="O41" s="4">
        <v>96</v>
      </c>
    </row>
    <row r="42" spans="1:15" ht="20.100000000000001" customHeight="1">
      <c r="A42" s="7">
        <v>264</v>
      </c>
      <c r="B42" s="3">
        <v>1</v>
      </c>
      <c r="C42" s="4">
        <v>13</v>
      </c>
      <c r="D42" s="4">
        <v>1</v>
      </c>
      <c r="E42" s="4">
        <v>0</v>
      </c>
      <c r="F42" s="15">
        <v>0</v>
      </c>
      <c r="G42" s="4">
        <v>2</v>
      </c>
      <c r="H42" s="4">
        <v>2</v>
      </c>
      <c r="I42" s="4" t="s">
        <v>5</v>
      </c>
      <c r="J42" s="4" t="s">
        <v>48</v>
      </c>
      <c r="K42" s="4">
        <v>7800</v>
      </c>
      <c r="L42" s="4">
        <v>17</v>
      </c>
      <c r="M42" s="4">
        <v>4</v>
      </c>
      <c r="N42" s="4">
        <v>63</v>
      </c>
      <c r="O42" s="4">
        <v>96</v>
      </c>
    </row>
    <row r="43" spans="1:15" ht="20.100000000000001" customHeight="1">
      <c r="A43" s="7">
        <v>264</v>
      </c>
      <c r="B43" s="3">
        <v>3</v>
      </c>
      <c r="C43" s="4">
        <v>15</v>
      </c>
      <c r="D43" s="4">
        <v>1</v>
      </c>
      <c r="E43" s="4">
        <v>0</v>
      </c>
      <c r="F43" s="15">
        <v>0</v>
      </c>
      <c r="G43" s="4">
        <v>3</v>
      </c>
      <c r="H43" s="4">
        <v>2</v>
      </c>
      <c r="I43" s="4" t="s">
        <v>5</v>
      </c>
      <c r="J43" s="4" t="s">
        <v>48</v>
      </c>
      <c r="K43" s="4">
        <v>8000</v>
      </c>
      <c r="L43" s="4">
        <v>8</v>
      </c>
      <c r="M43" s="4">
        <v>4</v>
      </c>
      <c r="N43" s="4">
        <v>63</v>
      </c>
      <c r="O43" s="4">
        <v>96</v>
      </c>
    </row>
    <row r="44" spans="1:15" ht="20.100000000000001" customHeight="1">
      <c r="A44" s="7">
        <v>264</v>
      </c>
      <c r="B44" s="3">
        <v>3</v>
      </c>
      <c r="C44" s="4">
        <v>11</v>
      </c>
      <c r="D44" s="4">
        <v>1</v>
      </c>
      <c r="E44" s="4">
        <v>0</v>
      </c>
      <c r="F44" s="15">
        <v>0</v>
      </c>
      <c r="G44" s="4">
        <v>2</v>
      </c>
      <c r="H44" s="4">
        <v>2</v>
      </c>
      <c r="I44" s="4" t="s">
        <v>5</v>
      </c>
      <c r="J44" s="4" t="s">
        <v>48</v>
      </c>
      <c r="K44" s="4">
        <v>8200</v>
      </c>
      <c r="L44" s="4">
        <v>12</v>
      </c>
      <c r="M44" s="4">
        <v>4</v>
      </c>
      <c r="N44" s="4">
        <v>63</v>
      </c>
      <c r="O44" s="4">
        <v>96</v>
      </c>
    </row>
    <row r="45" spans="1:15" ht="20.100000000000001" customHeight="1">
      <c r="A45" s="7">
        <v>261</v>
      </c>
      <c r="B45" s="3">
        <v>2</v>
      </c>
      <c r="C45" s="4">
        <v>12</v>
      </c>
      <c r="D45" s="4">
        <v>1</v>
      </c>
      <c r="E45" s="4">
        <v>0</v>
      </c>
      <c r="F45" s="15">
        <v>0</v>
      </c>
      <c r="G45" s="4">
        <v>3</v>
      </c>
      <c r="H45" s="4">
        <v>1.5</v>
      </c>
      <c r="I45" s="4" t="s">
        <v>5</v>
      </c>
      <c r="J45" s="4" t="s">
        <v>48</v>
      </c>
      <c r="K45" s="4">
        <v>7600</v>
      </c>
      <c r="L45" s="4">
        <v>13</v>
      </c>
      <c r="M45" s="4">
        <v>5</v>
      </c>
      <c r="N45" s="4">
        <v>63</v>
      </c>
      <c r="O45" s="4">
        <v>96</v>
      </c>
    </row>
    <row r="46" spans="1:15" ht="20.100000000000001" customHeight="1">
      <c r="A46" s="7">
        <v>261</v>
      </c>
      <c r="B46" s="3">
        <v>2</v>
      </c>
      <c r="C46" s="4">
        <v>13</v>
      </c>
      <c r="D46" s="4">
        <v>1</v>
      </c>
      <c r="E46" s="4">
        <v>0</v>
      </c>
      <c r="F46" s="15">
        <v>0</v>
      </c>
      <c r="G46" s="4">
        <v>2</v>
      </c>
      <c r="H46" s="4">
        <v>1.5</v>
      </c>
      <c r="I46" s="4" t="s">
        <v>5</v>
      </c>
      <c r="J46" s="4" t="s">
        <v>48</v>
      </c>
      <c r="K46" s="4">
        <v>8400</v>
      </c>
      <c r="L46" s="4">
        <v>14</v>
      </c>
      <c r="M46" s="4">
        <v>5</v>
      </c>
      <c r="N46" s="4">
        <v>63</v>
      </c>
      <c r="O46" s="4">
        <v>96</v>
      </c>
    </row>
    <row r="47" spans="1:15" ht="20.100000000000001" customHeight="1">
      <c r="A47" s="7">
        <v>260</v>
      </c>
      <c r="B47" s="3">
        <v>4</v>
      </c>
      <c r="C47" s="4">
        <v>1</v>
      </c>
      <c r="D47" s="4">
        <v>1</v>
      </c>
      <c r="E47" s="4">
        <v>0</v>
      </c>
      <c r="F47" s="15">
        <v>0</v>
      </c>
      <c r="G47" s="4">
        <v>3</v>
      </c>
      <c r="H47" s="4">
        <v>2</v>
      </c>
      <c r="I47" s="4" t="s">
        <v>5</v>
      </c>
      <c r="J47" s="4" t="s">
        <v>48</v>
      </c>
      <c r="K47" s="4">
        <v>8200</v>
      </c>
      <c r="L47" s="4">
        <v>6</v>
      </c>
      <c r="M47" s="4">
        <v>6</v>
      </c>
      <c r="N47" s="4">
        <v>63</v>
      </c>
      <c r="O47" s="4">
        <v>96</v>
      </c>
    </row>
    <row r="48" spans="1:15" ht="20.100000000000001" customHeight="1">
      <c r="A48" s="7">
        <v>259</v>
      </c>
      <c r="B48" s="3">
        <v>1</v>
      </c>
      <c r="C48" s="4">
        <v>2</v>
      </c>
      <c r="D48" s="4">
        <v>1</v>
      </c>
      <c r="E48" s="4">
        <v>0</v>
      </c>
      <c r="F48" s="15">
        <v>0</v>
      </c>
      <c r="G48" s="4">
        <v>3</v>
      </c>
      <c r="H48" s="4">
        <v>2.5</v>
      </c>
      <c r="I48" s="4" t="s">
        <v>5</v>
      </c>
      <c r="J48" s="4" t="s">
        <v>48</v>
      </c>
      <c r="K48" s="4">
        <v>7800</v>
      </c>
      <c r="L48" s="4">
        <v>12</v>
      </c>
      <c r="M48" s="4">
        <v>5</v>
      </c>
      <c r="N48" s="4">
        <v>63</v>
      </c>
      <c r="O48" s="4">
        <v>96</v>
      </c>
    </row>
    <row r="49" spans="1:15" ht="20.100000000000001" customHeight="1">
      <c r="A49" s="7">
        <v>259</v>
      </c>
      <c r="B49" s="3">
        <v>4</v>
      </c>
      <c r="C49" s="4">
        <v>15</v>
      </c>
      <c r="D49" s="4">
        <v>1</v>
      </c>
      <c r="E49" s="4">
        <v>0</v>
      </c>
      <c r="F49" s="15">
        <v>0</v>
      </c>
      <c r="G49" s="4">
        <v>2</v>
      </c>
      <c r="H49" s="4">
        <v>2.5</v>
      </c>
      <c r="I49" s="4" t="s">
        <v>5</v>
      </c>
      <c r="J49" s="4" t="s">
        <v>48</v>
      </c>
      <c r="K49" s="4">
        <v>8000</v>
      </c>
      <c r="L49" s="4">
        <v>14</v>
      </c>
      <c r="M49" s="4">
        <v>4</v>
      </c>
      <c r="N49" s="4">
        <v>63</v>
      </c>
      <c r="O49" s="4">
        <v>96</v>
      </c>
    </row>
    <row r="50" spans="1:15" ht="20.100000000000001" customHeight="1">
      <c r="A50" s="7">
        <v>259</v>
      </c>
      <c r="B50" s="3">
        <v>1</v>
      </c>
      <c r="C50" s="4">
        <v>3</v>
      </c>
      <c r="D50" s="4">
        <v>1</v>
      </c>
      <c r="E50" s="4">
        <v>0</v>
      </c>
      <c r="F50" s="15">
        <v>0</v>
      </c>
      <c r="G50" s="4">
        <v>3</v>
      </c>
      <c r="H50" s="4">
        <v>1</v>
      </c>
      <c r="I50" s="4" t="s">
        <v>5</v>
      </c>
      <c r="J50" s="4" t="s">
        <v>48</v>
      </c>
      <c r="K50" s="4">
        <v>8200</v>
      </c>
      <c r="L50" s="4">
        <v>15</v>
      </c>
      <c r="M50" s="4">
        <v>5</v>
      </c>
      <c r="N50" s="4">
        <v>63</v>
      </c>
      <c r="O50" s="4">
        <v>96</v>
      </c>
    </row>
    <row r="51" spans="1:15" ht="20.100000000000001" customHeight="1">
      <c r="A51" s="7">
        <v>255</v>
      </c>
      <c r="B51" s="3">
        <v>4</v>
      </c>
      <c r="C51" s="4">
        <v>10</v>
      </c>
      <c r="D51" s="4">
        <v>1</v>
      </c>
      <c r="E51" s="4">
        <v>1</v>
      </c>
      <c r="F51" s="15">
        <v>0</v>
      </c>
      <c r="G51" s="4">
        <v>3</v>
      </c>
      <c r="H51" s="4">
        <v>2</v>
      </c>
      <c r="I51" s="4" t="s">
        <v>5</v>
      </c>
      <c r="J51" s="4" t="s">
        <v>48</v>
      </c>
      <c r="K51" s="4">
        <v>7600</v>
      </c>
      <c r="L51" s="4">
        <v>16</v>
      </c>
      <c r="M51" s="4">
        <v>4</v>
      </c>
      <c r="N51" s="4">
        <v>63</v>
      </c>
      <c r="O51" s="4">
        <v>96</v>
      </c>
    </row>
    <row r="52" spans="1:15" ht="20.100000000000001" customHeight="1">
      <c r="A52" s="7">
        <v>254</v>
      </c>
      <c r="B52" s="3">
        <v>3</v>
      </c>
      <c r="C52" s="4">
        <v>9</v>
      </c>
      <c r="D52" s="4">
        <v>1</v>
      </c>
      <c r="E52" s="4">
        <v>0</v>
      </c>
      <c r="F52" s="15">
        <v>0</v>
      </c>
      <c r="G52" s="4">
        <v>3</v>
      </c>
      <c r="H52" s="4">
        <v>2</v>
      </c>
      <c r="I52" s="4" t="s">
        <v>5</v>
      </c>
      <c r="J52" s="4" t="s">
        <v>48</v>
      </c>
      <c r="K52" s="4">
        <v>8400</v>
      </c>
      <c r="L52" s="4">
        <v>17</v>
      </c>
      <c r="M52" s="4">
        <v>3</v>
      </c>
      <c r="N52" s="4">
        <v>63</v>
      </c>
      <c r="O52" s="4">
        <v>96</v>
      </c>
    </row>
    <row r="53" spans="1:15" ht="20.100000000000001" customHeight="1">
      <c r="A53" s="7">
        <v>254</v>
      </c>
      <c r="B53" s="3">
        <v>3</v>
      </c>
      <c r="C53" s="4">
        <v>12</v>
      </c>
      <c r="D53" s="4">
        <v>1</v>
      </c>
      <c r="E53" s="4">
        <v>0</v>
      </c>
      <c r="F53" s="15">
        <v>0</v>
      </c>
      <c r="G53" s="4">
        <v>3</v>
      </c>
      <c r="H53" s="4">
        <v>2</v>
      </c>
      <c r="I53" s="4" t="s">
        <v>5</v>
      </c>
      <c r="J53" s="4" t="s">
        <v>48</v>
      </c>
      <c r="K53" s="4">
        <v>8200</v>
      </c>
      <c r="L53" s="4">
        <v>9</v>
      </c>
      <c r="M53" s="4">
        <v>3</v>
      </c>
      <c r="N53" s="4">
        <v>63</v>
      </c>
      <c r="O53" s="4">
        <v>96</v>
      </c>
    </row>
    <row r="54" spans="1:15" ht="20.100000000000001" customHeight="1">
      <c r="A54" s="7">
        <v>250</v>
      </c>
      <c r="B54" s="3">
        <v>7</v>
      </c>
      <c r="C54" s="4">
        <v>14</v>
      </c>
      <c r="D54" s="4">
        <v>1</v>
      </c>
      <c r="E54" s="4">
        <v>1</v>
      </c>
      <c r="F54" s="15">
        <v>0</v>
      </c>
      <c r="G54" s="4">
        <v>2</v>
      </c>
      <c r="H54" s="4">
        <v>2</v>
      </c>
      <c r="I54" s="4" t="s">
        <v>5</v>
      </c>
      <c r="J54" s="4" t="s">
        <v>48</v>
      </c>
      <c r="K54" s="4">
        <v>7800</v>
      </c>
      <c r="L54" s="4">
        <v>20</v>
      </c>
      <c r="M54" s="4">
        <v>4</v>
      </c>
      <c r="N54" s="4">
        <v>63</v>
      </c>
      <c r="O54" s="4">
        <v>96</v>
      </c>
    </row>
    <row r="55" spans="1:15" ht="20.100000000000001" customHeight="1">
      <c r="A55" s="7">
        <v>249</v>
      </c>
      <c r="B55" s="3">
        <v>2</v>
      </c>
      <c r="C55" s="4">
        <v>15</v>
      </c>
      <c r="D55" s="4">
        <v>1</v>
      </c>
      <c r="E55" s="4">
        <v>0</v>
      </c>
      <c r="F55" s="15">
        <v>0</v>
      </c>
      <c r="G55" s="4">
        <v>3</v>
      </c>
      <c r="H55" s="4">
        <v>2</v>
      </c>
      <c r="I55" s="4" t="s">
        <v>5</v>
      </c>
      <c r="J55" s="4" t="s">
        <v>48</v>
      </c>
      <c r="K55" s="4">
        <v>8000</v>
      </c>
      <c r="L55" s="4">
        <v>15</v>
      </c>
      <c r="M55" s="4">
        <v>5</v>
      </c>
      <c r="N55" s="4">
        <v>63</v>
      </c>
      <c r="O55" s="4">
        <v>96</v>
      </c>
    </row>
    <row r="56" spans="1:15" ht="20.100000000000001" customHeight="1">
      <c r="A56" s="7">
        <v>249</v>
      </c>
      <c r="B56" s="3">
        <v>4</v>
      </c>
      <c r="C56" s="4">
        <v>1</v>
      </c>
      <c r="D56" s="4">
        <v>1</v>
      </c>
      <c r="E56" s="4">
        <v>1</v>
      </c>
      <c r="F56" s="15">
        <v>0</v>
      </c>
      <c r="G56" s="4">
        <v>1</v>
      </c>
      <c r="H56" s="4">
        <v>1</v>
      </c>
      <c r="I56" s="4" t="s">
        <v>5</v>
      </c>
      <c r="J56" s="4" t="s">
        <v>48</v>
      </c>
      <c r="K56" s="4">
        <v>8200</v>
      </c>
      <c r="L56" s="4">
        <v>14</v>
      </c>
      <c r="M56" s="4">
        <v>4</v>
      </c>
      <c r="N56" s="4">
        <v>63</v>
      </c>
      <c r="O56" s="4">
        <v>96</v>
      </c>
    </row>
    <row r="57" spans="1:15" ht="20.100000000000001" customHeight="1">
      <c r="A57" s="7">
        <v>240</v>
      </c>
      <c r="B57" s="3">
        <v>1</v>
      </c>
      <c r="C57" s="4">
        <v>11</v>
      </c>
      <c r="D57" s="4">
        <v>1</v>
      </c>
      <c r="E57" s="4">
        <v>0</v>
      </c>
      <c r="F57" s="15">
        <v>0</v>
      </c>
      <c r="G57" s="4">
        <v>2</v>
      </c>
      <c r="H57" s="4">
        <v>1</v>
      </c>
      <c r="I57" s="4" t="s">
        <v>5</v>
      </c>
      <c r="J57" s="4" t="s">
        <v>48</v>
      </c>
      <c r="K57" s="4">
        <v>7600</v>
      </c>
      <c r="L57" s="4">
        <v>13</v>
      </c>
      <c r="M57" s="4">
        <v>3</v>
      </c>
      <c r="N57" s="4">
        <v>63</v>
      </c>
      <c r="O57" s="4">
        <v>96</v>
      </c>
    </row>
    <row r="58" spans="1:15" ht="20.100000000000001" customHeight="1">
      <c r="A58" s="7">
        <v>235</v>
      </c>
      <c r="B58" s="3">
        <v>1</v>
      </c>
      <c r="C58" s="4">
        <v>4</v>
      </c>
      <c r="D58" s="4">
        <v>1</v>
      </c>
      <c r="E58" s="4">
        <v>0</v>
      </c>
      <c r="F58" s="15">
        <v>0</v>
      </c>
      <c r="G58" s="4">
        <v>2</v>
      </c>
      <c r="H58" s="4">
        <v>2</v>
      </c>
      <c r="I58" s="4" t="s">
        <v>5</v>
      </c>
      <c r="J58" s="4" t="s">
        <v>48</v>
      </c>
      <c r="K58" s="4">
        <v>7800</v>
      </c>
      <c r="L58" s="4">
        <v>9</v>
      </c>
      <c r="M58" s="4">
        <v>4</v>
      </c>
      <c r="N58" s="4">
        <v>63</v>
      </c>
      <c r="O58" s="4">
        <v>96</v>
      </c>
    </row>
    <row r="59" spans="1:15" ht="20.100000000000001" customHeight="1">
      <c r="A59" s="7">
        <v>231</v>
      </c>
      <c r="B59" s="3">
        <v>7</v>
      </c>
      <c r="C59" s="4">
        <v>4</v>
      </c>
      <c r="D59" s="4">
        <v>1</v>
      </c>
      <c r="E59" s="4">
        <v>1</v>
      </c>
      <c r="F59" s="15">
        <v>0</v>
      </c>
      <c r="G59" s="4">
        <v>1</v>
      </c>
      <c r="H59" s="4">
        <v>1</v>
      </c>
      <c r="I59" s="4" t="s">
        <v>5</v>
      </c>
      <c r="J59" s="4" t="s">
        <v>48</v>
      </c>
      <c r="K59" s="4">
        <v>8000</v>
      </c>
      <c r="L59" s="4">
        <v>21</v>
      </c>
      <c r="M59" s="4">
        <v>5</v>
      </c>
      <c r="N59" s="4">
        <v>63</v>
      </c>
      <c r="O59" s="4">
        <v>96</v>
      </c>
    </row>
    <row r="60" spans="1:15" ht="20.100000000000001" customHeight="1">
      <c r="A60" s="7">
        <v>230</v>
      </c>
      <c r="B60" s="3">
        <v>1</v>
      </c>
      <c r="C60" s="4">
        <v>14</v>
      </c>
      <c r="D60" s="4">
        <v>0</v>
      </c>
      <c r="E60" s="4">
        <v>1</v>
      </c>
      <c r="F60" s="15">
        <v>0</v>
      </c>
      <c r="G60" s="4">
        <v>2</v>
      </c>
      <c r="H60" s="4">
        <v>1</v>
      </c>
      <c r="I60" s="4" t="s">
        <v>5</v>
      </c>
      <c r="J60" s="4" t="s">
        <v>48</v>
      </c>
      <c r="K60" s="4">
        <v>8200</v>
      </c>
      <c r="L60" s="4">
        <v>20</v>
      </c>
      <c r="M60" s="4">
        <v>4</v>
      </c>
      <c r="N60" s="4">
        <v>63</v>
      </c>
      <c r="O60" s="4">
        <v>96</v>
      </c>
    </row>
    <row r="61" spans="1:15" ht="20.100000000000001" customHeight="1">
      <c r="A61" s="7">
        <v>225</v>
      </c>
      <c r="B61" s="3">
        <v>1</v>
      </c>
      <c r="C61" s="4">
        <v>5</v>
      </c>
      <c r="D61" s="4">
        <v>1</v>
      </c>
      <c r="E61" s="4">
        <v>1</v>
      </c>
      <c r="F61" s="15">
        <v>0</v>
      </c>
      <c r="G61" s="4">
        <v>1</v>
      </c>
      <c r="H61" s="4">
        <v>1</v>
      </c>
      <c r="I61" s="4" t="s">
        <v>6</v>
      </c>
      <c r="J61" s="4" t="s">
        <v>50</v>
      </c>
      <c r="K61" s="4">
        <v>7600</v>
      </c>
      <c r="L61" s="4">
        <v>21</v>
      </c>
      <c r="M61" s="4">
        <v>4</v>
      </c>
      <c r="N61" s="4">
        <v>63</v>
      </c>
      <c r="O61" s="4">
        <v>96</v>
      </c>
    </row>
    <row r="62" spans="1:15" ht="20.100000000000001" customHeight="1">
      <c r="A62" s="7">
        <v>225</v>
      </c>
      <c r="B62" s="3">
        <v>2</v>
      </c>
      <c r="C62" s="4">
        <v>3</v>
      </c>
      <c r="D62" s="4">
        <v>1</v>
      </c>
      <c r="E62" s="4">
        <v>1</v>
      </c>
      <c r="F62" s="15">
        <v>0</v>
      </c>
      <c r="G62" s="4">
        <v>1</v>
      </c>
      <c r="H62" s="4">
        <v>1</v>
      </c>
      <c r="I62" s="4" t="s">
        <v>6</v>
      </c>
      <c r="J62" s="4" t="s">
        <v>50</v>
      </c>
      <c r="K62" s="4">
        <v>8400</v>
      </c>
      <c r="L62" s="4">
        <v>20</v>
      </c>
      <c r="M62" s="4">
        <v>3</v>
      </c>
      <c r="N62" s="4">
        <v>63</v>
      </c>
      <c r="O62" s="4">
        <v>96</v>
      </c>
    </row>
    <row r="63" spans="1:15" ht="20.100000000000001" customHeight="1">
      <c r="A63" s="7">
        <v>225</v>
      </c>
      <c r="B63" s="3">
        <v>2</v>
      </c>
      <c r="C63" s="4">
        <v>4</v>
      </c>
      <c r="D63" s="4">
        <v>1</v>
      </c>
      <c r="E63" s="4">
        <v>1</v>
      </c>
      <c r="F63" s="15">
        <v>0</v>
      </c>
      <c r="G63" s="4">
        <v>3</v>
      </c>
      <c r="H63" s="4">
        <v>2.5</v>
      </c>
      <c r="I63" s="4" t="s">
        <v>6</v>
      </c>
      <c r="J63" s="4" t="s">
        <v>50</v>
      </c>
      <c r="K63" s="4">
        <v>8200</v>
      </c>
      <c r="L63" s="4">
        <v>15</v>
      </c>
      <c r="M63" s="4">
        <v>3</v>
      </c>
      <c r="N63" s="4">
        <v>63</v>
      </c>
      <c r="O63" s="4">
        <v>96</v>
      </c>
    </row>
    <row r="64" spans="1:15" ht="20.100000000000001" customHeight="1">
      <c r="A64" s="7">
        <v>220</v>
      </c>
      <c r="B64" s="3">
        <v>1</v>
      </c>
      <c r="C64" s="4">
        <v>10</v>
      </c>
      <c r="D64" s="4">
        <v>1</v>
      </c>
      <c r="E64" s="4">
        <v>0</v>
      </c>
      <c r="F64" s="15">
        <v>0</v>
      </c>
      <c r="G64" s="4">
        <v>3</v>
      </c>
      <c r="H64" s="4">
        <v>2.5</v>
      </c>
      <c r="I64" s="4" t="s">
        <v>6</v>
      </c>
      <c r="J64" s="4" t="s">
        <v>50</v>
      </c>
      <c r="K64" s="4">
        <v>8000</v>
      </c>
      <c r="L64" s="4">
        <v>14</v>
      </c>
      <c r="M64" s="4">
        <v>5</v>
      </c>
      <c r="N64" s="4">
        <v>63</v>
      </c>
      <c r="O64" s="4">
        <v>96</v>
      </c>
    </row>
    <row r="65" spans="1:15" ht="20.100000000000001" customHeight="1">
      <c r="A65" s="7">
        <v>220</v>
      </c>
      <c r="B65" s="3">
        <v>2</v>
      </c>
      <c r="C65" s="4">
        <v>5</v>
      </c>
      <c r="D65" s="4">
        <v>1</v>
      </c>
      <c r="E65" s="4">
        <v>1</v>
      </c>
      <c r="F65" s="15">
        <v>0</v>
      </c>
      <c r="G65" s="4">
        <v>2</v>
      </c>
      <c r="H65" s="4">
        <v>2</v>
      </c>
      <c r="I65" s="4" t="s">
        <v>6</v>
      </c>
      <c r="J65" s="4" t="s">
        <v>50</v>
      </c>
      <c r="K65" s="4">
        <v>7800</v>
      </c>
      <c r="L65" s="4">
        <v>13</v>
      </c>
      <c r="M65" s="4">
        <v>4</v>
      </c>
      <c r="N65" s="4">
        <v>63</v>
      </c>
      <c r="O65" s="4">
        <v>96</v>
      </c>
    </row>
    <row r="66" spans="1:15" ht="20.100000000000001" customHeight="1">
      <c r="A66" s="7">
        <v>220</v>
      </c>
      <c r="B66" s="3">
        <v>5</v>
      </c>
      <c r="C66" s="4">
        <v>3</v>
      </c>
      <c r="D66" s="4">
        <v>1</v>
      </c>
      <c r="E66" s="4">
        <v>1</v>
      </c>
      <c r="F66" s="15">
        <v>0</v>
      </c>
      <c r="G66" s="4">
        <v>2</v>
      </c>
      <c r="H66" s="4">
        <v>2</v>
      </c>
      <c r="I66" s="4" t="s">
        <v>6</v>
      </c>
      <c r="J66" s="4" t="s">
        <v>50</v>
      </c>
      <c r="K66" s="4">
        <v>7600</v>
      </c>
      <c r="L66" s="4">
        <v>9</v>
      </c>
      <c r="M66" s="4">
        <v>3</v>
      </c>
      <c r="N66" s="4">
        <v>63</v>
      </c>
      <c r="O66" s="4">
        <v>96</v>
      </c>
    </row>
    <row r="67" spans="1:15" ht="20.100000000000001" customHeight="1">
      <c r="A67" s="7">
        <v>220</v>
      </c>
      <c r="B67" s="3">
        <v>6</v>
      </c>
      <c r="C67" s="4">
        <v>2</v>
      </c>
      <c r="D67" s="4">
        <v>1</v>
      </c>
      <c r="E67" s="4">
        <v>0</v>
      </c>
      <c r="F67" s="15">
        <v>0</v>
      </c>
      <c r="G67" s="4">
        <v>2</v>
      </c>
      <c r="H67" s="4">
        <v>2.5</v>
      </c>
      <c r="I67" s="4" t="s">
        <v>6</v>
      </c>
      <c r="J67" s="4" t="s">
        <v>50</v>
      </c>
      <c r="K67" s="4">
        <v>7200</v>
      </c>
      <c r="L67" s="4">
        <v>21</v>
      </c>
      <c r="M67" s="4">
        <v>4</v>
      </c>
      <c r="N67" s="4">
        <v>63</v>
      </c>
      <c r="O67" s="4">
        <v>96</v>
      </c>
    </row>
    <row r="68" spans="1:15" ht="20.100000000000001" customHeight="1">
      <c r="A68" s="7">
        <v>219</v>
      </c>
      <c r="B68" s="3">
        <v>8</v>
      </c>
      <c r="C68" s="4">
        <v>14</v>
      </c>
      <c r="D68" s="4">
        <v>0</v>
      </c>
      <c r="E68" s="4">
        <v>0</v>
      </c>
      <c r="F68" s="15">
        <v>0</v>
      </c>
      <c r="G68" s="4">
        <v>3</v>
      </c>
      <c r="H68" s="4">
        <v>3</v>
      </c>
      <c r="I68" s="4" t="s">
        <v>5</v>
      </c>
      <c r="J68" s="4" t="s">
        <v>48</v>
      </c>
      <c r="K68" s="4">
        <v>7400</v>
      </c>
      <c r="L68" s="4">
        <v>20</v>
      </c>
      <c r="M68" s="4">
        <v>5</v>
      </c>
      <c r="N68" s="4">
        <v>63</v>
      </c>
      <c r="O68" s="4">
        <v>96</v>
      </c>
    </row>
    <row r="69" spans="1:15" ht="20.100000000000001" customHeight="1">
      <c r="A69" s="7">
        <v>217</v>
      </c>
      <c r="B69" s="3">
        <v>2</v>
      </c>
      <c r="C69" s="4">
        <v>13</v>
      </c>
      <c r="D69" s="4">
        <v>0</v>
      </c>
      <c r="E69" s="4">
        <v>1</v>
      </c>
      <c r="F69" s="15">
        <v>0</v>
      </c>
      <c r="G69" s="4">
        <v>3</v>
      </c>
      <c r="H69" s="4">
        <v>2</v>
      </c>
      <c r="I69" s="4" t="s">
        <v>5</v>
      </c>
      <c r="J69" s="4" t="s">
        <v>48</v>
      </c>
      <c r="K69" s="4">
        <v>9600</v>
      </c>
      <c r="L69" s="4">
        <v>15</v>
      </c>
      <c r="M69" s="4">
        <v>4</v>
      </c>
      <c r="N69" s="4">
        <v>63</v>
      </c>
      <c r="O69" s="4">
        <v>96</v>
      </c>
    </row>
    <row r="70" spans="1:15" ht="20.100000000000001" customHeight="1">
      <c r="A70" s="7">
        <v>215</v>
      </c>
      <c r="B70" s="3">
        <v>4</v>
      </c>
      <c r="C70" s="4">
        <v>2</v>
      </c>
      <c r="D70" s="4">
        <v>1</v>
      </c>
      <c r="E70" s="4">
        <v>0</v>
      </c>
      <c r="F70" s="15">
        <v>0</v>
      </c>
      <c r="G70" s="4">
        <v>2</v>
      </c>
      <c r="H70" s="4">
        <v>2.5</v>
      </c>
      <c r="I70" s="4" t="s">
        <v>6</v>
      </c>
      <c r="J70" s="4" t="s">
        <v>50</v>
      </c>
      <c r="K70" s="4">
        <v>9600</v>
      </c>
      <c r="L70" s="4">
        <v>14</v>
      </c>
      <c r="M70" s="4">
        <v>3</v>
      </c>
      <c r="N70" s="4">
        <v>63</v>
      </c>
      <c r="O70" s="4">
        <v>96</v>
      </c>
    </row>
    <row r="71" spans="1:15" ht="20.100000000000001" customHeight="1">
      <c r="A71" s="7">
        <v>215</v>
      </c>
      <c r="B71" s="3">
        <v>5</v>
      </c>
      <c r="C71" s="4">
        <v>2</v>
      </c>
      <c r="D71" s="4">
        <v>1</v>
      </c>
      <c r="E71" s="4">
        <v>1</v>
      </c>
      <c r="F71" s="15">
        <v>0</v>
      </c>
      <c r="G71" s="4">
        <v>2</v>
      </c>
      <c r="H71" s="4">
        <v>2.5</v>
      </c>
      <c r="I71" s="4" t="s">
        <v>6</v>
      </c>
      <c r="J71" s="4" t="s">
        <v>50</v>
      </c>
      <c r="K71" s="4">
        <v>9600</v>
      </c>
      <c r="L71" s="4">
        <v>13</v>
      </c>
      <c r="M71" s="4">
        <v>3</v>
      </c>
      <c r="N71" s="4">
        <v>63</v>
      </c>
      <c r="O71" s="4">
        <v>96</v>
      </c>
    </row>
    <row r="72" spans="1:15" ht="20.100000000000001" customHeight="1">
      <c r="A72" s="7">
        <v>215</v>
      </c>
      <c r="B72" s="3">
        <v>6</v>
      </c>
      <c r="C72" s="4">
        <v>3</v>
      </c>
      <c r="D72" s="4">
        <v>1</v>
      </c>
      <c r="E72" s="4">
        <v>0</v>
      </c>
      <c r="F72" s="15">
        <v>0</v>
      </c>
      <c r="G72" s="4">
        <v>3</v>
      </c>
      <c r="H72" s="4">
        <v>1.5</v>
      </c>
      <c r="I72" s="4" t="s">
        <v>6</v>
      </c>
      <c r="J72" s="4" t="s">
        <v>50</v>
      </c>
      <c r="K72" s="4">
        <v>9600</v>
      </c>
      <c r="L72" s="4">
        <v>9</v>
      </c>
      <c r="M72" s="4">
        <v>5</v>
      </c>
      <c r="N72" s="4">
        <v>63</v>
      </c>
      <c r="O72" s="4">
        <v>96</v>
      </c>
    </row>
    <row r="73" spans="1:15" ht="20.100000000000001" customHeight="1">
      <c r="A73" s="7">
        <v>215</v>
      </c>
      <c r="B73" s="3">
        <v>8</v>
      </c>
      <c r="C73" s="4">
        <v>3</v>
      </c>
      <c r="D73" s="4">
        <v>1</v>
      </c>
      <c r="E73" s="4">
        <v>1</v>
      </c>
      <c r="F73" s="15">
        <v>0</v>
      </c>
      <c r="G73" s="4">
        <v>2</v>
      </c>
      <c r="H73" s="4">
        <v>2</v>
      </c>
      <c r="I73" s="4" t="s">
        <v>6</v>
      </c>
      <c r="J73" s="4" t="s">
        <v>50</v>
      </c>
      <c r="K73" s="4">
        <v>9600</v>
      </c>
      <c r="L73" s="4">
        <v>21</v>
      </c>
      <c r="M73" s="4">
        <v>3</v>
      </c>
      <c r="N73" s="4">
        <v>63</v>
      </c>
      <c r="O73" s="4">
        <v>96</v>
      </c>
    </row>
    <row r="74" spans="1:15" ht="20.100000000000001" customHeight="1">
      <c r="A74" s="7">
        <v>215</v>
      </c>
      <c r="B74" s="3">
        <v>7</v>
      </c>
      <c r="C74" s="4">
        <v>13</v>
      </c>
      <c r="D74" s="4">
        <v>1</v>
      </c>
      <c r="E74" s="4">
        <v>1</v>
      </c>
      <c r="F74" s="15">
        <v>0</v>
      </c>
      <c r="G74" s="4">
        <v>2</v>
      </c>
      <c r="H74" s="4">
        <v>1.5</v>
      </c>
      <c r="I74" s="4" t="s">
        <v>5</v>
      </c>
      <c r="J74" s="4" t="s">
        <v>48</v>
      </c>
      <c r="K74" s="4">
        <v>9600</v>
      </c>
      <c r="L74" s="4">
        <v>20</v>
      </c>
      <c r="M74" s="4">
        <v>4</v>
      </c>
      <c r="N74" s="4">
        <v>63</v>
      </c>
      <c r="O74" s="4">
        <v>96</v>
      </c>
    </row>
    <row r="75" spans="1:15" ht="20.100000000000001" customHeight="1">
      <c r="A75" s="7">
        <v>215</v>
      </c>
      <c r="B75" s="3">
        <v>6</v>
      </c>
      <c r="C75" s="4">
        <v>1</v>
      </c>
      <c r="D75" s="4">
        <v>0</v>
      </c>
      <c r="E75" s="4">
        <v>1</v>
      </c>
      <c r="F75" s="15">
        <v>0</v>
      </c>
      <c r="G75" s="4">
        <v>4</v>
      </c>
      <c r="H75" s="4">
        <v>2</v>
      </c>
      <c r="I75" s="4" t="s">
        <v>5</v>
      </c>
      <c r="J75" s="4" t="s">
        <v>48</v>
      </c>
      <c r="K75" s="4">
        <v>9600</v>
      </c>
      <c r="L75" s="4">
        <v>21</v>
      </c>
      <c r="M75" s="4">
        <v>4</v>
      </c>
      <c r="N75" s="4">
        <v>63</v>
      </c>
      <c r="O75" s="4">
        <v>96</v>
      </c>
    </row>
    <row r="76" spans="1:15" ht="20.100000000000001" customHeight="1">
      <c r="A76" s="7">
        <v>210</v>
      </c>
      <c r="B76" s="3">
        <v>1</v>
      </c>
      <c r="C76" s="4">
        <v>1</v>
      </c>
      <c r="D76" s="4">
        <v>1</v>
      </c>
      <c r="E76" s="4">
        <v>0</v>
      </c>
      <c r="F76" s="15">
        <v>0</v>
      </c>
      <c r="G76" s="4">
        <v>2</v>
      </c>
      <c r="H76" s="4">
        <v>1.5</v>
      </c>
      <c r="I76" s="4" t="s">
        <v>6</v>
      </c>
      <c r="J76" s="4" t="s">
        <v>50</v>
      </c>
      <c r="K76" s="4">
        <v>9600</v>
      </c>
      <c r="L76" s="4">
        <v>12</v>
      </c>
      <c r="M76" s="4">
        <v>5</v>
      </c>
      <c r="N76" s="4">
        <v>63</v>
      </c>
      <c r="O76" s="4">
        <v>96</v>
      </c>
    </row>
    <row r="77" spans="1:15" ht="20.100000000000001" customHeight="1">
      <c r="A77" s="7">
        <v>210</v>
      </c>
      <c r="B77" s="3">
        <v>2</v>
      </c>
      <c r="C77" s="4">
        <v>1</v>
      </c>
      <c r="D77" s="4">
        <v>1</v>
      </c>
      <c r="E77" s="4">
        <v>0</v>
      </c>
      <c r="F77" s="15">
        <v>0</v>
      </c>
      <c r="G77" s="4">
        <v>2</v>
      </c>
      <c r="H77" s="4">
        <v>2.5</v>
      </c>
      <c r="I77" s="4" t="s">
        <v>6</v>
      </c>
      <c r="J77" s="4" t="s">
        <v>50</v>
      </c>
      <c r="K77" s="4">
        <v>9600</v>
      </c>
      <c r="L77" s="4">
        <v>13</v>
      </c>
      <c r="M77" s="4">
        <v>3</v>
      </c>
      <c r="N77" s="4">
        <v>63</v>
      </c>
      <c r="O77" s="4">
        <v>96</v>
      </c>
    </row>
    <row r="78" spans="1:15" ht="20.100000000000001" customHeight="1">
      <c r="A78" s="7">
        <v>210</v>
      </c>
      <c r="B78" s="3">
        <v>3</v>
      </c>
      <c r="C78" s="4">
        <v>2</v>
      </c>
      <c r="D78" s="4">
        <v>1</v>
      </c>
      <c r="E78" s="4">
        <v>1</v>
      </c>
      <c r="F78" s="15">
        <v>0</v>
      </c>
      <c r="G78" s="4">
        <v>2</v>
      </c>
      <c r="H78" s="4">
        <v>1</v>
      </c>
      <c r="I78" s="4" t="s">
        <v>6</v>
      </c>
      <c r="J78" s="4" t="s">
        <v>50</v>
      </c>
      <c r="K78" s="4">
        <v>9600</v>
      </c>
      <c r="L78" s="4">
        <v>14</v>
      </c>
      <c r="M78" s="4">
        <v>3</v>
      </c>
      <c r="N78" s="4">
        <v>63</v>
      </c>
      <c r="O78" s="4">
        <v>96</v>
      </c>
    </row>
    <row r="79" spans="1:15" ht="20.100000000000001" customHeight="1">
      <c r="A79" s="7">
        <v>210</v>
      </c>
      <c r="B79" s="3">
        <v>6</v>
      </c>
      <c r="C79" s="4">
        <v>1</v>
      </c>
      <c r="D79" s="4">
        <v>0</v>
      </c>
      <c r="E79" s="4">
        <v>1</v>
      </c>
      <c r="F79" s="15">
        <v>0</v>
      </c>
      <c r="G79" s="4">
        <v>2</v>
      </c>
      <c r="H79" s="4">
        <v>2</v>
      </c>
      <c r="I79" s="4" t="s">
        <v>6</v>
      </c>
      <c r="J79" s="4" t="s">
        <v>50</v>
      </c>
      <c r="K79" s="4">
        <v>9600</v>
      </c>
      <c r="L79" s="4">
        <v>16</v>
      </c>
      <c r="M79" s="4">
        <v>4</v>
      </c>
      <c r="N79" s="4">
        <v>63</v>
      </c>
      <c r="O79" s="4">
        <v>96</v>
      </c>
    </row>
    <row r="80" spans="1:15" ht="20.100000000000001" customHeight="1">
      <c r="A80" s="7">
        <v>209</v>
      </c>
      <c r="B80" s="3">
        <v>2</v>
      </c>
      <c r="C80" s="4">
        <v>14</v>
      </c>
      <c r="D80" s="4">
        <v>0</v>
      </c>
      <c r="E80" s="4">
        <v>0</v>
      </c>
      <c r="F80" s="15">
        <v>0</v>
      </c>
      <c r="G80" s="4">
        <v>2</v>
      </c>
      <c r="H80" s="4">
        <v>2</v>
      </c>
      <c r="I80" s="4" t="s">
        <v>5</v>
      </c>
      <c r="J80" s="4" t="s">
        <v>48</v>
      </c>
      <c r="K80" s="4">
        <v>9600</v>
      </c>
      <c r="L80" s="4">
        <v>17</v>
      </c>
      <c r="M80" s="4">
        <v>6</v>
      </c>
      <c r="N80" s="4">
        <v>63</v>
      </c>
      <c r="O80" s="4">
        <v>96</v>
      </c>
    </row>
    <row r="81" spans="1:15" ht="20.100000000000001" customHeight="1">
      <c r="A81" s="7">
        <v>209</v>
      </c>
      <c r="B81" s="3">
        <v>3</v>
      </c>
      <c r="C81" s="4">
        <v>14</v>
      </c>
      <c r="D81" s="4">
        <v>0</v>
      </c>
      <c r="E81" s="4">
        <v>0</v>
      </c>
      <c r="F81" s="15">
        <v>0</v>
      </c>
      <c r="G81" s="4">
        <v>2</v>
      </c>
      <c r="H81" s="4">
        <v>1.5</v>
      </c>
      <c r="I81" s="4" t="s">
        <v>5</v>
      </c>
      <c r="J81" s="4" t="s">
        <v>48</v>
      </c>
      <c r="K81" s="4">
        <v>9600</v>
      </c>
      <c r="L81" s="4">
        <v>8</v>
      </c>
      <c r="M81" s="4">
        <v>6</v>
      </c>
      <c r="N81" s="4">
        <v>63</v>
      </c>
      <c r="O81" s="4">
        <v>96</v>
      </c>
    </row>
    <row r="82" spans="1:15" ht="20.100000000000001" customHeight="1">
      <c r="A82" s="7">
        <v>209</v>
      </c>
      <c r="B82" s="3">
        <v>4</v>
      </c>
      <c r="C82" s="4">
        <v>1</v>
      </c>
      <c r="D82" s="4">
        <v>0</v>
      </c>
      <c r="E82" s="4">
        <v>0</v>
      </c>
      <c r="F82" s="15">
        <v>0</v>
      </c>
      <c r="G82" s="4">
        <v>2</v>
      </c>
      <c r="H82" s="4">
        <v>2.5</v>
      </c>
      <c r="I82" s="4" t="s">
        <v>5</v>
      </c>
      <c r="J82" s="4" t="s">
        <v>48</v>
      </c>
      <c r="K82" s="4">
        <v>9600</v>
      </c>
      <c r="L82" s="4">
        <v>9</v>
      </c>
      <c r="M82" s="4">
        <v>3</v>
      </c>
      <c r="N82" s="4">
        <v>63</v>
      </c>
      <c r="O82" s="4">
        <v>96</v>
      </c>
    </row>
    <row r="83" spans="1:15" ht="20.100000000000001" customHeight="1">
      <c r="A83" s="7">
        <v>206</v>
      </c>
      <c r="B83" s="3">
        <v>2</v>
      </c>
      <c r="C83" s="4">
        <v>13</v>
      </c>
      <c r="D83" s="4">
        <v>0</v>
      </c>
      <c r="E83" s="4">
        <v>1</v>
      </c>
      <c r="F83" s="15">
        <v>0</v>
      </c>
      <c r="G83" s="4">
        <v>2</v>
      </c>
      <c r="H83" s="4">
        <v>1</v>
      </c>
      <c r="I83" s="4" t="s">
        <v>5</v>
      </c>
      <c r="J83" s="4" t="s">
        <v>48</v>
      </c>
      <c r="K83" s="4">
        <v>9600</v>
      </c>
      <c r="L83" s="4">
        <v>10</v>
      </c>
      <c r="M83" s="4">
        <v>3</v>
      </c>
      <c r="N83" s="4">
        <v>63</v>
      </c>
      <c r="O83" s="4">
        <v>96</v>
      </c>
    </row>
    <row r="84" spans="1:15" ht="20.100000000000001" customHeight="1">
      <c r="A84" s="7">
        <v>205</v>
      </c>
      <c r="B84" s="3">
        <v>3</v>
      </c>
      <c r="C84" s="4">
        <v>10</v>
      </c>
      <c r="D84" s="4">
        <v>1</v>
      </c>
      <c r="E84" s="4">
        <v>1</v>
      </c>
      <c r="F84" s="15">
        <v>0</v>
      </c>
      <c r="G84" s="4">
        <v>2</v>
      </c>
      <c r="H84" s="4">
        <v>2</v>
      </c>
      <c r="I84" s="4" t="s">
        <v>6</v>
      </c>
      <c r="J84" s="4" t="s">
        <v>50</v>
      </c>
      <c r="K84" s="4">
        <v>9600</v>
      </c>
      <c r="L84" s="4">
        <v>11</v>
      </c>
      <c r="M84" s="4">
        <v>3</v>
      </c>
      <c r="N84" s="4">
        <v>63</v>
      </c>
      <c r="O84" s="4">
        <v>96</v>
      </c>
    </row>
    <row r="85" spans="1:15" ht="20.100000000000001" customHeight="1">
      <c r="A85" s="7">
        <v>205</v>
      </c>
      <c r="B85" s="3">
        <v>4</v>
      </c>
      <c r="C85" s="4">
        <v>11</v>
      </c>
      <c r="D85" s="4">
        <v>1</v>
      </c>
      <c r="E85" s="4">
        <v>1</v>
      </c>
      <c r="F85" s="15">
        <v>0</v>
      </c>
      <c r="G85" s="4">
        <v>2</v>
      </c>
      <c r="H85" s="4">
        <v>2</v>
      </c>
      <c r="I85" s="4" t="s">
        <v>6</v>
      </c>
      <c r="J85" s="4" t="s">
        <v>50</v>
      </c>
      <c r="K85" s="4">
        <v>9600</v>
      </c>
      <c r="L85" s="4">
        <v>12</v>
      </c>
      <c r="M85" s="4">
        <v>4</v>
      </c>
      <c r="N85" s="4">
        <v>63</v>
      </c>
      <c r="O85" s="4">
        <v>96</v>
      </c>
    </row>
    <row r="86" spans="1:15" ht="20.100000000000001" customHeight="1">
      <c r="A86" s="7">
        <v>205</v>
      </c>
      <c r="B86" s="3">
        <v>3</v>
      </c>
      <c r="C86" s="4">
        <v>1</v>
      </c>
      <c r="D86" s="4">
        <v>0</v>
      </c>
      <c r="E86" s="4">
        <v>1</v>
      </c>
      <c r="F86" s="15">
        <v>0</v>
      </c>
      <c r="G86" s="4">
        <v>3</v>
      </c>
      <c r="H86" s="4">
        <v>2</v>
      </c>
      <c r="I86" s="4" t="s">
        <v>5</v>
      </c>
      <c r="J86" s="4" t="s">
        <v>48</v>
      </c>
      <c r="K86" s="4">
        <v>3600</v>
      </c>
      <c r="L86" s="4">
        <v>15</v>
      </c>
      <c r="M86" s="4">
        <v>3</v>
      </c>
      <c r="N86" s="4">
        <v>62</v>
      </c>
      <c r="O86" s="4">
        <v>35</v>
      </c>
    </row>
    <row r="87" spans="1:15" ht="20.100000000000001" customHeight="1">
      <c r="A87" s="7">
        <v>204</v>
      </c>
      <c r="B87" s="3">
        <v>1</v>
      </c>
      <c r="C87" s="4">
        <v>13</v>
      </c>
      <c r="D87" s="4">
        <v>0</v>
      </c>
      <c r="E87" s="4">
        <v>0</v>
      </c>
      <c r="F87" s="15">
        <v>0</v>
      </c>
      <c r="G87" s="4">
        <v>3</v>
      </c>
      <c r="H87" s="4">
        <v>1.5</v>
      </c>
      <c r="I87" s="4" t="s">
        <v>5</v>
      </c>
      <c r="J87" s="4" t="s">
        <v>48</v>
      </c>
      <c r="K87" s="4">
        <v>3400</v>
      </c>
      <c r="L87" s="4">
        <v>16</v>
      </c>
      <c r="M87" s="4">
        <v>4</v>
      </c>
      <c r="N87" s="4">
        <v>62</v>
      </c>
      <c r="O87" s="4">
        <v>35</v>
      </c>
    </row>
    <row r="88" spans="1:15" ht="20.100000000000001" customHeight="1">
      <c r="A88" s="7">
        <v>204</v>
      </c>
      <c r="B88" s="3">
        <v>1</v>
      </c>
      <c r="C88" s="4">
        <v>12</v>
      </c>
      <c r="D88" s="4">
        <v>0</v>
      </c>
      <c r="E88" s="4">
        <v>0</v>
      </c>
      <c r="F88" s="15">
        <v>0</v>
      </c>
      <c r="G88" s="4">
        <v>2</v>
      </c>
      <c r="H88" s="4">
        <v>1.5</v>
      </c>
      <c r="I88" s="4" t="s">
        <v>5</v>
      </c>
      <c r="J88" s="4" t="s">
        <v>48</v>
      </c>
      <c r="K88" s="4">
        <v>3200</v>
      </c>
      <c r="L88" s="4">
        <v>17</v>
      </c>
      <c r="M88" s="4">
        <v>3</v>
      </c>
      <c r="N88" s="4">
        <v>62</v>
      </c>
      <c r="O88" s="4">
        <v>35</v>
      </c>
    </row>
    <row r="89" spans="1:15" ht="20.100000000000001" customHeight="1">
      <c r="A89" s="7">
        <v>204</v>
      </c>
      <c r="B89" s="3">
        <v>1</v>
      </c>
      <c r="C89" s="4">
        <v>14</v>
      </c>
      <c r="D89" s="4">
        <v>0</v>
      </c>
      <c r="E89" s="4">
        <v>0</v>
      </c>
      <c r="F89" s="15">
        <v>0</v>
      </c>
      <c r="G89" s="4">
        <v>2</v>
      </c>
      <c r="H89" s="4">
        <v>2</v>
      </c>
      <c r="I89" s="4" t="s">
        <v>5</v>
      </c>
      <c r="J89" s="4" t="s">
        <v>48</v>
      </c>
      <c r="K89" s="4">
        <v>3000</v>
      </c>
      <c r="L89" s="4">
        <v>18</v>
      </c>
      <c r="M89" s="4">
        <v>2</v>
      </c>
      <c r="N89" s="4">
        <v>62</v>
      </c>
      <c r="O89" s="4">
        <v>35</v>
      </c>
    </row>
    <row r="90" spans="1:15" ht="20.100000000000001" customHeight="1">
      <c r="A90" s="7">
        <v>204</v>
      </c>
      <c r="B90" s="3">
        <v>1</v>
      </c>
      <c r="C90" s="4">
        <v>9</v>
      </c>
      <c r="D90" s="4">
        <v>0</v>
      </c>
      <c r="E90" s="4">
        <v>0</v>
      </c>
      <c r="F90" s="15">
        <v>0</v>
      </c>
      <c r="G90" s="4">
        <v>2</v>
      </c>
      <c r="H90" s="4">
        <v>1</v>
      </c>
      <c r="I90" s="4" t="s">
        <v>5</v>
      </c>
      <c r="J90" s="4" t="s">
        <v>48</v>
      </c>
      <c r="K90" s="4">
        <v>2800</v>
      </c>
      <c r="L90" s="4">
        <v>19</v>
      </c>
      <c r="M90" s="4">
        <v>3</v>
      </c>
      <c r="N90" s="4">
        <v>62</v>
      </c>
      <c r="O90" s="4">
        <v>35</v>
      </c>
    </row>
    <row r="91" spans="1:15" ht="20.100000000000001" customHeight="1">
      <c r="A91" s="7">
        <v>204</v>
      </c>
      <c r="B91" s="3">
        <v>2</v>
      </c>
      <c r="C91" s="4">
        <v>6</v>
      </c>
      <c r="D91" s="4">
        <v>0</v>
      </c>
      <c r="E91" s="4">
        <v>0</v>
      </c>
      <c r="F91" s="15">
        <v>0</v>
      </c>
      <c r="G91" s="4">
        <v>2</v>
      </c>
      <c r="H91" s="4">
        <v>2</v>
      </c>
      <c r="I91" s="4" t="s">
        <v>5</v>
      </c>
      <c r="J91" s="4" t="s">
        <v>48</v>
      </c>
      <c r="K91" s="4">
        <v>2400</v>
      </c>
      <c r="L91" s="4">
        <v>20</v>
      </c>
      <c r="M91" s="4">
        <v>4</v>
      </c>
      <c r="N91" s="4">
        <v>62</v>
      </c>
      <c r="O91" s="4">
        <v>35</v>
      </c>
    </row>
    <row r="92" spans="1:15" ht="20.100000000000001" customHeight="1">
      <c r="A92" s="7">
        <v>202</v>
      </c>
      <c r="B92" s="3">
        <v>4</v>
      </c>
      <c r="C92" s="4">
        <v>1</v>
      </c>
      <c r="D92" s="4">
        <v>0</v>
      </c>
      <c r="E92" s="4">
        <v>1</v>
      </c>
      <c r="F92" s="15">
        <v>0</v>
      </c>
      <c r="G92" s="4">
        <v>1</v>
      </c>
      <c r="H92" s="4">
        <v>1</v>
      </c>
      <c r="I92" s="4" t="s">
        <v>5</v>
      </c>
      <c r="J92" s="4" t="s">
        <v>48</v>
      </c>
      <c r="K92" s="4">
        <v>2400</v>
      </c>
      <c r="L92" s="4">
        <v>20</v>
      </c>
      <c r="M92" s="4">
        <v>3</v>
      </c>
      <c r="N92" s="4">
        <v>62</v>
      </c>
      <c r="O92" s="4">
        <v>35</v>
      </c>
    </row>
    <row r="93" spans="1:15" ht="20.100000000000001" customHeight="1">
      <c r="A93" s="7">
        <v>200</v>
      </c>
      <c r="B93" s="3">
        <v>8</v>
      </c>
      <c r="C93" s="4">
        <v>10</v>
      </c>
      <c r="D93" s="4">
        <v>1</v>
      </c>
      <c r="E93" s="4">
        <v>0</v>
      </c>
      <c r="F93" s="15">
        <v>0</v>
      </c>
      <c r="G93" s="4">
        <v>2</v>
      </c>
      <c r="H93" s="4">
        <v>1</v>
      </c>
      <c r="I93" s="4" t="s">
        <v>6</v>
      </c>
      <c r="J93" s="4" t="s">
        <v>50</v>
      </c>
      <c r="K93" s="4">
        <v>3400</v>
      </c>
      <c r="L93" s="4">
        <v>8</v>
      </c>
      <c r="M93" s="4">
        <v>6</v>
      </c>
      <c r="N93" s="4">
        <v>62</v>
      </c>
      <c r="O93" s="4">
        <v>35</v>
      </c>
    </row>
    <row r="94" spans="1:15" ht="20.100000000000001" customHeight="1">
      <c r="A94" s="7">
        <v>199</v>
      </c>
      <c r="B94" s="3">
        <v>1</v>
      </c>
      <c r="C94" s="4">
        <v>2</v>
      </c>
      <c r="D94" s="4">
        <v>0</v>
      </c>
      <c r="E94" s="4">
        <v>0</v>
      </c>
      <c r="F94" s="15">
        <v>0</v>
      </c>
      <c r="G94" s="4">
        <v>3</v>
      </c>
      <c r="H94" s="4">
        <v>2</v>
      </c>
      <c r="I94" s="4" t="s">
        <v>5</v>
      </c>
      <c r="J94" s="4" t="s">
        <v>48</v>
      </c>
      <c r="K94" s="4">
        <v>4200</v>
      </c>
      <c r="L94" s="4">
        <v>7</v>
      </c>
      <c r="M94" s="4">
        <v>5</v>
      </c>
      <c r="N94" s="4">
        <v>62</v>
      </c>
      <c r="O94" s="4">
        <v>35</v>
      </c>
    </row>
    <row r="95" spans="1:15" ht="20.100000000000001" customHeight="1">
      <c r="A95" s="7">
        <v>199</v>
      </c>
      <c r="B95" s="3">
        <v>2</v>
      </c>
      <c r="C95" s="4">
        <v>13</v>
      </c>
      <c r="D95" s="4">
        <v>0</v>
      </c>
      <c r="E95" s="4">
        <v>0</v>
      </c>
      <c r="F95" s="15">
        <v>0</v>
      </c>
      <c r="G95" s="4">
        <v>3</v>
      </c>
      <c r="H95" s="4">
        <v>1.5</v>
      </c>
      <c r="I95" s="4" t="s">
        <v>5</v>
      </c>
      <c r="J95" s="4" t="s">
        <v>48</v>
      </c>
      <c r="K95" s="4">
        <v>6000</v>
      </c>
      <c r="L95" s="4">
        <v>6</v>
      </c>
      <c r="M95" s="4">
        <v>4</v>
      </c>
      <c r="N95" s="4">
        <v>62</v>
      </c>
      <c r="O95" s="4">
        <v>35</v>
      </c>
    </row>
    <row r="96" spans="1:15" ht="20.100000000000001" customHeight="1">
      <c r="A96" s="7">
        <v>199</v>
      </c>
      <c r="B96" s="3">
        <v>1</v>
      </c>
      <c r="C96" s="4">
        <v>3</v>
      </c>
      <c r="D96" s="4">
        <v>0</v>
      </c>
      <c r="E96" s="4">
        <v>0</v>
      </c>
      <c r="F96" s="15">
        <v>0</v>
      </c>
      <c r="G96" s="4">
        <v>3</v>
      </c>
      <c r="H96" s="4">
        <v>2</v>
      </c>
      <c r="I96" s="4" t="s">
        <v>5</v>
      </c>
      <c r="J96" s="4" t="s">
        <v>48</v>
      </c>
      <c r="K96" s="4">
        <v>7200</v>
      </c>
      <c r="L96" s="4">
        <v>5</v>
      </c>
      <c r="M96" s="4">
        <v>4</v>
      </c>
      <c r="N96" s="4">
        <v>62</v>
      </c>
      <c r="O96" s="4">
        <v>35</v>
      </c>
    </row>
    <row r="97" spans="1:15" ht="20.100000000000001" customHeight="1">
      <c r="A97" s="7">
        <v>199</v>
      </c>
      <c r="B97" s="3">
        <v>1</v>
      </c>
      <c r="C97" s="4">
        <v>11</v>
      </c>
      <c r="D97" s="4">
        <v>0</v>
      </c>
      <c r="E97" s="4">
        <v>0</v>
      </c>
      <c r="F97" s="15">
        <v>0</v>
      </c>
      <c r="G97" s="4">
        <v>3</v>
      </c>
      <c r="H97" s="4">
        <v>2</v>
      </c>
      <c r="I97" s="4" t="s">
        <v>5</v>
      </c>
      <c r="J97" s="4" t="s">
        <v>48</v>
      </c>
      <c r="K97" s="4">
        <v>5200</v>
      </c>
      <c r="L97" s="4">
        <v>12</v>
      </c>
      <c r="M97" s="4">
        <v>4</v>
      </c>
      <c r="N97" s="4">
        <v>62</v>
      </c>
      <c r="O97" s="4">
        <v>35</v>
      </c>
    </row>
    <row r="98" spans="1:15" ht="20.100000000000001" customHeight="1">
      <c r="A98" s="7">
        <v>199</v>
      </c>
      <c r="B98" s="3">
        <v>1</v>
      </c>
      <c r="C98" s="4">
        <v>6</v>
      </c>
      <c r="D98" s="4">
        <v>0</v>
      </c>
      <c r="E98" s="4">
        <v>0</v>
      </c>
      <c r="F98" s="15">
        <v>0</v>
      </c>
      <c r="G98" s="4">
        <v>3</v>
      </c>
      <c r="H98" s="4">
        <v>2</v>
      </c>
      <c r="I98" s="4" t="s">
        <v>5</v>
      </c>
      <c r="J98" s="4" t="s">
        <v>48</v>
      </c>
      <c r="K98" s="4">
        <v>6000</v>
      </c>
      <c r="L98" s="4">
        <v>18</v>
      </c>
      <c r="M98" s="4">
        <v>6</v>
      </c>
      <c r="N98" s="4">
        <v>62</v>
      </c>
      <c r="O98" s="4">
        <v>35</v>
      </c>
    </row>
    <row r="99" spans="1:15" ht="20.100000000000001" customHeight="1">
      <c r="A99" s="7">
        <v>199</v>
      </c>
      <c r="B99" s="3">
        <v>4</v>
      </c>
      <c r="C99" s="4">
        <v>14</v>
      </c>
      <c r="D99" s="4">
        <v>0</v>
      </c>
      <c r="E99" s="4">
        <v>0</v>
      </c>
      <c r="F99" s="15">
        <v>0</v>
      </c>
      <c r="G99" s="4">
        <v>2</v>
      </c>
      <c r="H99" s="4">
        <v>2.5</v>
      </c>
      <c r="I99" s="4" t="s">
        <v>5</v>
      </c>
      <c r="J99" s="4" t="s">
        <v>48</v>
      </c>
      <c r="K99" s="4">
        <v>4200</v>
      </c>
      <c r="L99" s="4">
        <v>17</v>
      </c>
      <c r="M99" s="4">
        <v>5</v>
      </c>
      <c r="N99" s="4">
        <v>62</v>
      </c>
      <c r="O99" s="4">
        <v>35</v>
      </c>
    </row>
    <row r="100" spans="1:15" ht="20.100000000000001" customHeight="1">
      <c r="A100" s="7">
        <v>199</v>
      </c>
      <c r="B100" s="3">
        <v>6</v>
      </c>
      <c r="C100" s="4">
        <v>14</v>
      </c>
      <c r="D100" s="4">
        <v>0</v>
      </c>
      <c r="E100" s="4">
        <v>0</v>
      </c>
      <c r="F100" s="15">
        <v>0</v>
      </c>
      <c r="G100" s="4">
        <v>2</v>
      </c>
      <c r="H100" s="4">
        <v>2</v>
      </c>
      <c r="I100" s="4" t="s">
        <v>5</v>
      </c>
      <c r="J100" s="4" t="s">
        <v>48</v>
      </c>
      <c r="K100" s="4">
        <v>4500</v>
      </c>
      <c r="L100" s="4">
        <v>16</v>
      </c>
      <c r="M100" s="4">
        <v>4</v>
      </c>
      <c r="N100" s="4">
        <v>62</v>
      </c>
      <c r="O100" s="4">
        <v>35</v>
      </c>
    </row>
    <row r="101" spans="1:15" ht="20.100000000000001" customHeight="1">
      <c r="A101" s="7">
        <v>199</v>
      </c>
      <c r="B101" s="3">
        <v>6</v>
      </c>
      <c r="C101" s="4">
        <v>6</v>
      </c>
      <c r="D101" s="4">
        <v>0</v>
      </c>
      <c r="E101" s="4">
        <v>0</v>
      </c>
      <c r="F101" s="15">
        <v>0</v>
      </c>
      <c r="G101" s="4">
        <v>2</v>
      </c>
      <c r="H101" s="4">
        <v>2</v>
      </c>
      <c r="I101" s="4" t="s">
        <v>5</v>
      </c>
      <c r="J101" s="4" t="s">
        <v>48</v>
      </c>
      <c r="K101" s="4">
        <v>5400</v>
      </c>
      <c r="L101" s="4">
        <v>15</v>
      </c>
      <c r="M101" s="4">
        <v>5</v>
      </c>
      <c r="N101" s="4">
        <v>62</v>
      </c>
      <c r="O101" s="4">
        <v>35</v>
      </c>
    </row>
    <row r="102" spans="1:15" ht="20.100000000000001" customHeight="1">
      <c r="A102" s="7">
        <v>199</v>
      </c>
      <c r="B102" s="3">
        <v>2</v>
      </c>
      <c r="C102" s="4">
        <v>12</v>
      </c>
      <c r="D102" s="4">
        <v>0</v>
      </c>
      <c r="E102" s="4">
        <v>1</v>
      </c>
      <c r="F102" s="15">
        <v>0</v>
      </c>
      <c r="G102" s="4">
        <v>2</v>
      </c>
      <c r="H102" s="4">
        <v>2.5</v>
      </c>
      <c r="I102" s="4" t="s">
        <v>5</v>
      </c>
      <c r="J102" s="4" t="s">
        <v>48</v>
      </c>
      <c r="K102" s="4">
        <v>5800</v>
      </c>
      <c r="L102" s="4">
        <v>14</v>
      </c>
      <c r="M102" s="4">
        <v>4</v>
      </c>
      <c r="N102" s="4">
        <v>62</v>
      </c>
      <c r="O102" s="4">
        <v>35</v>
      </c>
    </row>
    <row r="103" spans="1:15" ht="20.100000000000001" customHeight="1">
      <c r="A103" s="7">
        <v>197</v>
      </c>
      <c r="B103" s="3">
        <v>3</v>
      </c>
      <c r="C103" s="4">
        <v>12</v>
      </c>
      <c r="D103" s="4">
        <v>0</v>
      </c>
      <c r="E103" s="4">
        <v>1</v>
      </c>
      <c r="F103" s="15">
        <v>0</v>
      </c>
      <c r="G103" s="4">
        <v>2</v>
      </c>
      <c r="H103" s="4">
        <v>2.5</v>
      </c>
      <c r="I103" s="4" t="s">
        <v>5</v>
      </c>
      <c r="J103" s="4" t="s">
        <v>48</v>
      </c>
      <c r="K103" s="4">
        <v>4800</v>
      </c>
      <c r="L103" s="4">
        <v>14</v>
      </c>
      <c r="M103" s="4">
        <v>5</v>
      </c>
      <c r="N103" s="4">
        <v>62</v>
      </c>
      <c r="O103" s="4">
        <v>35</v>
      </c>
    </row>
    <row r="104" spans="1:15" ht="20.100000000000001" customHeight="1">
      <c r="A104" s="7">
        <v>195</v>
      </c>
      <c r="B104" s="3">
        <v>8</v>
      </c>
      <c r="C104" s="4">
        <v>11</v>
      </c>
      <c r="D104" s="4">
        <v>0</v>
      </c>
      <c r="E104" s="4">
        <v>0</v>
      </c>
      <c r="F104" s="15">
        <v>0</v>
      </c>
      <c r="G104" s="4">
        <v>3</v>
      </c>
      <c r="H104" s="4">
        <v>1</v>
      </c>
      <c r="I104" s="4" t="s">
        <v>5</v>
      </c>
      <c r="J104" s="4" t="s">
        <v>48</v>
      </c>
      <c r="K104" s="4">
        <v>5000</v>
      </c>
      <c r="L104" s="4">
        <v>12</v>
      </c>
      <c r="M104" s="4">
        <v>4</v>
      </c>
      <c r="N104" s="4">
        <v>62</v>
      </c>
      <c r="O104" s="4">
        <v>35</v>
      </c>
    </row>
    <row r="105" spans="1:15" ht="20.100000000000001" customHeight="1">
      <c r="A105" s="7">
        <v>190</v>
      </c>
      <c r="B105" s="3">
        <v>2</v>
      </c>
      <c r="C105" s="4">
        <v>11</v>
      </c>
      <c r="D105" s="4">
        <v>0</v>
      </c>
      <c r="E105" s="4">
        <v>0</v>
      </c>
      <c r="F105" s="15">
        <v>0</v>
      </c>
      <c r="G105" s="4">
        <v>3</v>
      </c>
      <c r="H105" s="4">
        <v>1</v>
      </c>
      <c r="I105" s="4" t="s">
        <v>5</v>
      </c>
      <c r="J105" s="4" t="s">
        <v>48</v>
      </c>
      <c r="K105" s="4">
        <v>4500</v>
      </c>
      <c r="L105" s="4">
        <v>35</v>
      </c>
      <c r="M105" s="4">
        <v>3</v>
      </c>
      <c r="N105" s="4">
        <v>62</v>
      </c>
      <c r="O105" s="4">
        <v>35</v>
      </c>
    </row>
    <row r="106" spans="1:15" ht="20.100000000000001" customHeight="1">
      <c r="A106" s="7">
        <v>190</v>
      </c>
      <c r="B106" s="3">
        <v>8</v>
      </c>
      <c r="C106" s="4">
        <v>12</v>
      </c>
      <c r="D106" s="4">
        <v>0</v>
      </c>
      <c r="E106" s="4">
        <v>0</v>
      </c>
      <c r="F106" s="15">
        <v>0</v>
      </c>
      <c r="G106" s="4">
        <v>3</v>
      </c>
      <c r="H106" s="4">
        <v>1.5</v>
      </c>
      <c r="I106" s="4" t="s">
        <v>5</v>
      </c>
      <c r="J106" s="4" t="s">
        <v>48</v>
      </c>
      <c r="K106" s="4">
        <v>4800</v>
      </c>
      <c r="L106" s="4">
        <v>34</v>
      </c>
      <c r="M106" s="4">
        <v>4</v>
      </c>
      <c r="N106" s="4">
        <v>62</v>
      </c>
      <c r="O106" s="4">
        <v>35</v>
      </c>
    </row>
    <row r="107" spans="1:15" ht="20.100000000000001" customHeight="1">
      <c r="A107" s="7">
        <v>190</v>
      </c>
      <c r="B107" s="3">
        <v>8</v>
      </c>
      <c r="C107" s="4">
        <v>13</v>
      </c>
      <c r="D107" s="4">
        <v>0</v>
      </c>
      <c r="E107" s="4">
        <v>0</v>
      </c>
      <c r="F107" s="15">
        <v>0</v>
      </c>
      <c r="G107" s="4">
        <v>2</v>
      </c>
      <c r="H107" s="4">
        <v>1</v>
      </c>
      <c r="I107" s="4" t="s">
        <v>5</v>
      </c>
      <c r="J107" s="4" t="s">
        <v>48</v>
      </c>
      <c r="K107" s="4">
        <v>4500</v>
      </c>
      <c r="L107" s="4">
        <v>30</v>
      </c>
      <c r="M107" s="4">
        <v>3</v>
      </c>
      <c r="N107" s="4">
        <v>62</v>
      </c>
      <c r="O107" s="4">
        <v>35</v>
      </c>
    </row>
    <row r="108" spans="1:15" ht="20.100000000000001" customHeight="1">
      <c r="A108" s="7">
        <v>190</v>
      </c>
      <c r="B108" s="3">
        <v>6</v>
      </c>
      <c r="C108" s="4">
        <v>12</v>
      </c>
      <c r="D108" s="4">
        <v>0</v>
      </c>
      <c r="E108" s="4">
        <v>0</v>
      </c>
      <c r="F108" s="15">
        <v>0</v>
      </c>
      <c r="G108" s="4">
        <v>2</v>
      </c>
      <c r="H108" s="4">
        <v>1.5</v>
      </c>
      <c r="I108" s="4" t="s">
        <v>5</v>
      </c>
      <c r="J108" s="4" t="s">
        <v>48</v>
      </c>
      <c r="K108" s="4">
        <v>4800</v>
      </c>
      <c r="L108" s="4">
        <v>25</v>
      </c>
      <c r="M108" s="4">
        <v>4</v>
      </c>
      <c r="N108" s="4">
        <v>62</v>
      </c>
      <c r="O108" s="4">
        <v>35</v>
      </c>
    </row>
    <row r="109" spans="1:15" ht="20.100000000000001" customHeight="1">
      <c r="A109" s="7">
        <v>179</v>
      </c>
      <c r="B109" s="3">
        <v>4</v>
      </c>
      <c r="C109" s="4">
        <v>9</v>
      </c>
      <c r="D109" s="4">
        <v>0</v>
      </c>
      <c r="E109" s="4">
        <v>0</v>
      </c>
      <c r="F109" s="15">
        <v>0</v>
      </c>
      <c r="G109" s="4">
        <v>2</v>
      </c>
      <c r="H109" s="4">
        <v>2</v>
      </c>
      <c r="I109" s="4" t="s">
        <v>5</v>
      </c>
      <c r="J109" s="4" t="s">
        <v>48</v>
      </c>
      <c r="K109" s="4">
        <v>2400</v>
      </c>
      <c r="L109" s="4">
        <v>15</v>
      </c>
      <c r="M109" s="4">
        <v>2</v>
      </c>
      <c r="N109" s="4">
        <v>63</v>
      </c>
      <c r="O109" s="4">
        <v>96</v>
      </c>
    </row>
    <row r="110" spans="1:15" ht="20.100000000000001" customHeight="1">
      <c r="A110" s="7">
        <v>179</v>
      </c>
      <c r="B110" s="3">
        <v>4</v>
      </c>
      <c r="C110" s="4">
        <v>12</v>
      </c>
      <c r="D110" s="4">
        <v>0</v>
      </c>
      <c r="E110" s="4">
        <v>0</v>
      </c>
      <c r="F110" s="15">
        <v>0</v>
      </c>
      <c r="G110" s="4">
        <v>2</v>
      </c>
      <c r="H110" s="4">
        <v>2</v>
      </c>
      <c r="I110" s="4" t="s">
        <v>5</v>
      </c>
      <c r="J110" s="4" t="s">
        <v>48</v>
      </c>
      <c r="K110" s="4">
        <v>2500</v>
      </c>
      <c r="L110" s="4">
        <v>20</v>
      </c>
      <c r="M110" s="4">
        <v>2</v>
      </c>
      <c r="N110" s="4">
        <v>63</v>
      </c>
      <c r="O110" s="4">
        <v>96</v>
      </c>
    </row>
    <row r="111" spans="1:15" ht="20.100000000000001" customHeight="1">
      <c r="A111" s="7">
        <v>179</v>
      </c>
      <c r="B111" s="3">
        <v>5</v>
      </c>
      <c r="C111" s="4">
        <v>13</v>
      </c>
      <c r="D111" s="4">
        <v>0</v>
      </c>
      <c r="E111" s="4">
        <v>0</v>
      </c>
      <c r="F111" s="15">
        <v>0</v>
      </c>
      <c r="G111" s="4">
        <v>2</v>
      </c>
      <c r="H111" s="4">
        <v>1.5</v>
      </c>
      <c r="I111" s="4" t="s">
        <v>5</v>
      </c>
      <c r="J111" s="4" t="s">
        <v>48</v>
      </c>
      <c r="K111" s="4">
        <v>2600</v>
      </c>
      <c r="L111" s="4">
        <v>23</v>
      </c>
      <c r="M111" s="4">
        <v>2</v>
      </c>
      <c r="N111" s="4">
        <v>63</v>
      </c>
      <c r="O111" s="4">
        <v>96</v>
      </c>
    </row>
    <row r="112" spans="1:15" ht="20.100000000000001" customHeight="1">
      <c r="A112" s="7">
        <v>177</v>
      </c>
      <c r="B112" s="3">
        <v>4</v>
      </c>
      <c r="C112" s="4">
        <v>4</v>
      </c>
      <c r="D112" s="4">
        <v>0</v>
      </c>
      <c r="E112" s="4">
        <v>1</v>
      </c>
      <c r="F112" s="15">
        <v>0</v>
      </c>
      <c r="G112" s="4">
        <v>2</v>
      </c>
      <c r="H112" s="4">
        <v>2</v>
      </c>
      <c r="I112" s="4" t="s">
        <v>5</v>
      </c>
      <c r="J112" s="4" t="s">
        <v>48</v>
      </c>
      <c r="K112" s="4">
        <v>2800</v>
      </c>
      <c r="L112" s="4">
        <v>24</v>
      </c>
      <c r="M112" s="4">
        <v>3</v>
      </c>
      <c r="N112" s="4">
        <v>63</v>
      </c>
      <c r="O112" s="4">
        <v>96</v>
      </c>
    </row>
    <row r="113" spans="1:15" ht="20.100000000000001" customHeight="1">
      <c r="A113" s="7">
        <v>176</v>
      </c>
      <c r="B113" s="3">
        <v>4</v>
      </c>
      <c r="C113" s="4">
        <v>11</v>
      </c>
      <c r="D113" s="4">
        <v>0</v>
      </c>
      <c r="E113" s="4">
        <v>0</v>
      </c>
      <c r="F113" s="15">
        <v>0</v>
      </c>
      <c r="G113" s="4">
        <v>2</v>
      </c>
      <c r="H113" s="4">
        <v>1.5</v>
      </c>
      <c r="I113" s="4" t="s">
        <v>5</v>
      </c>
      <c r="J113" s="4" t="s">
        <v>48</v>
      </c>
      <c r="K113" s="4">
        <v>3700</v>
      </c>
      <c r="L113" s="4">
        <v>22</v>
      </c>
      <c r="M113" s="4">
        <v>3</v>
      </c>
      <c r="N113" s="4">
        <v>63</v>
      </c>
      <c r="O113" s="4">
        <v>96</v>
      </c>
    </row>
    <row r="114" spans="1:15" ht="20.100000000000001" customHeight="1">
      <c r="A114" s="7">
        <v>176</v>
      </c>
      <c r="B114" s="3">
        <v>4</v>
      </c>
      <c r="C114" s="4">
        <v>6</v>
      </c>
      <c r="D114" s="4">
        <v>0</v>
      </c>
      <c r="E114" s="4">
        <v>0</v>
      </c>
      <c r="F114" s="15">
        <v>0</v>
      </c>
      <c r="G114" s="4">
        <v>2</v>
      </c>
      <c r="H114" s="4">
        <v>1.5</v>
      </c>
      <c r="I114" s="4" t="s">
        <v>5</v>
      </c>
      <c r="J114" s="4" t="s">
        <v>48</v>
      </c>
      <c r="K114" s="4">
        <v>6000</v>
      </c>
      <c r="L114" s="4">
        <v>23</v>
      </c>
      <c r="M114" s="4">
        <v>2</v>
      </c>
      <c r="N114" s="4">
        <v>63</v>
      </c>
      <c r="O114" s="4">
        <v>96</v>
      </c>
    </row>
    <row r="115" spans="1:15" ht="20.100000000000001" customHeight="1">
      <c r="A115" s="7">
        <v>175</v>
      </c>
      <c r="B115" s="3">
        <v>1</v>
      </c>
      <c r="C115" s="4">
        <v>4</v>
      </c>
      <c r="D115" s="4">
        <v>0</v>
      </c>
      <c r="E115" s="4">
        <v>0</v>
      </c>
      <c r="F115" s="15">
        <v>0</v>
      </c>
      <c r="G115" s="4">
        <v>2</v>
      </c>
      <c r="H115" s="4">
        <v>1</v>
      </c>
      <c r="I115" s="4" t="s">
        <v>5</v>
      </c>
      <c r="J115" s="4" t="s">
        <v>48</v>
      </c>
      <c r="K115" s="4">
        <v>2800</v>
      </c>
      <c r="L115" s="4">
        <v>21</v>
      </c>
      <c r="M115" s="4">
        <v>2</v>
      </c>
      <c r="N115" s="4">
        <v>63</v>
      </c>
      <c r="O115" s="4">
        <v>96</v>
      </c>
    </row>
    <row r="116" spans="1:15" ht="20.100000000000001" customHeight="1">
      <c r="A116" s="7">
        <v>175</v>
      </c>
      <c r="B116" s="3">
        <v>1</v>
      </c>
      <c r="C116" s="4">
        <v>5</v>
      </c>
      <c r="D116" s="4">
        <v>0</v>
      </c>
      <c r="E116" s="4">
        <v>0</v>
      </c>
      <c r="F116" s="15">
        <v>0</v>
      </c>
      <c r="G116" s="4">
        <v>1</v>
      </c>
      <c r="H116" s="4">
        <v>1.5</v>
      </c>
      <c r="I116" s="4" t="s">
        <v>5</v>
      </c>
      <c r="J116" s="4" t="s">
        <v>48</v>
      </c>
      <c r="K116" s="4">
        <v>3200</v>
      </c>
      <c r="L116" s="4">
        <v>23</v>
      </c>
      <c r="M116" s="4">
        <v>3</v>
      </c>
      <c r="N116" s="4">
        <v>63</v>
      </c>
      <c r="O116" s="4">
        <v>96</v>
      </c>
    </row>
    <row r="117" spans="1:15" ht="20.100000000000001" customHeight="1">
      <c r="A117" s="7">
        <v>175</v>
      </c>
      <c r="B117" s="3">
        <v>1</v>
      </c>
      <c r="C117" s="4">
        <v>10</v>
      </c>
      <c r="D117" s="4">
        <v>0</v>
      </c>
      <c r="E117" s="4">
        <v>0</v>
      </c>
      <c r="F117" s="15">
        <v>0</v>
      </c>
      <c r="G117" s="4">
        <v>2</v>
      </c>
      <c r="H117" s="4">
        <v>1</v>
      </c>
      <c r="I117" s="4" t="s">
        <v>5</v>
      </c>
      <c r="J117" s="4" t="s">
        <v>48</v>
      </c>
      <c r="K117" s="4">
        <v>3200</v>
      </c>
      <c r="L117" s="4">
        <v>24</v>
      </c>
      <c r="M117" s="4">
        <v>3</v>
      </c>
      <c r="N117" s="4">
        <v>63</v>
      </c>
      <c r="O117" s="4">
        <v>96</v>
      </c>
    </row>
    <row r="118" spans="1:15" ht="20.100000000000001" customHeight="1">
      <c r="A118" s="7">
        <v>175</v>
      </c>
      <c r="B118" s="3">
        <v>5</v>
      </c>
      <c r="C118" s="4">
        <v>1</v>
      </c>
      <c r="D118" s="4">
        <v>0</v>
      </c>
      <c r="E118" s="4">
        <v>1</v>
      </c>
      <c r="F118" s="15">
        <v>0</v>
      </c>
      <c r="G118" s="4">
        <v>2</v>
      </c>
      <c r="H118" s="4">
        <v>1.5</v>
      </c>
      <c r="I118" s="4" t="s">
        <v>5</v>
      </c>
      <c r="J118" s="4" t="s">
        <v>48</v>
      </c>
      <c r="K118" s="4">
        <v>2200</v>
      </c>
      <c r="L118" s="4">
        <v>40</v>
      </c>
      <c r="M118" s="4">
        <v>2</v>
      </c>
      <c r="N118" s="4">
        <v>63</v>
      </c>
      <c r="O118" s="4">
        <v>96</v>
      </c>
    </row>
    <row r="119" spans="1:15" ht="20.100000000000001" customHeight="1">
      <c r="A119" s="7">
        <v>170</v>
      </c>
      <c r="B119" s="3">
        <v>3</v>
      </c>
      <c r="C119" s="4">
        <v>2</v>
      </c>
      <c r="D119" s="4">
        <v>0</v>
      </c>
      <c r="E119" s="4">
        <v>1</v>
      </c>
      <c r="F119" s="15">
        <v>0</v>
      </c>
      <c r="G119" s="4">
        <v>2</v>
      </c>
      <c r="H119" s="4">
        <v>1.5</v>
      </c>
      <c r="I119" s="4" t="s">
        <v>6</v>
      </c>
      <c r="J119" s="4" t="s">
        <v>50</v>
      </c>
      <c r="K119" s="4">
        <v>2900</v>
      </c>
      <c r="L119" s="4">
        <v>25</v>
      </c>
      <c r="M119" s="4">
        <v>2</v>
      </c>
      <c r="N119" s="4">
        <v>63</v>
      </c>
      <c r="O119" s="4">
        <v>96</v>
      </c>
    </row>
    <row r="120" spans="1:15" ht="20.100000000000001" customHeight="1">
      <c r="A120" s="7">
        <v>170</v>
      </c>
      <c r="B120" s="3">
        <v>6</v>
      </c>
      <c r="C120" s="4">
        <v>10</v>
      </c>
      <c r="D120" s="4">
        <v>0</v>
      </c>
      <c r="E120" s="4">
        <v>1</v>
      </c>
      <c r="F120" s="15">
        <v>0</v>
      </c>
      <c r="G120" s="4">
        <v>1</v>
      </c>
      <c r="H120" s="4">
        <v>1.5</v>
      </c>
      <c r="I120" s="4" t="s">
        <v>6</v>
      </c>
      <c r="J120" s="4" t="s">
        <v>50</v>
      </c>
      <c r="K120" s="4">
        <v>3200</v>
      </c>
      <c r="L120" s="4">
        <v>15</v>
      </c>
      <c r="M120" s="4">
        <v>2</v>
      </c>
      <c r="N120" s="4">
        <v>63</v>
      </c>
      <c r="O120" s="4">
        <v>96</v>
      </c>
    </row>
    <row r="121" spans="1:15" ht="20.100000000000001" customHeight="1">
      <c r="A121" s="7">
        <v>170</v>
      </c>
      <c r="B121" s="3">
        <v>6</v>
      </c>
      <c r="C121" s="4">
        <v>11</v>
      </c>
      <c r="D121" s="4">
        <v>0</v>
      </c>
      <c r="E121" s="4">
        <v>0</v>
      </c>
      <c r="F121" s="15">
        <v>0</v>
      </c>
      <c r="G121" s="4">
        <v>3</v>
      </c>
      <c r="H121" s="4">
        <v>2</v>
      </c>
      <c r="I121" s="4" t="s">
        <v>6</v>
      </c>
      <c r="J121" s="4" t="s">
        <v>50</v>
      </c>
      <c r="K121" s="4">
        <v>3200</v>
      </c>
      <c r="L121" s="4">
        <v>40</v>
      </c>
      <c r="M121" s="4">
        <v>2</v>
      </c>
      <c r="N121" s="4">
        <v>63</v>
      </c>
      <c r="O121" s="4">
        <v>96</v>
      </c>
    </row>
    <row r="122" spans="1:15" ht="20.100000000000001" customHeight="1">
      <c r="A122" s="7">
        <v>170</v>
      </c>
      <c r="B122" s="3">
        <v>7</v>
      </c>
      <c r="C122" s="4">
        <v>2</v>
      </c>
      <c r="D122" s="4">
        <v>0</v>
      </c>
      <c r="E122" s="4">
        <v>0</v>
      </c>
      <c r="F122" s="15">
        <v>0</v>
      </c>
      <c r="G122" s="4">
        <v>2</v>
      </c>
      <c r="H122" s="4">
        <v>2</v>
      </c>
      <c r="I122" s="4" t="s">
        <v>6</v>
      </c>
      <c r="J122" s="4" t="s">
        <v>50</v>
      </c>
      <c r="K122" s="4">
        <v>3000</v>
      </c>
      <c r="L122" s="4">
        <v>25</v>
      </c>
      <c r="M122" s="4">
        <v>3</v>
      </c>
      <c r="N122" s="4">
        <v>63</v>
      </c>
      <c r="O122" s="4">
        <v>96</v>
      </c>
    </row>
    <row r="123" spans="1:15" ht="20.100000000000001" customHeight="1">
      <c r="A123" s="7">
        <v>170</v>
      </c>
      <c r="B123" s="3">
        <v>7</v>
      </c>
      <c r="C123" s="4">
        <v>9</v>
      </c>
      <c r="D123" s="4">
        <v>0</v>
      </c>
      <c r="E123" s="4">
        <v>0</v>
      </c>
      <c r="F123" s="15">
        <v>0</v>
      </c>
      <c r="G123" s="4">
        <v>2</v>
      </c>
      <c r="H123" s="4">
        <v>2</v>
      </c>
      <c r="I123" s="4" t="s">
        <v>6</v>
      </c>
      <c r="J123" s="4" t="s">
        <v>50</v>
      </c>
      <c r="K123" s="4">
        <v>3100</v>
      </c>
      <c r="L123" s="4">
        <v>35</v>
      </c>
      <c r="M123" s="4">
        <v>3</v>
      </c>
      <c r="N123" s="4">
        <v>63</v>
      </c>
      <c r="O123" s="4">
        <v>96</v>
      </c>
    </row>
    <row r="124" spans="1:15" ht="20.100000000000001" customHeight="1">
      <c r="A124" s="7">
        <v>170</v>
      </c>
      <c r="B124" s="3">
        <v>8</v>
      </c>
      <c r="C124" s="4">
        <v>4</v>
      </c>
      <c r="D124" s="4">
        <v>0</v>
      </c>
      <c r="E124" s="4">
        <v>0</v>
      </c>
      <c r="F124" s="15">
        <v>0</v>
      </c>
      <c r="G124" s="4">
        <v>2</v>
      </c>
      <c r="H124" s="4">
        <v>2</v>
      </c>
      <c r="I124" s="4" t="s">
        <v>6</v>
      </c>
      <c r="J124" s="4" t="s">
        <v>50</v>
      </c>
      <c r="K124" s="4">
        <v>3400</v>
      </c>
      <c r="L124" s="4">
        <v>14</v>
      </c>
      <c r="M124" s="4">
        <v>1</v>
      </c>
      <c r="N124" s="4">
        <v>63</v>
      </c>
      <c r="O124" s="4">
        <v>96</v>
      </c>
    </row>
    <row r="125" spans="1:15" ht="20.100000000000001" customHeight="1">
      <c r="A125" s="7">
        <v>169</v>
      </c>
      <c r="B125" s="3">
        <v>3</v>
      </c>
      <c r="C125" s="4">
        <v>6</v>
      </c>
      <c r="D125" s="4">
        <v>0</v>
      </c>
      <c r="E125" s="4">
        <v>0</v>
      </c>
      <c r="F125" s="15">
        <v>0</v>
      </c>
      <c r="G125" s="4">
        <v>2</v>
      </c>
      <c r="H125" s="4">
        <v>1.5</v>
      </c>
      <c r="I125" s="4" t="s">
        <v>5</v>
      </c>
      <c r="J125" s="4" t="s">
        <v>48</v>
      </c>
      <c r="K125" s="4">
        <v>2800</v>
      </c>
      <c r="L125" s="4">
        <v>19</v>
      </c>
      <c r="M125" s="4">
        <v>1</v>
      </c>
      <c r="N125" s="4">
        <v>63</v>
      </c>
      <c r="O125" s="4">
        <v>96</v>
      </c>
    </row>
    <row r="126" spans="1:15" ht="20.100000000000001" customHeight="1">
      <c r="A126" s="7">
        <v>169</v>
      </c>
      <c r="B126" s="3">
        <v>3</v>
      </c>
      <c r="C126" s="4">
        <v>12</v>
      </c>
      <c r="D126" s="4">
        <v>0</v>
      </c>
      <c r="E126" s="4">
        <v>0</v>
      </c>
      <c r="F126" s="15">
        <v>0</v>
      </c>
      <c r="G126" s="4">
        <v>2</v>
      </c>
      <c r="H126" s="4">
        <v>2</v>
      </c>
      <c r="I126" s="4" t="s">
        <v>5</v>
      </c>
      <c r="J126" s="4" t="s">
        <v>48</v>
      </c>
      <c r="K126" s="4">
        <v>2900</v>
      </c>
      <c r="L126" s="4">
        <v>7</v>
      </c>
      <c r="M126" s="4">
        <v>2</v>
      </c>
      <c r="N126" s="4">
        <v>63</v>
      </c>
      <c r="O126" s="4">
        <v>96</v>
      </c>
    </row>
    <row r="127" spans="1:15" ht="20.100000000000001" customHeight="1">
      <c r="A127" s="7">
        <v>169</v>
      </c>
      <c r="B127" s="3">
        <v>3</v>
      </c>
      <c r="C127" s="4">
        <v>1</v>
      </c>
      <c r="D127" s="4">
        <v>0</v>
      </c>
      <c r="E127" s="4">
        <v>0</v>
      </c>
      <c r="F127" s="15">
        <v>0</v>
      </c>
      <c r="G127" s="4">
        <v>2</v>
      </c>
      <c r="H127" s="4">
        <v>1.5</v>
      </c>
      <c r="I127" s="4" t="s">
        <v>5</v>
      </c>
      <c r="J127" s="4" t="s">
        <v>48</v>
      </c>
      <c r="K127" s="4">
        <v>2900</v>
      </c>
      <c r="L127" s="4">
        <v>17</v>
      </c>
      <c r="M127" s="4">
        <v>2</v>
      </c>
      <c r="N127" s="4">
        <v>63</v>
      </c>
      <c r="O127" s="4">
        <v>96</v>
      </c>
    </row>
    <row r="128" spans="1:15" ht="20.100000000000001" customHeight="1">
      <c r="A128" s="7">
        <v>166</v>
      </c>
      <c r="B128" s="3">
        <v>5</v>
      </c>
      <c r="C128" s="4">
        <v>12</v>
      </c>
      <c r="D128" s="4">
        <v>0</v>
      </c>
      <c r="E128" s="4">
        <v>1</v>
      </c>
      <c r="F128" s="15">
        <v>0</v>
      </c>
      <c r="G128" s="4">
        <v>2</v>
      </c>
      <c r="H128" s="4">
        <v>1</v>
      </c>
      <c r="I128" s="4" t="s">
        <v>6</v>
      </c>
      <c r="J128" s="4" t="s">
        <v>50</v>
      </c>
      <c r="K128" s="4">
        <v>2900</v>
      </c>
      <c r="L128" s="4">
        <v>18</v>
      </c>
      <c r="M128" s="4">
        <v>2</v>
      </c>
      <c r="N128" s="4">
        <v>63</v>
      </c>
      <c r="O128" s="4">
        <v>96</v>
      </c>
    </row>
    <row r="129" spans="1:15" ht="20.100000000000001" customHeight="1">
      <c r="A129" s="7">
        <v>165</v>
      </c>
      <c r="B129" s="3">
        <v>3</v>
      </c>
      <c r="C129" s="4">
        <v>10</v>
      </c>
      <c r="D129" s="4">
        <v>0</v>
      </c>
      <c r="E129" s="4">
        <v>0</v>
      </c>
      <c r="F129" s="15">
        <v>0</v>
      </c>
      <c r="G129" s="4">
        <v>1</v>
      </c>
      <c r="H129" s="4">
        <v>1.5</v>
      </c>
      <c r="I129" s="4" t="s">
        <v>5</v>
      </c>
      <c r="J129" s="4" t="s">
        <v>48</v>
      </c>
      <c r="K129" s="4">
        <v>2700</v>
      </c>
      <c r="L129" s="4">
        <v>12</v>
      </c>
      <c r="M129" s="4">
        <v>3</v>
      </c>
      <c r="N129" s="4">
        <v>63</v>
      </c>
      <c r="O129" s="4">
        <v>96</v>
      </c>
    </row>
    <row r="130" spans="1:15" ht="20.100000000000001" customHeight="1">
      <c r="A130" s="7">
        <v>165</v>
      </c>
      <c r="B130" s="3">
        <v>4</v>
      </c>
      <c r="C130" s="4">
        <v>4</v>
      </c>
      <c r="D130" s="4">
        <v>0</v>
      </c>
      <c r="E130" s="4">
        <v>1</v>
      </c>
      <c r="F130" s="15">
        <v>0</v>
      </c>
      <c r="G130" s="4">
        <v>2</v>
      </c>
      <c r="H130" s="4">
        <v>1.5</v>
      </c>
      <c r="I130" s="4" t="s">
        <v>6</v>
      </c>
      <c r="J130" s="4" t="s">
        <v>50</v>
      </c>
      <c r="K130" s="4">
        <v>3200</v>
      </c>
      <c r="L130" s="4">
        <v>8</v>
      </c>
      <c r="M130" s="4">
        <v>3</v>
      </c>
      <c r="N130" s="4">
        <v>63</v>
      </c>
      <c r="O130" s="4">
        <v>96</v>
      </c>
    </row>
    <row r="131" spans="1:15" ht="20.100000000000001" customHeight="1">
      <c r="A131" s="7">
        <v>165</v>
      </c>
      <c r="B131" s="3">
        <v>6</v>
      </c>
      <c r="C131" s="4">
        <v>1</v>
      </c>
      <c r="D131" s="4">
        <v>0</v>
      </c>
      <c r="E131" s="4">
        <v>0</v>
      </c>
      <c r="F131" s="15">
        <v>0</v>
      </c>
      <c r="G131" s="4">
        <v>1</v>
      </c>
      <c r="H131" s="4">
        <v>1.5</v>
      </c>
      <c r="I131" s="4" t="s">
        <v>6</v>
      </c>
      <c r="J131" s="4" t="s">
        <v>50</v>
      </c>
      <c r="K131" s="4">
        <v>3400</v>
      </c>
      <c r="L131" s="4">
        <v>4</v>
      </c>
      <c r="M131" s="4">
        <v>3</v>
      </c>
      <c r="N131" s="4">
        <v>63</v>
      </c>
      <c r="O131" s="4">
        <v>96</v>
      </c>
    </row>
    <row r="132" spans="1:15" ht="20.100000000000001" customHeight="1">
      <c r="A132" s="7">
        <v>165</v>
      </c>
      <c r="B132" s="3">
        <v>6</v>
      </c>
      <c r="C132" s="4">
        <v>4</v>
      </c>
      <c r="D132" s="4">
        <v>0</v>
      </c>
      <c r="E132" s="4">
        <v>0</v>
      </c>
      <c r="F132" s="15">
        <v>0</v>
      </c>
      <c r="G132" s="4">
        <v>1</v>
      </c>
      <c r="H132" s="4">
        <v>1</v>
      </c>
      <c r="I132" s="4" t="s">
        <v>6</v>
      </c>
      <c r="J132" s="4" t="s">
        <v>50</v>
      </c>
      <c r="K132" s="4">
        <v>2200</v>
      </c>
      <c r="L132" s="4">
        <v>6</v>
      </c>
      <c r="M132" s="4">
        <v>1</v>
      </c>
      <c r="N132" s="4">
        <v>63</v>
      </c>
      <c r="O132" s="4">
        <v>96</v>
      </c>
    </row>
    <row r="133" spans="1:15" ht="20.100000000000001" customHeight="1">
      <c r="A133" s="7">
        <v>165</v>
      </c>
      <c r="B133" s="3">
        <v>6</v>
      </c>
      <c r="C133" s="4">
        <v>9</v>
      </c>
      <c r="D133" s="4">
        <v>0</v>
      </c>
      <c r="E133" s="4">
        <v>0</v>
      </c>
      <c r="F133" s="15">
        <v>0</v>
      </c>
      <c r="G133" s="4">
        <v>2</v>
      </c>
      <c r="H133" s="4">
        <v>1</v>
      </c>
      <c r="I133" s="4" t="s">
        <v>6</v>
      </c>
      <c r="J133" s="4" t="s">
        <v>50</v>
      </c>
      <c r="K133" s="4">
        <v>2400</v>
      </c>
      <c r="L133" s="4">
        <v>12</v>
      </c>
      <c r="M133" s="4">
        <v>1</v>
      </c>
      <c r="N133" s="4">
        <v>63</v>
      </c>
      <c r="O133" s="4">
        <v>96</v>
      </c>
    </row>
    <row r="134" spans="1:15" ht="20.100000000000001" customHeight="1">
      <c r="A134" s="7">
        <v>165</v>
      </c>
      <c r="B134" s="3">
        <v>8</v>
      </c>
      <c r="C134" s="4">
        <v>9</v>
      </c>
      <c r="D134" s="4">
        <v>0</v>
      </c>
      <c r="E134" s="4">
        <v>0</v>
      </c>
      <c r="F134" s="15">
        <v>0</v>
      </c>
      <c r="G134" s="4">
        <v>2</v>
      </c>
      <c r="H134" s="4">
        <v>1</v>
      </c>
      <c r="I134" s="4" t="s">
        <v>6</v>
      </c>
      <c r="J134" s="4" t="s">
        <v>50</v>
      </c>
      <c r="K134" s="4">
        <v>2600</v>
      </c>
      <c r="L134" s="4">
        <v>15</v>
      </c>
      <c r="M134" s="4">
        <v>1</v>
      </c>
      <c r="N134" s="4">
        <v>63</v>
      </c>
      <c r="O134" s="4">
        <v>96</v>
      </c>
    </row>
    <row r="135" spans="1:15" ht="20.100000000000001" customHeight="1">
      <c r="A135" s="7">
        <v>164</v>
      </c>
      <c r="B135" s="3">
        <v>5</v>
      </c>
      <c r="C135" s="4">
        <v>14</v>
      </c>
      <c r="D135" s="4">
        <v>1</v>
      </c>
      <c r="E135" s="4">
        <v>1</v>
      </c>
      <c r="F135" s="15">
        <v>0</v>
      </c>
      <c r="G135" s="4">
        <v>1</v>
      </c>
      <c r="H135" s="4">
        <v>1</v>
      </c>
      <c r="I135" s="4" t="s">
        <v>5</v>
      </c>
      <c r="J135" s="4" t="s">
        <v>48</v>
      </c>
      <c r="K135" s="4">
        <v>2500</v>
      </c>
      <c r="L135" s="4">
        <v>20</v>
      </c>
      <c r="M135" s="4">
        <v>2</v>
      </c>
      <c r="N135" s="4">
        <v>63</v>
      </c>
      <c r="O135" s="4">
        <v>96</v>
      </c>
    </row>
    <row r="136" spans="1:15" ht="20.100000000000001" customHeight="1">
      <c r="A136" s="7">
        <v>163</v>
      </c>
      <c r="B136" s="3">
        <v>3</v>
      </c>
      <c r="C136" s="4">
        <v>13</v>
      </c>
      <c r="D136" s="4">
        <v>0</v>
      </c>
      <c r="E136" s="4">
        <v>0</v>
      </c>
      <c r="F136" s="15">
        <v>0</v>
      </c>
      <c r="G136" s="4">
        <v>1</v>
      </c>
      <c r="H136" s="4">
        <v>1.5</v>
      </c>
      <c r="I136" s="4" t="s">
        <v>5</v>
      </c>
      <c r="J136" s="4" t="s">
        <v>48</v>
      </c>
      <c r="K136" s="4">
        <v>2700</v>
      </c>
      <c r="L136" s="4">
        <v>6</v>
      </c>
      <c r="M136" s="4">
        <v>2</v>
      </c>
      <c r="N136" s="4">
        <v>63</v>
      </c>
      <c r="O136" s="4">
        <v>96</v>
      </c>
    </row>
    <row r="137" spans="1:15" ht="20.100000000000001" customHeight="1">
      <c r="A137" s="7">
        <v>161</v>
      </c>
      <c r="B137" s="3">
        <v>3</v>
      </c>
      <c r="C137" s="4">
        <v>5</v>
      </c>
      <c r="D137" s="4">
        <v>0</v>
      </c>
      <c r="E137" s="4">
        <v>0</v>
      </c>
      <c r="F137" s="15">
        <v>0</v>
      </c>
      <c r="G137" s="4">
        <v>1</v>
      </c>
      <c r="H137" s="4">
        <v>1.5</v>
      </c>
      <c r="I137" s="4" t="s">
        <v>5</v>
      </c>
      <c r="J137" s="4" t="s">
        <v>48</v>
      </c>
      <c r="K137" s="4">
        <v>3000</v>
      </c>
      <c r="L137" s="4">
        <v>2</v>
      </c>
      <c r="M137" s="4">
        <v>3</v>
      </c>
      <c r="N137" s="4">
        <v>63</v>
      </c>
      <c r="O137" s="4">
        <v>96</v>
      </c>
    </row>
    <row r="138" spans="1:15" ht="20.100000000000001" customHeight="1">
      <c r="A138" s="7">
        <v>160</v>
      </c>
      <c r="B138" s="3">
        <v>4</v>
      </c>
      <c r="C138" s="4">
        <v>10</v>
      </c>
      <c r="D138" s="4">
        <v>0</v>
      </c>
      <c r="E138" s="4">
        <v>0</v>
      </c>
      <c r="F138" s="15">
        <v>0</v>
      </c>
      <c r="G138" s="4">
        <v>1</v>
      </c>
      <c r="H138" s="4">
        <v>1</v>
      </c>
      <c r="I138" s="4" t="s">
        <v>6</v>
      </c>
      <c r="J138" s="4" t="s">
        <v>50</v>
      </c>
      <c r="K138" s="4">
        <v>2300</v>
      </c>
      <c r="L138" s="4">
        <v>28</v>
      </c>
      <c r="M138" s="4">
        <v>3</v>
      </c>
      <c r="N138" s="4">
        <v>63</v>
      </c>
      <c r="O138" s="4">
        <v>96</v>
      </c>
    </row>
    <row r="139" spans="1:15" ht="20.100000000000001" customHeight="1">
      <c r="A139" s="7">
        <v>160</v>
      </c>
      <c r="B139" s="3">
        <v>5</v>
      </c>
      <c r="C139" s="4">
        <v>9</v>
      </c>
      <c r="D139" s="4">
        <v>0</v>
      </c>
      <c r="E139" s="4">
        <v>1</v>
      </c>
      <c r="F139" s="15">
        <v>0</v>
      </c>
      <c r="G139" s="4">
        <v>2</v>
      </c>
      <c r="H139" s="4">
        <v>1</v>
      </c>
      <c r="I139" s="4" t="s">
        <v>6</v>
      </c>
      <c r="J139" s="4" t="s">
        <v>50</v>
      </c>
      <c r="K139" s="4">
        <v>2500</v>
      </c>
      <c r="L139" s="4">
        <v>20</v>
      </c>
      <c r="M139" s="4">
        <v>3</v>
      </c>
      <c r="N139" s="4">
        <v>63</v>
      </c>
      <c r="O139" s="4">
        <v>96</v>
      </c>
    </row>
    <row r="140" spans="1:15" ht="20.100000000000001" customHeight="1">
      <c r="A140" s="7">
        <v>159</v>
      </c>
      <c r="B140" s="3">
        <v>2</v>
      </c>
      <c r="C140" s="4">
        <v>3</v>
      </c>
      <c r="D140" s="4">
        <v>0</v>
      </c>
      <c r="E140" s="4">
        <v>0</v>
      </c>
      <c r="F140" s="15">
        <v>0</v>
      </c>
      <c r="G140" s="4">
        <v>1</v>
      </c>
      <c r="H140" s="4">
        <v>1</v>
      </c>
      <c r="I140" s="4" t="s">
        <v>5</v>
      </c>
      <c r="J140" s="4" t="s">
        <v>48</v>
      </c>
      <c r="K140" s="4">
        <v>2300</v>
      </c>
      <c r="L140" s="4">
        <v>21</v>
      </c>
      <c r="M140" s="4">
        <v>2</v>
      </c>
      <c r="N140" s="4">
        <v>63</v>
      </c>
      <c r="O140" s="4">
        <v>96</v>
      </c>
    </row>
    <row r="141" spans="1:15" ht="20.100000000000001" customHeight="1">
      <c r="A141" s="7">
        <v>159</v>
      </c>
      <c r="B141" s="3">
        <v>2</v>
      </c>
      <c r="C141" s="4">
        <v>12</v>
      </c>
      <c r="D141" s="4">
        <v>0</v>
      </c>
      <c r="E141" s="4">
        <v>0</v>
      </c>
      <c r="F141" s="15">
        <v>0</v>
      </c>
      <c r="G141" s="4">
        <v>2</v>
      </c>
      <c r="H141" s="4">
        <v>1</v>
      </c>
      <c r="I141" s="4" t="s">
        <v>5</v>
      </c>
      <c r="J141" s="4" t="s">
        <v>48</v>
      </c>
      <c r="K141" s="4">
        <v>2400</v>
      </c>
      <c r="L141" s="4">
        <v>27</v>
      </c>
      <c r="M141" s="4">
        <v>2</v>
      </c>
      <c r="N141" s="4">
        <v>63</v>
      </c>
      <c r="O141" s="4">
        <v>96</v>
      </c>
    </row>
    <row r="142" spans="1:15" ht="20.100000000000001" customHeight="1">
      <c r="A142" s="7">
        <v>159</v>
      </c>
      <c r="B142" s="3">
        <v>6</v>
      </c>
      <c r="C142" s="4">
        <v>9</v>
      </c>
      <c r="D142" s="4">
        <v>0</v>
      </c>
      <c r="E142" s="4">
        <v>0</v>
      </c>
      <c r="F142" s="15">
        <v>0</v>
      </c>
      <c r="G142" s="4">
        <v>2</v>
      </c>
      <c r="H142" s="4">
        <v>1.5</v>
      </c>
      <c r="I142" s="4" t="s">
        <v>5</v>
      </c>
      <c r="J142" s="4" t="s">
        <v>48</v>
      </c>
      <c r="K142" s="4">
        <v>2500</v>
      </c>
      <c r="L142" s="4">
        <v>20</v>
      </c>
      <c r="M142" s="4">
        <v>8</v>
      </c>
      <c r="N142" s="4">
        <v>63</v>
      </c>
      <c r="O142" s="4">
        <v>96</v>
      </c>
    </row>
    <row r="143" spans="1:15" ht="20.100000000000001" customHeight="1">
      <c r="A143" s="7">
        <v>159</v>
      </c>
      <c r="B143" s="3">
        <v>2</v>
      </c>
      <c r="C143" s="4">
        <v>10</v>
      </c>
      <c r="D143" s="4">
        <v>0</v>
      </c>
      <c r="E143" s="4">
        <v>0</v>
      </c>
      <c r="F143" s="15">
        <v>0</v>
      </c>
      <c r="G143" s="4">
        <v>2</v>
      </c>
      <c r="H143" s="4">
        <v>1</v>
      </c>
      <c r="I143" s="4" t="s">
        <v>5</v>
      </c>
      <c r="J143" s="4" t="s">
        <v>48</v>
      </c>
      <c r="K143" s="4">
        <v>2500</v>
      </c>
      <c r="L143" s="4">
        <v>25</v>
      </c>
      <c r="M143" s="4">
        <v>8</v>
      </c>
      <c r="N143" s="4">
        <v>63</v>
      </c>
      <c r="O143" s="4">
        <v>96</v>
      </c>
    </row>
    <row r="144" spans="1:15" ht="20.100000000000001" customHeight="1">
      <c r="A144" s="7">
        <v>159</v>
      </c>
      <c r="B144" s="3">
        <v>2</v>
      </c>
      <c r="C144" s="4">
        <v>2</v>
      </c>
      <c r="D144" s="4">
        <v>0</v>
      </c>
      <c r="E144" s="4">
        <v>0</v>
      </c>
      <c r="F144" s="15">
        <v>0</v>
      </c>
      <c r="G144" s="4">
        <v>1</v>
      </c>
      <c r="H144" s="4">
        <v>1.5</v>
      </c>
      <c r="I144" s="4" t="s">
        <v>5</v>
      </c>
      <c r="J144" s="4" t="s">
        <v>48</v>
      </c>
      <c r="K144" s="4">
        <v>2800</v>
      </c>
      <c r="L144" s="4">
        <v>20</v>
      </c>
      <c r="M144" s="4">
        <v>8</v>
      </c>
      <c r="N144" s="4">
        <v>63</v>
      </c>
      <c r="O144" s="4">
        <v>96</v>
      </c>
    </row>
    <row r="145" spans="1:15" ht="20.100000000000001" customHeight="1">
      <c r="A145" s="7">
        <v>159</v>
      </c>
      <c r="B145" s="3">
        <v>2</v>
      </c>
      <c r="C145" s="4">
        <v>1</v>
      </c>
      <c r="D145" s="4">
        <v>0</v>
      </c>
      <c r="E145" s="4">
        <v>0</v>
      </c>
      <c r="F145" s="15">
        <v>0</v>
      </c>
      <c r="G145" s="4">
        <v>2</v>
      </c>
      <c r="H145" s="4">
        <v>1</v>
      </c>
      <c r="I145" s="4" t="s">
        <v>5</v>
      </c>
      <c r="J145" s="4" t="s">
        <v>48</v>
      </c>
      <c r="K145" s="4">
        <v>2400</v>
      </c>
      <c r="L145" s="4">
        <v>24</v>
      </c>
      <c r="M145" s="4">
        <v>1</v>
      </c>
      <c r="N145" s="4">
        <v>63</v>
      </c>
      <c r="O145" s="4">
        <v>96</v>
      </c>
    </row>
    <row r="146" spans="1:15" ht="20.100000000000001" customHeight="1">
      <c r="A146" s="7">
        <v>151</v>
      </c>
      <c r="B146" s="3">
        <v>2</v>
      </c>
      <c r="C146" s="4">
        <v>4</v>
      </c>
      <c r="D146" s="4">
        <v>0</v>
      </c>
      <c r="E146" s="4">
        <v>0</v>
      </c>
      <c r="F146" s="15">
        <v>0</v>
      </c>
      <c r="G146" s="4">
        <v>1</v>
      </c>
      <c r="H146" s="4">
        <v>1.5</v>
      </c>
      <c r="I146" s="4" t="s">
        <v>5</v>
      </c>
      <c r="J146" s="4" t="s">
        <v>48</v>
      </c>
      <c r="K146" s="4">
        <v>2400</v>
      </c>
      <c r="L146" s="4">
        <v>14</v>
      </c>
      <c r="M146" s="4">
        <v>6</v>
      </c>
      <c r="N146" s="4">
        <v>63</v>
      </c>
      <c r="O146" s="4">
        <v>96</v>
      </c>
    </row>
    <row r="147" spans="1:15" ht="20.100000000000001" customHeight="1">
      <c r="A147" s="7">
        <v>151</v>
      </c>
      <c r="B147" s="3">
        <v>2</v>
      </c>
      <c r="C147" s="4">
        <v>5</v>
      </c>
      <c r="D147" s="4">
        <v>0</v>
      </c>
      <c r="E147" s="4">
        <v>0</v>
      </c>
      <c r="F147" s="15">
        <v>0</v>
      </c>
      <c r="G147" s="4">
        <v>1</v>
      </c>
      <c r="H147" s="4">
        <v>1.5</v>
      </c>
      <c r="I147" s="4" t="s">
        <v>5</v>
      </c>
      <c r="J147" s="4" t="s">
        <v>48</v>
      </c>
      <c r="K147" s="4">
        <v>2800</v>
      </c>
      <c r="L147" s="4">
        <v>18</v>
      </c>
      <c r="M147" s="4">
        <v>6</v>
      </c>
      <c r="N147" s="4">
        <v>63</v>
      </c>
      <c r="O147" s="4">
        <v>96</v>
      </c>
    </row>
    <row r="148" spans="1:15" ht="20.100000000000001" customHeight="1">
      <c r="A148" s="7">
        <v>150</v>
      </c>
      <c r="B148" s="3">
        <v>3</v>
      </c>
      <c r="C148" s="4">
        <v>13</v>
      </c>
      <c r="D148" s="4">
        <v>0</v>
      </c>
      <c r="E148" s="4">
        <v>1</v>
      </c>
      <c r="F148" s="15">
        <v>0</v>
      </c>
      <c r="G148" s="4">
        <v>1</v>
      </c>
      <c r="H148" s="4">
        <v>1</v>
      </c>
      <c r="I148" s="4" t="s">
        <v>5</v>
      </c>
      <c r="J148" s="4" t="s">
        <v>48</v>
      </c>
      <c r="K148" s="4">
        <v>3000</v>
      </c>
      <c r="L148" s="4">
        <v>8</v>
      </c>
      <c r="M148" s="4">
        <v>6</v>
      </c>
      <c r="N148" s="4">
        <v>63</v>
      </c>
      <c r="O148" s="4">
        <v>96</v>
      </c>
    </row>
    <row r="149" spans="1:15" ht="20.100000000000001" customHeight="1">
      <c r="A149" s="7">
        <v>140</v>
      </c>
      <c r="B149" s="3">
        <v>5</v>
      </c>
      <c r="C149" s="4">
        <v>1</v>
      </c>
      <c r="D149" s="4">
        <v>1</v>
      </c>
      <c r="E149" s="4">
        <v>1</v>
      </c>
      <c r="F149" s="15">
        <v>0</v>
      </c>
      <c r="G149" s="4">
        <v>1</v>
      </c>
      <c r="H149" s="4">
        <v>1.5</v>
      </c>
      <c r="I149" s="4" t="s">
        <v>5</v>
      </c>
      <c r="J149" s="4" t="s">
        <v>48</v>
      </c>
      <c r="K149" s="4">
        <v>2400</v>
      </c>
      <c r="L149" s="4">
        <v>20</v>
      </c>
      <c r="M149" s="4">
        <v>2</v>
      </c>
      <c r="N149" s="4">
        <v>63</v>
      </c>
      <c r="O149" s="4">
        <v>96</v>
      </c>
    </row>
    <row r="150" spans="1:15" ht="20.100000000000001" customHeight="1">
      <c r="A150" s="7">
        <v>130</v>
      </c>
      <c r="B150" s="3">
        <v>5</v>
      </c>
      <c r="C150" s="4">
        <v>2</v>
      </c>
      <c r="D150" s="4">
        <v>0</v>
      </c>
      <c r="E150" s="4">
        <v>1</v>
      </c>
      <c r="F150" s="15">
        <v>0</v>
      </c>
      <c r="G150" s="4">
        <v>1</v>
      </c>
      <c r="H150" s="4">
        <v>1</v>
      </c>
      <c r="I150" s="4" t="s">
        <v>5</v>
      </c>
      <c r="J150" s="4" t="s">
        <v>48</v>
      </c>
      <c r="K150" s="4">
        <v>2500</v>
      </c>
      <c r="L150" s="4">
        <v>30</v>
      </c>
      <c r="M150" s="4">
        <v>2</v>
      </c>
      <c r="N150" s="4">
        <v>63</v>
      </c>
      <c r="O150" s="4">
        <v>96</v>
      </c>
    </row>
  </sheetData>
  <sortState xmlns:xlrd2="http://schemas.microsoft.com/office/spreadsheetml/2017/richdata2" ref="A2:Q150">
    <sortCondition descending="1" ref="A25:A150"/>
  </sortState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F02D-0D7F-4E5D-BFC4-B9DFD3F75681}">
  <dimension ref="A1:K150"/>
  <sheetViews>
    <sheetView topLeftCell="A7" workbookViewId="0">
      <selection activeCell="K10" sqref="K10"/>
    </sheetView>
  </sheetViews>
  <sheetFormatPr defaultRowHeight="12.75"/>
  <cols>
    <col min="1" max="1" width="8.28515625" style="1"/>
    <col min="2" max="2" width="9.28515625" customWidth="1"/>
    <col min="3" max="4" width="11.5703125" bestFit="1" customWidth="1"/>
    <col min="7" max="8" width="11.5703125" bestFit="1" customWidth="1"/>
    <col min="11" max="11" width="48.140625" customWidth="1"/>
  </cols>
  <sheetData>
    <row r="1" spans="1:11">
      <c r="A1" s="2" t="s">
        <v>8</v>
      </c>
    </row>
    <row r="2" spans="1:11">
      <c r="A2" s="4">
        <v>24</v>
      </c>
      <c r="B2" s="18"/>
    </row>
    <row r="3" spans="1:11">
      <c r="A3" s="4">
        <v>10</v>
      </c>
      <c r="C3" t="s">
        <v>54</v>
      </c>
    </row>
    <row r="4" spans="1:11">
      <c r="A4" s="4">
        <v>20</v>
      </c>
      <c r="C4">
        <f>AVERAGE(A2:A150)</f>
        <v>18.134228187919462</v>
      </c>
    </row>
    <row r="5" spans="1:11">
      <c r="A5" s="4">
        <v>2</v>
      </c>
    </row>
    <row r="6" spans="1:11">
      <c r="A6" s="4">
        <v>15</v>
      </c>
      <c r="C6" t="s">
        <v>55</v>
      </c>
    </row>
    <row r="7" spans="1:11">
      <c r="A7" s="4">
        <v>10</v>
      </c>
      <c r="C7">
        <f>_xlfn.STDEV.S(A2:A150)</f>
        <v>9.5603755143093352</v>
      </c>
    </row>
    <row r="8" spans="1:11">
      <c r="A8" s="4">
        <v>15</v>
      </c>
    </row>
    <row r="9" spans="1:11" ht="25.5">
      <c r="A9" s="4">
        <v>15</v>
      </c>
      <c r="C9" t="s">
        <v>61</v>
      </c>
    </row>
    <row r="10" spans="1:11" ht="31.5">
      <c r="A10" s="4">
        <v>2</v>
      </c>
      <c r="C10">
        <f>COUNT(A2:A150)</f>
        <v>149</v>
      </c>
      <c r="K10" s="21" t="s">
        <v>74</v>
      </c>
    </row>
    <row r="11" spans="1:11">
      <c r="A11" s="4">
        <v>5</v>
      </c>
      <c r="K11">
        <f>COUNTIFS(A2:A150,"&gt;="&amp;(AVERAGE(A2:A150)-STDEV(A2:A150)),A2:A150,"&lt;="&amp;(AVERAGE(A2:A150)+STDEV(A2:A150)))/COUNT(A2:A150)*100</f>
        <v>75.838926174496649</v>
      </c>
    </row>
    <row r="12" spans="1:11">
      <c r="A12" s="4">
        <v>8</v>
      </c>
    </row>
    <row r="13" spans="1:11" ht="25.5">
      <c r="A13" s="4">
        <v>8</v>
      </c>
      <c r="C13" t="s">
        <v>56</v>
      </c>
    </row>
    <row r="14" spans="1:11">
      <c r="A14" s="4">
        <v>60</v>
      </c>
      <c r="C14">
        <f>C7/SQRT(C10)</f>
        <v>0.7832164793470846</v>
      </c>
    </row>
    <row r="15" spans="1:11">
      <c r="A15" s="4">
        <v>70</v>
      </c>
    </row>
    <row r="16" spans="1:11" ht="38.25">
      <c r="A16" s="4">
        <v>30</v>
      </c>
      <c r="C16" t="s">
        <v>59</v>
      </c>
      <c r="G16" t="s">
        <v>60</v>
      </c>
    </row>
    <row r="17" spans="1:8">
      <c r="A17" s="4">
        <v>25</v>
      </c>
      <c r="C17">
        <f>TINV(0.05/2,C10-1)*C14</f>
        <v>1.773542936164509</v>
      </c>
      <c r="G17">
        <f>TINV(0.01/2, C10-1) * C14</f>
        <v>2.231955177735927</v>
      </c>
    </row>
    <row r="18" spans="1:8">
      <c r="A18" s="4">
        <v>25</v>
      </c>
    </row>
    <row r="19" spans="1:8">
      <c r="A19" s="4">
        <v>8</v>
      </c>
    </row>
    <row r="20" spans="1:8" ht="25.5">
      <c r="A20" s="4">
        <v>19</v>
      </c>
      <c r="C20" t="s">
        <v>57</v>
      </c>
      <c r="D20" t="s">
        <v>58</v>
      </c>
      <c r="G20" t="s">
        <v>57</v>
      </c>
      <c r="H20" t="s">
        <v>58</v>
      </c>
    </row>
    <row r="21" spans="1:8">
      <c r="A21" s="4">
        <v>40</v>
      </c>
      <c r="C21">
        <f>C4-C17</f>
        <v>16.360685251754951</v>
      </c>
      <c r="D21">
        <f>C4+C17</f>
        <v>19.907771124083972</v>
      </c>
      <c r="G21">
        <f>C4-G17</f>
        <v>15.902273010183535</v>
      </c>
      <c r="H21">
        <f>C4+G17</f>
        <v>20.366183365655388</v>
      </c>
    </row>
    <row r="22" spans="1:8">
      <c r="A22" s="4">
        <v>35</v>
      </c>
    </row>
    <row r="23" spans="1:8">
      <c r="A23" s="4">
        <v>35</v>
      </c>
    </row>
    <row r="24" spans="1:8">
      <c r="A24" s="4">
        <v>25</v>
      </c>
    </row>
    <row r="25" spans="1:8">
      <c r="A25" s="4">
        <v>20</v>
      </c>
    </row>
    <row r="26" spans="1:8">
      <c r="A26" s="4">
        <v>25</v>
      </c>
    </row>
    <row r="27" spans="1:8">
      <c r="A27" s="4">
        <v>20</v>
      </c>
    </row>
    <row r="28" spans="1:8">
      <c r="A28" s="4">
        <v>32</v>
      </c>
    </row>
    <row r="29" spans="1:8">
      <c r="A29" s="4">
        <v>18</v>
      </c>
    </row>
    <row r="30" spans="1:8">
      <c r="A30" s="4">
        <v>19</v>
      </c>
    </row>
    <row r="31" spans="1:8">
      <c r="A31" s="4">
        <v>20</v>
      </c>
    </row>
    <row r="32" spans="1:8">
      <c r="A32" s="4">
        <v>15</v>
      </c>
    </row>
    <row r="33" spans="1:1">
      <c r="A33" s="4">
        <v>35</v>
      </c>
    </row>
    <row r="34" spans="1:1">
      <c r="A34" s="4">
        <v>16</v>
      </c>
    </row>
    <row r="35" spans="1:1">
      <c r="A35" s="4">
        <v>17</v>
      </c>
    </row>
    <row r="36" spans="1:1">
      <c r="A36" s="4">
        <v>18</v>
      </c>
    </row>
    <row r="37" spans="1:1">
      <c r="A37" s="4">
        <v>19</v>
      </c>
    </row>
    <row r="38" spans="1:1">
      <c r="A38" s="4">
        <v>20</v>
      </c>
    </row>
    <row r="39" spans="1:1">
      <c r="A39" s="4">
        <v>21</v>
      </c>
    </row>
    <row r="40" spans="1:1">
      <c r="A40" s="4">
        <v>22</v>
      </c>
    </row>
    <row r="41" spans="1:1">
      <c r="A41" s="4">
        <v>23</v>
      </c>
    </row>
    <row r="42" spans="1:1">
      <c r="A42" s="4">
        <v>17</v>
      </c>
    </row>
    <row r="43" spans="1:1">
      <c r="A43" s="4">
        <v>8</v>
      </c>
    </row>
    <row r="44" spans="1:1">
      <c r="A44" s="4">
        <v>12</v>
      </c>
    </row>
    <row r="45" spans="1:1">
      <c r="A45" s="4">
        <v>13</v>
      </c>
    </row>
    <row r="46" spans="1:1">
      <c r="A46" s="4">
        <v>14</v>
      </c>
    </row>
    <row r="47" spans="1:1">
      <c r="A47" s="4">
        <v>6</v>
      </c>
    </row>
    <row r="48" spans="1:1">
      <c r="A48" s="4">
        <v>12</v>
      </c>
    </row>
    <row r="49" spans="1:1">
      <c r="A49" s="4">
        <v>14</v>
      </c>
    </row>
    <row r="50" spans="1:1">
      <c r="A50" s="4">
        <v>15</v>
      </c>
    </row>
    <row r="51" spans="1:1">
      <c r="A51" s="4">
        <v>16</v>
      </c>
    </row>
    <row r="52" spans="1:1">
      <c r="A52" s="4">
        <v>17</v>
      </c>
    </row>
    <row r="53" spans="1:1">
      <c r="A53" s="4">
        <v>9</v>
      </c>
    </row>
    <row r="54" spans="1:1">
      <c r="A54" s="4">
        <v>20</v>
      </c>
    </row>
    <row r="55" spans="1:1">
      <c r="A55" s="4">
        <v>15</v>
      </c>
    </row>
    <row r="56" spans="1:1">
      <c r="A56" s="4">
        <v>14</v>
      </c>
    </row>
    <row r="57" spans="1:1">
      <c r="A57" s="4">
        <v>13</v>
      </c>
    </row>
    <row r="58" spans="1:1">
      <c r="A58" s="4">
        <v>9</v>
      </c>
    </row>
    <row r="59" spans="1:1">
      <c r="A59" s="4">
        <v>21</v>
      </c>
    </row>
    <row r="60" spans="1:1">
      <c r="A60" s="4">
        <v>20</v>
      </c>
    </row>
    <row r="61" spans="1:1">
      <c r="A61" s="4">
        <v>21</v>
      </c>
    </row>
    <row r="62" spans="1:1">
      <c r="A62" s="4">
        <v>20</v>
      </c>
    </row>
    <row r="63" spans="1:1">
      <c r="A63" s="4">
        <v>15</v>
      </c>
    </row>
    <row r="64" spans="1:1">
      <c r="A64" s="4">
        <v>14</v>
      </c>
    </row>
    <row r="65" spans="1:1">
      <c r="A65" s="4">
        <v>13</v>
      </c>
    </row>
    <row r="66" spans="1:1">
      <c r="A66" s="4">
        <v>9</v>
      </c>
    </row>
    <row r="67" spans="1:1">
      <c r="A67" s="4">
        <v>21</v>
      </c>
    </row>
    <row r="68" spans="1:1">
      <c r="A68" s="4">
        <v>20</v>
      </c>
    </row>
    <row r="69" spans="1:1">
      <c r="A69" s="4">
        <v>15</v>
      </c>
    </row>
    <row r="70" spans="1:1">
      <c r="A70" s="4">
        <v>14</v>
      </c>
    </row>
    <row r="71" spans="1:1">
      <c r="A71" s="4">
        <v>13</v>
      </c>
    </row>
    <row r="72" spans="1:1">
      <c r="A72" s="4">
        <v>9</v>
      </c>
    </row>
    <row r="73" spans="1:1">
      <c r="A73" s="4">
        <v>21</v>
      </c>
    </row>
    <row r="74" spans="1:1">
      <c r="A74" s="4">
        <v>20</v>
      </c>
    </row>
    <row r="75" spans="1:1">
      <c r="A75" s="4">
        <v>21</v>
      </c>
    </row>
    <row r="76" spans="1:1">
      <c r="A76" s="4">
        <v>12</v>
      </c>
    </row>
    <row r="77" spans="1:1">
      <c r="A77" s="4">
        <v>13</v>
      </c>
    </row>
    <row r="78" spans="1:1">
      <c r="A78" s="4">
        <v>14</v>
      </c>
    </row>
    <row r="79" spans="1:1">
      <c r="A79" s="4">
        <v>16</v>
      </c>
    </row>
    <row r="80" spans="1:1">
      <c r="A80" s="4">
        <v>17</v>
      </c>
    </row>
    <row r="81" spans="1:1">
      <c r="A81" s="4">
        <v>8</v>
      </c>
    </row>
    <row r="82" spans="1:1">
      <c r="A82" s="4">
        <v>9</v>
      </c>
    </row>
    <row r="83" spans="1:1">
      <c r="A83" s="4">
        <v>10</v>
      </c>
    </row>
    <row r="84" spans="1:1">
      <c r="A84" s="4">
        <v>11</v>
      </c>
    </row>
    <row r="85" spans="1:1">
      <c r="A85" s="4">
        <v>12</v>
      </c>
    </row>
    <row r="86" spans="1:1">
      <c r="A86" s="4">
        <v>15</v>
      </c>
    </row>
    <row r="87" spans="1:1">
      <c r="A87" s="4">
        <v>16</v>
      </c>
    </row>
    <row r="88" spans="1:1">
      <c r="A88" s="4">
        <v>17</v>
      </c>
    </row>
    <row r="89" spans="1:1">
      <c r="A89" s="4">
        <v>18</v>
      </c>
    </row>
    <row r="90" spans="1:1">
      <c r="A90" s="4">
        <v>19</v>
      </c>
    </row>
    <row r="91" spans="1:1">
      <c r="A91" s="4">
        <v>20</v>
      </c>
    </row>
    <row r="92" spans="1:1">
      <c r="A92" s="4">
        <v>20</v>
      </c>
    </row>
    <row r="93" spans="1:1">
      <c r="A93" s="4">
        <v>8</v>
      </c>
    </row>
    <row r="94" spans="1:1">
      <c r="A94" s="4">
        <v>7</v>
      </c>
    </row>
    <row r="95" spans="1:1">
      <c r="A95" s="4">
        <v>6</v>
      </c>
    </row>
    <row r="96" spans="1:1">
      <c r="A96" s="4">
        <v>5</v>
      </c>
    </row>
    <row r="97" spans="1:1">
      <c r="A97" s="4">
        <v>12</v>
      </c>
    </row>
    <row r="98" spans="1:1">
      <c r="A98" s="4">
        <v>18</v>
      </c>
    </row>
    <row r="99" spans="1:1">
      <c r="A99" s="4">
        <v>17</v>
      </c>
    </row>
    <row r="100" spans="1:1">
      <c r="A100" s="4">
        <v>16</v>
      </c>
    </row>
    <row r="101" spans="1:1">
      <c r="A101" s="4">
        <v>15</v>
      </c>
    </row>
    <row r="102" spans="1:1">
      <c r="A102" s="4">
        <v>14</v>
      </c>
    </row>
    <row r="103" spans="1:1">
      <c r="A103" s="4">
        <v>14</v>
      </c>
    </row>
    <row r="104" spans="1:1">
      <c r="A104" s="4">
        <v>12</v>
      </c>
    </row>
    <row r="105" spans="1:1">
      <c r="A105" s="4">
        <v>35</v>
      </c>
    </row>
    <row r="106" spans="1:1">
      <c r="A106" s="4">
        <v>34</v>
      </c>
    </row>
    <row r="107" spans="1:1">
      <c r="A107" s="4">
        <v>30</v>
      </c>
    </row>
    <row r="108" spans="1:1">
      <c r="A108" s="4">
        <v>25</v>
      </c>
    </row>
    <row r="109" spans="1:1">
      <c r="A109" s="4">
        <v>15</v>
      </c>
    </row>
    <row r="110" spans="1:1">
      <c r="A110" s="4">
        <v>20</v>
      </c>
    </row>
    <row r="111" spans="1:1">
      <c r="A111" s="4">
        <v>23</v>
      </c>
    </row>
    <row r="112" spans="1:1">
      <c r="A112" s="4">
        <v>24</v>
      </c>
    </row>
    <row r="113" spans="1:1">
      <c r="A113" s="4">
        <v>22</v>
      </c>
    </row>
    <row r="114" spans="1:1">
      <c r="A114" s="4">
        <v>23</v>
      </c>
    </row>
    <row r="115" spans="1:1">
      <c r="A115" s="4">
        <v>21</v>
      </c>
    </row>
    <row r="116" spans="1:1">
      <c r="A116" s="4">
        <v>23</v>
      </c>
    </row>
    <row r="117" spans="1:1">
      <c r="A117" s="4">
        <v>24</v>
      </c>
    </row>
    <row r="118" spans="1:1">
      <c r="A118" s="4">
        <v>40</v>
      </c>
    </row>
    <row r="119" spans="1:1">
      <c r="A119" s="4">
        <v>25</v>
      </c>
    </row>
    <row r="120" spans="1:1">
      <c r="A120" s="4">
        <v>15</v>
      </c>
    </row>
    <row r="121" spans="1:1">
      <c r="A121" s="4">
        <v>40</v>
      </c>
    </row>
    <row r="122" spans="1:1">
      <c r="A122" s="4">
        <v>25</v>
      </c>
    </row>
    <row r="123" spans="1:1">
      <c r="A123" s="4">
        <v>35</v>
      </c>
    </row>
    <row r="124" spans="1:1">
      <c r="A124" s="4">
        <v>14</v>
      </c>
    </row>
    <row r="125" spans="1:1">
      <c r="A125" s="4">
        <v>19</v>
      </c>
    </row>
    <row r="126" spans="1:1">
      <c r="A126" s="4">
        <v>7</v>
      </c>
    </row>
    <row r="127" spans="1:1">
      <c r="A127" s="4">
        <v>17</v>
      </c>
    </row>
    <row r="128" spans="1:1">
      <c r="A128" s="4">
        <v>18</v>
      </c>
    </row>
    <row r="129" spans="1:1">
      <c r="A129" s="4">
        <v>12</v>
      </c>
    </row>
    <row r="130" spans="1:1">
      <c r="A130" s="4">
        <v>8</v>
      </c>
    </row>
    <row r="131" spans="1:1">
      <c r="A131" s="4">
        <v>4</v>
      </c>
    </row>
    <row r="132" spans="1:1">
      <c r="A132" s="4">
        <v>6</v>
      </c>
    </row>
    <row r="133" spans="1:1">
      <c r="A133" s="4">
        <v>12</v>
      </c>
    </row>
    <row r="134" spans="1:1">
      <c r="A134" s="4">
        <v>15</v>
      </c>
    </row>
    <row r="135" spans="1:1">
      <c r="A135" s="4">
        <v>20</v>
      </c>
    </row>
    <row r="136" spans="1:1">
      <c r="A136" s="4">
        <v>6</v>
      </c>
    </row>
    <row r="137" spans="1:1">
      <c r="A137" s="4">
        <v>2</v>
      </c>
    </row>
    <row r="138" spans="1:1">
      <c r="A138" s="4">
        <v>28</v>
      </c>
    </row>
    <row r="139" spans="1:1">
      <c r="A139" s="4">
        <v>20</v>
      </c>
    </row>
    <row r="140" spans="1:1">
      <c r="A140" s="4">
        <v>21</v>
      </c>
    </row>
    <row r="141" spans="1:1">
      <c r="A141" s="4">
        <v>27</v>
      </c>
    </row>
    <row r="142" spans="1:1">
      <c r="A142" s="4">
        <v>20</v>
      </c>
    </row>
    <row r="143" spans="1:1">
      <c r="A143" s="4">
        <v>25</v>
      </c>
    </row>
    <row r="144" spans="1:1">
      <c r="A144" s="4">
        <v>20</v>
      </c>
    </row>
    <row r="145" spans="1:1">
      <c r="A145" s="4">
        <v>24</v>
      </c>
    </row>
    <row r="146" spans="1:1">
      <c r="A146" s="4">
        <v>14</v>
      </c>
    </row>
    <row r="147" spans="1:1">
      <c r="A147" s="4">
        <v>18</v>
      </c>
    </row>
    <row r="148" spans="1:1">
      <c r="A148" s="4">
        <v>8</v>
      </c>
    </row>
    <row r="149" spans="1:1">
      <c r="A149" s="4">
        <v>20</v>
      </c>
    </row>
    <row r="150" spans="1:1">
      <c r="A150" s="4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5C27-B097-4D8B-A81C-A962CFECCF83}">
  <dimension ref="A1:J150"/>
  <sheetViews>
    <sheetView workbookViewId="0">
      <selection activeCell="J4" sqref="J4"/>
    </sheetView>
  </sheetViews>
  <sheetFormatPr defaultRowHeight="12.75"/>
  <cols>
    <col min="1" max="1" width="11.28515625" style="1" customWidth="1"/>
    <col min="3" max="4" width="11.5703125" bestFit="1" customWidth="1"/>
    <col min="7" max="8" width="11.5703125" bestFit="1" customWidth="1"/>
    <col min="10" max="10" width="45.85546875" customWidth="1"/>
  </cols>
  <sheetData>
    <row r="1" spans="1:10">
      <c r="A1" s="8" t="s">
        <v>27</v>
      </c>
    </row>
    <row r="2" spans="1:10">
      <c r="A2" s="4">
        <v>62</v>
      </c>
      <c r="C2" t="s">
        <v>54</v>
      </c>
    </row>
    <row r="3" spans="1:10">
      <c r="A3" s="4">
        <v>49</v>
      </c>
      <c r="C3">
        <f>AVERAGE(A2:A150)</f>
        <v>62.543624161073822</v>
      </c>
    </row>
    <row r="4" spans="1:10" ht="31.5">
      <c r="A4" s="4">
        <v>70</v>
      </c>
      <c r="J4" s="21" t="s">
        <v>74</v>
      </c>
    </row>
    <row r="5" spans="1:10">
      <c r="A5" s="4">
        <v>58</v>
      </c>
      <c r="C5" t="s">
        <v>63</v>
      </c>
      <c r="J5">
        <f>COUNTIFS(A2:A150,"&gt;="&amp;(AVERAGE(A2:A150)-STDEV(A2:A150)),A2:A150,"&lt;="&amp;(AVERAGE(A2:A150)+STDEV(A2:A150)))/COUNT(A2:A150)*100</f>
        <v>86.577181208053688</v>
      </c>
    </row>
    <row r="6" spans="1:10">
      <c r="A6" s="4">
        <v>61</v>
      </c>
      <c r="C6">
        <f>_xlfn.STDEV.S(A2:A150)</f>
        <v>3.913737450412798</v>
      </c>
    </row>
    <row r="7" spans="1:10">
      <c r="A7" s="4">
        <v>61</v>
      </c>
    </row>
    <row r="8" spans="1:10" ht="25.5">
      <c r="A8" s="4">
        <v>52</v>
      </c>
      <c r="C8" t="s">
        <v>61</v>
      </c>
    </row>
    <row r="9" spans="1:10">
      <c r="A9" s="4">
        <v>52</v>
      </c>
      <c r="C9">
        <f>COUNT(A2:A150)</f>
        <v>149</v>
      </c>
    </row>
    <row r="10" spans="1:10">
      <c r="A10" s="4">
        <v>49</v>
      </c>
    </row>
    <row r="11" spans="1:10">
      <c r="A11" s="4">
        <v>49</v>
      </c>
    </row>
    <row r="12" spans="1:10" ht="25.5">
      <c r="A12" s="4">
        <v>49</v>
      </c>
      <c r="C12" t="s">
        <v>56</v>
      </c>
    </row>
    <row r="13" spans="1:10">
      <c r="A13" s="4">
        <v>49</v>
      </c>
      <c r="C13">
        <f>C6/SQRT(C9)</f>
        <v>0.32062586479089694</v>
      </c>
    </row>
    <row r="14" spans="1:10">
      <c r="A14" s="4">
        <v>73</v>
      </c>
    </row>
    <row r="15" spans="1:10" ht="38.25">
      <c r="A15" s="4">
        <v>71</v>
      </c>
      <c r="C15" t="s">
        <v>59</v>
      </c>
      <c r="G15" t="s">
        <v>60</v>
      </c>
    </row>
    <row r="16" spans="1:10">
      <c r="A16" s="4">
        <v>70</v>
      </c>
      <c r="C16">
        <f>TINV(0.05/2,C9-1)*C13</f>
        <v>0.72603648243659613</v>
      </c>
      <c r="G16">
        <f>TINV(0.01/2,C9-1)*C13</f>
        <v>0.91369701469084064</v>
      </c>
    </row>
    <row r="17" spans="1:8">
      <c r="A17" s="4">
        <v>70</v>
      </c>
    </row>
    <row r="18" spans="1:8" ht="25.5">
      <c r="A18" s="4">
        <v>70</v>
      </c>
      <c r="C18" t="s">
        <v>57</v>
      </c>
      <c r="D18" t="s">
        <v>58</v>
      </c>
      <c r="G18" t="s">
        <v>57</v>
      </c>
      <c r="H18" t="s">
        <v>58</v>
      </c>
    </row>
    <row r="19" spans="1:8">
      <c r="A19" s="4">
        <v>49</v>
      </c>
      <c r="C19">
        <f>C3-C16</f>
        <v>61.817587678637224</v>
      </c>
      <c r="D19">
        <f>C3+C16</f>
        <v>63.26966064351042</v>
      </c>
      <c r="G19">
        <f>C3-G16</f>
        <v>61.629927146382983</v>
      </c>
      <c r="H19">
        <f>C3+G16</f>
        <v>63.457321175764662</v>
      </c>
    </row>
    <row r="20" spans="1:8">
      <c r="A20" s="4">
        <v>70</v>
      </c>
    </row>
    <row r="21" spans="1:8">
      <c r="A21" s="4">
        <v>75</v>
      </c>
    </row>
    <row r="22" spans="1:8">
      <c r="A22" s="4">
        <v>73</v>
      </c>
    </row>
    <row r="23" spans="1:8">
      <c r="A23" s="4">
        <v>70</v>
      </c>
    </row>
    <row r="24" spans="1:8">
      <c r="A24" s="4">
        <v>52</v>
      </c>
    </row>
    <row r="25" spans="1:8">
      <c r="A25" s="4">
        <v>63</v>
      </c>
    </row>
    <row r="26" spans="1:8">
      <c r="A26" s="4">
        <v>63</v>
      </c>
    </row>
    <row r="27" spans="1:8">
      <c r="A27" s="4">
        <v>63</v>
      </c>
    </row>
    <row r="28" spans="1:8">
      <c r="A28" s="4">
        <v>63</v>
      </c>
    </row>
    <row r="29" spans="1:8">
      <c r="A29" s="4">
        <v>63</v>
      </c>
    </row>
    <row r="30" spans="1:8">
      <c r="A30" s="4">
        <v>63</v>
      </c>
    </row>
    <row r="31" spans="1:8">
      <c r="A31" s="4">
        <v>63</v>
      </c>
    </row>
    <row r="32" spans="1:8">
      <c r="A32" s="4">
        <v>63</v>
      </c>
    </row>
    <row r="33" spans="1:1">
      <c r="A33" s="4">
        <v>63</v>
      </c>
    </row>
    <row r="34" spans="1:1">
      <c r="A34" s="4">
        <v>63</v>
      </c>
    </row>
    <row r="35" spans="1:1">
      <c r="A35" s="4">
        <v>63</v>
      </c>
    </row>
    <row r="36" spans="1:1">
      <c r="A36" s="4">
        <v>63</v>
      </c>
    </row>
    <row r="37" spans="1:1">
      <c r="A37" s="4">
        <v>63</v>
      </c>
    </row>
    <row r="38" spans="1:1">
      <c r="A38" s="4">
        <v>63</v>
      </c>
    </row>
    <row r="39" spans="1:1">
      <c r="A39" s="4">
        <v>63</v>
      </c>
    </row>
    <row r="40" spans="1:1">
      <c r="A40" s="4">
        <v>63</v>
      </c>
    </row>
    <row r="41" spans="1:1">
      <c r="A41" s="4">
        <v>63</v>
      </c>
    </row>
    <row r="42" spans="1:1">
      <c r="A42" s="4">
        <v>63</v>
      </c>
    </row>
    <row r="43" spans="1:1">
      <c r="A43" s="4">
        <v>63</v>
      </c>
    </row>
    <row r="44" spans="1:1">
      <c r="A44" s="4">
        <v>63</v>
      </c>
    </row>
    <row r="45" spans="1:1">
      <c r="A45" s="4">
        <v>63</v>
      </c>
    </row>
    <row r="46" spans="1:1">
      <c r="A46" s="4">
        <v>63</v>
      </c>
    </row>
    <row r="47" spans="1:1">
      <c r="A47" s="4">
        <v>63</v>
      </c>
    </row>
    <row r="48" spans="1:1">
      <c r="A48" s="4">
        <v>63</v>
      </c>
    </row>
    <row r="49" spans="1:1">
      <c r="A49" s="4">
        <v>63</v>
      </c>
    </row>
    <row r="50" spans="1:1">
      <c r="A50" s="4">
        <v>63</v>
      </c>
    </row>
    <row r="51" spans="1:1">
      <c r="A51" s="4">
        <v>63</v>
      </c>
    </row>
    <row r="52" spans="1:1">
      <c r="A52" s="4">
        <v>63</v>
      </c>
    </row>
    <row r="53" spans="1:1">
      <c r="A53" s="4">
        <v>63</v>
      </c>
    </row>
    <row r="54" spans="1:1">
      <c r="A54" s="4">
        <v>63</v>
      </c>
    </row>
    <row r="55" spans="1:1">
      <c r="A55" s="4">
        <v>63</v>
      </c>
    </row>
    <row r="56" spans="1:1">
      <c r="A56" s="4">
        <v>63</v>
      </c>
    </row>
    <row r="57" spans="1:1">
      <c r="A57" s="4">
        <v>63</v>
      </c>
    </row>
    <row r="58" spans="1:1">
      <c r="A58" s="4">
        <v>63</v>
      </c>
    </row>
    <row r="59" spans="1:1">
      <c r="A59" s="4">
        <v>63</v>
      </c>
    </row>
    <row r="60" spans="1:1">
      <c r="A60" s="4">
        <v>63</v>
      </c>
    </row>
    <row r="61" spans="1:1">
      <c r="A61" s="4">
        <v>63</v>
      </c>
    </row>
    <row r="62" spans="1:1">
      <c r="A62" s="4">
        <v>63</v>
      </c>
    </row>
    <row r="63" spans="1:1">
      <c r="A63" s="4">
        <v>63</v>
      </c>
    </row>
    <row r="64" spans="1:1">
      <c r="A64" s="4">
        <v>63</v>
      </c>
    </row>
    <row r="65" spans="1:1">
      <c r="A65" s="4">
        <v>63</v>
      </c>
    </row>
    <row r="66" spans="1:1">
      <c r="A66" s="4">
        <v>63</v>
      </c>
    </row>
    <row r="67" spans="1:1">
      <c r="A67" s="4">
        <v>63</v>
      </c>
    </row>
    <row r="68" spans="1:1">
      <c r="A68" s="4">
        <v>63</v>
      </c>
    </row>
    <row r="69" spans="1:1">
      <c r="A69" s="4">
        <v>63</v>
      </c>
    </row>
    <row r="70" spans="1:1">
      <c r="A70" s="4">
        <v>63</v>
      </c>
    </row>
    <row r="71" spans="1:1">
      <c r="A71" s="4">
        <v>63</v>
      </c>
    </row>
    <row r="72" spans="1:1">
      <c r="A72" s="4">
        <v>63</v>
      </c>
    </row>
    <row r="73" spans="1:1">
      <c r="A73" s="4">
        <v>63</v>
      </c>
    </row>
    <row r="74" spans="1:1">
      <c r="A74" s="4">
        <v>63</v>
      </c>
    </row>
    <row r="75" spans="1:1">
      <c r="A75" s="4">
        <v>63</v>
      </c>
    </row>
    <row r="76" spans="1:1">
      <c r="A76" s="4">
        <v>63</v>
      </c>
    </row>
    <row r="77" spans="1:1">
      <c r="A77" s="4">
        <v>63</v>
      </c>
    </row>
    <row r="78" spans="1:1">
      <c r="A78" s="4">
        <v>63</v>
      </c>
    </row>
    <row r="79" spans="1:1">
      <c r="A79" s="4">
        <v>63</v>
      </c>
    </row>
    <row r="80" spans="1:1">
      <c r="A80" s="4">
        <v>63</v>
      </c>
    </row>
    <row r="81" spans="1:1">
      <c r="A81" s="4">
        <v>63</v>
      </c>
    </row>
    <row r="82" spans="1:1">
      <c r="A82" s="4">
        <v>63</v>
      </c>
    </row>
    <row r="83" spans="1:1">
      <c r="A83" s="4">
        <v>63</v>
      </c>
    </row>
    <row r="84" spans="1:1">
      <c r="A84" s="4">
        <v>63</v>
      </c>
    </row>
    <row r="85" spans="1:1">
      <c r="A85" s="4">
        <v>63</v>
      </c>
    </row>
    <row r="86" spans="1:1">
      <c r="A86" s="4">
        <v>62</v>
      </c>
    </row>
    <row r="87" spans="1:1">
      <c r="A87" s="4">
        <v>62</v>
      </c>
    </row>
    <row r="88" spans="1:1">
      <c r="A88" s="4">
        <v>62</v>
      </c>
    </row>
    <row r="89" spans="1:1">
      <c r="A89" s="4">
        <v>62</v>
      </c>
    </row>
    <row r="90" spans="1:1">
      <c r="A90" s="4">
        <v>62</v>
      </c>
    </row>
    <row r="91" spans="1:1">
      <c r="A91" s="4">
        <v>62</v>
      </c>
    </row>
    <row r="92" spans="1:1">
      <c r="A92" s="4">
        <v>62</v>
      </c>
    </row>
    <row r="93" spans="1:1">
      <c r="A93" s="4">
        <v>62</v>
      </c>
    </row>
    <row r="94" spans="1:1">
      <c r="A94" s="4">
        <v>62</v>
      </c>
    </row>
    <row r="95" spans="1:1">
      <c r="A95" s="4">
        <v>62</v>
      </c>
    </row>
    <row r="96" spans="1:1">
      <c r="A96" s="4">
        <v>62</v>
      </c>
    </row>
    <row r="97" spans="1:1">
      <c r="A97" s="4">
        <v>62</v>
      </c>
    </row>
    <row r="98" spans="1:1">
      <c r="A98" s="4">
        <v>62</v>
      </c>
    </row>
    <row r="99" spans="1:1">
      <c r="A99" s="4">
        <v>62</v>
      </c>
    </row>
    <row r="100" spans="1:1">
      <c r="A100" s="4">
        <v>62</v>
      </c>
    </row>
    <row r="101" spans="1:1">
      <c r="A101" s="4">
        <v>62</v>
      </c>
    </row>
    <row r="102" spans="1:1">
      <c r="A102" s="4">
        <v>62</v>
      </c>
    </row>
    <row r="103" spans="1:1">
      <c r="A103" s="4">
        <v>62</v>
      </c>
    </row>
    <row r="104" spans="1:1">
      <c r="A104" s="4">
        <v>62</v>
      </c>
    </row>
    <row r="105" spans="1:1">
      <c r="A105" s="4">
        <v>62</v>
      </c>
    </row>
    <row r="106" spans="1:1">
      <c r="A106" s="4">
        <v>62</v>
      </c>
    </row>
    <row r="107" spans="1:1">
      <c r="A107" s="4">
        <v>62</v>
      </c>
    </row>
    <row r="108" spans="1:1">
      <c r="A108" s="4">
        <v>62</v>
      </c>
    </row>
    <row r="109" spans="1:1">
      <c r="A109" s="4">
        <v>63</v>
      </c>
    </row>
    <row r="110" spans="1:1">
      <c r="A110" s="4">
        <v>63</v>
      </c>
    </row>
    <row r="111" spans="1:1">
      <c r="A111" s="4">
        <v>63</v>
      </c>
    </row>
    <row r="112" spans="1:1">
      <c r="A112" s="4">
        <v>63</v>
      </c>
    </row>
    <row r="113" spans="1:1">
      <c r="A113" s="4">
        <v>63</v>
      </c>
    </row>
    <row r="114" spans="1:1">
      <c r="A114" s="4">
        <v>63</v>
      </c>
    </row>
    <row r="115" spans="1:1">
      <c r="A115" s="4">
        <v>63</v>
      </c>
    </row>
    <row r="116" spans="1:1">
      <c r="A116" s="4">
        <v>63</v>
      </c>
    </row>
    <row r="117" spans="1:1">
      <c r="A117" s="4">
        <v>63</v>
      </c>
    </row>
    <row r="118" spans="1:1">
      <c r="A118" s="4">
        <v>63</v>
      </c>
    </row>
    <row r="119" spans="1:1">
      <c r="A119" s="4">
        <v>63</v>
      </c>
    </row>
    <row r="120" spans="1:1">
      <c r="A120" s="4">
        <v>63</v>
      </c>
    </row>
    <row r="121" spans="1:1">
      <c r="A121" s="4">
        <v>63</v>
      </c>
    </row>
    <row r="122" spans="1:1">
      <c r="A122" s="4">
        <v>63</v>
      </c>
    </row>
    <row r="123" spans="1:1">
      <c r="A123" s="4">
        <v>63</v>
      </c>
    </row>
    <row r="124" spans="1:1">
      <c r="A124" s="4">
        <v>63</v>
      </c>
    </row>
    <row r="125" spans="1:1">
      <c r="A125" s="4">
        <v>63</v>
      </c>
    </row>
    <row r="126" spans="1:1">
      <c r="A126" s="4">
        <v>63</v>
      </c>
    </row>
    <row r="127" spans="1:1">
      <c r="A127" s="4">
        <v>63</v>
      </c>
    </row>
    <row r="128" spans="1:1">
      <c r="A128" s="4">
        <v>63</v>
      </c>
    </row>
    <row r="129" spans="1:1">
      <c r="A129" s="4">
        <v>63</v>
      </c>
    </row>
    <row r="130" spans="1:1">
      <c r="A130" s="4">
        <v>63</v>
      </c>
    </row>
    <row r="131" spans="1:1">
      <c r="A131" s="4">
        <v>63</v>
      </c>
    </row>
    <row r="132" spans="1:1">
      <c r="A132" s="4">
        <v>63</v>
      </c>
    </row>
    <row r="133" spans="1:1">
      <c r="A133" s="4">
        <v>63</v>
      </c>
    </row>
    <row r="134" spans="1:1">
      <c r="A134" s="4">
        <v>63</v>
      </c>
    </row>
    <row r="135" spans="1:1">
      <c r="A135" s="4">
        <v>63</v>
      </c>
    </row>
    <row r="136" spans="1:1">
      <c r="A136" s="4">
        <v>63</v>
      </c>
    </row>
    <row r="137" spans="1:1">
      <c r="A137" s="4">
        <v>63</v>
      </c>
    </row>
    <row r="138" spans="1:1">
      <c r="A138" s="4">
        <v>63</v>
      </c>
    </row>
    <row r="139" spans="1:1">
      <c r="A139" s="4">
        <v>63</v>
      </c>
    </row>
    <row r="140" spans="1:1">
      <c r="A140" s="4">
        <v>63</v>
      </c>
    </row>
    <row r="141" spans="1:1">
      <c r="A141" s="4">
        <v>63</v>
      </c>
    </row>
    <row r="142" spans="1:1">
      <c r="A142" s="4">
        <v>63</v>
      </c>
    </row>
    <row r="143" spans="1:1">
      <c r="A143" s="4">
        <v>63</v>
      </c>
    </row>
    <row r="144" spans="1:1">
      <c r="A144" s="4">
        <v>63</v>
      </c>
    </row>
    <row r="145" spans="1:1">
      <c r="A145" s="4">
        <v>63</v>
      </c>
    </row>
    <row r="146" spans="1:1">
      <c r="A146" s="4">
        <v>63</v>
      </c>
    </row>
    <row r="147" spans="1:1">
      <c r="A147" s="4">
        <v>63</v>
      </c>
    </row>
    <row r="148" spans="1:1">
      <c r="A148" s="4">
        <v>63</v>
      </c>
    </row>
    <row r="149" spans="1:1">
      <c r="A149" s="4">
        <v>63</v>
      </c>
    </row>
    <row r="150" spans="1:1">
      <c r="A150" s="4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A228-2833-4749-88E7-E364E9E1C026}">
  <dimension ref="A1:L150"/>
  <sheetViews>
    <sheetView workbookViewId="0">
      <selection activeCell="L5" sqref="L5"/>
    </sheetView>
  </sheetViews>
  <sheetFormatPr defaultRowHeight="12.75"/>
  <cols>
    <col min="1" max="1" width="9.28515625" style="1" customWidth="1"/>
    <col min="3" max="3" width="11.5703125" bestFit="1" customWidth="1"/>
    <col min="7" max="7" width="11.5703125" bestFit="1" customWidth="1"/>
    <col min="12" max="12" width="36.7109375" customWidth="1"/>
  </cols>
  <sheetData>
    <row r="1" spans="1:12">
      <c r="A1" s="2" t="s">
        <v>14</v>
      </c>
    </row>
    <row r="2" spans="1:12">
      <c r="A2" s="6">
        <v>185</v>
      </c>
      <c r="C2" t="s">
        <v>62</v>
      </c>
    </row>
    <row r="3" spans="1:12">
      <c r="A3" s="6">
        <v>325</v>
      </c>
      <c r="C3" s="19">
        <f>AVERAGE(A2:A150)</f>
        <v>206.90604026845637</v>
      </c>
    </row>
    <row r="4" spans="1:12">
      <c r="A4" s="6">
        <v>295</v>
      </c>
    </row>
    <row r="5" spans="1:12" ht="47.25">
      <c r="A5" s="6">
        <v>175</v>
      </c>
      <c r="C5" t="s">
        <v>63</v>
      </c>
      <c r="L5" s="21" t="s">
        <v>74</v>
      </c>
    </row>
    <row r="6" spans="1:12">
      <c r="A6" s="6">
        <v>175</v>
      </c>
      <c r="C6">
        <f>_xlfn.STDEV.S(A2:A150)</f>
        <v>40.815395591892702</v>
      </c>
      <c r="L6">
        <f>COUNTIFS(A2:A150,"&gt;="&amp;(AVERAGE(A2:A150)-STDEV(A2:A150)),A2:A150,"&lt;="&amp;(AVERAGE(A2:A150)+STDEV(A2:A150)))/COUNT(A2:A150)*100</f>
        <v>61.744966442953022</v>
      </c>
    </row>
    <row r="7" spans="1:12">
      <c r="A7" s="6">
        <v>175</v>
      </c>
    </row>
    <row r="8" spans="1:12">
      <c r="A8" s="6">
        <v>175</v>
      </c>
    </row>
    <row r="9" spans="1:12" ht="25.5">
      <c r="A9" s="6">
        <v>175</v>
      </c>
      <c r="C9" t="s">
        <v>61</v>
      </c>
    </row>
    <row r="10" spans="1:12">
      <c r="A10" s="6">
        <v>175</v>
      </c>
      <c r="C10">
        <f>COUNT(A2:A150)</f>
        <v>149</v>
      </c>
    </row>
    <row r="11" spans="1:12">
      <c r="A11" s="6">
        <v>175</v>
      </c>
    </row>
    <row r="12" spans="1:12">
      <c r="A12" s="6">
        <v>175</v>
      </c>
    </row>
    <row r="13" spans="1:12" ht="25.5">
      <c r="A13" s="6">
        <v>175</v>
      </c>
      <c r="C13" t="s">
        <v>56</v>
      </c>
    </row>
    <row r="14" spans="1:12">
      <c r="A14" s="6">
        <v>175</v>
      </c>
      <c r="C14">
        <f>C6/SQRT(C10)</f>
        <v>3.343727491749064</v>
      </c>
    </row>
    <row r="15" spans="1:12">
      <c r="A15" s="6">
        <v>175</v>
      </c>
    </row>
    <row r="16" spans="1:12">
      <c r="A16" s="6">
        <v>175</v>
      </c>
    </row>
    <row r="17" spans="1:8" ht="38.25">
      <c r="A17" s="6">
        <v>175</v>
      </c>
      <c r="C17" t="s">
        <v>59</v>
      </c>
      <c r="G17" t="s">
        <v>60</v>
      </c>
    </row>
    <row r="18" spans="1:8">
      <c r="A18" s="6">
        <v>175</v>
      </c>
      <c r="C18">
        <f>TINV(0.05/2,C10-1)*C14</f>
        <v>7.5716541081902076</v>
      </c>
      <c r="G18">
        <f>TINV(0.01/2,C10-1)*C14</f>
        <v>9.5287191791070782</v>
      </c>
    </row>
    <row r="19" spans="1:8">
      <c r="A19" s="6">
        <v>200</v>
      </c>
    </row>
    <row r="20" spans="1:8" ht="25.5">
      <c r="A20" s="6">
        <v>200</v>
      </c>
      <c r="C20" t="s">
        <v>57</v>
      </c>
      <c r="D20" t="s">
        <v>58</v>
      </c>
      <c r="G20" t="s">
        <v>57</v>
      </c>
      <c r="H20" t="s">
        <v>64</v>
      </c>
    </row>
    <row r="21" spans="1:8">
      <c r="A21" s="6">
        <v>200</v>
      </c>
      <c r="C21" s="19">
        <f>C3-C18</f>
        <v>199.33438616026615</v>
      </c>
      <c r="D21" s="19">
        <f>C3+C18</f>
        <v>214.47769437664658</v>
      </c>
      <c r="G21" s="19">
        <f>C3-G18</f>
        <v>197.37732108934929</v>
      </c>
      <c r="H21" s="19">
        <f>C3+G18</f>
        <v>216.43475944756344</v>
      </c>
    </row>
    <row r="22" spans="1:8">
      <c r="A22" s="6">
        <v>200</v>
      </c>
    </row>
    <row r="23" spans="1:8">
      <c r="A23" s="6">
        <v>200</v>
      </c>
    </row>
    <row r="24" spans="1:8">
      <c r="A24" s="6">
        <v>200</v>
      </c>
    </row>
    <row r="25" spans="1:8">
      <c r="A25" s="6">
        <v>306</v>
      </c>
    </row>
    <row r="26" spans="1:8">
      <c r="A26" s="7">
        <v>295</v>
      </c>
    </row>
    <row r="27" spans="1:8">
      <c r="A27" s="7">
        <v>294</v>
      </c>
    </row>
    <row r="28" spans="1:8">
      <c r="A28" s="7">
        <v>284</v>
      </c>
    </row>
    <row r="29" spans="1:8">
      <c r="A29" s="7">
        <v>279</v>
      </c>
    </row>
    <row r="30" spans="1:8">
      <c r="A30" s="7">
        <v>279</v>
      </c>
    </row>
    <row r="31" spans="1:8">
      <c r="A31" s="7">
        <v>279</v>
      </c>
    </row>
    <row r="32" spans="1:8">
      <c r="A32" s="7">
        <v>275</v>
      </c>
    </row>
    <row r="33" spans="1:1">
      <c r="A33" s="7">
        <v>274</v>
      </c>
    </row>
    <row r="34" spans="1:1">
      <c r="A34" s="7">
        <v>274</v>
      </c>
    </row>
    <row r="35" spans="1:1">
      <c r="A35" s="7">
        <v>274</v>
      </c>
    </row>
    <row r="36" spans="1:1">
      <c r="A36" s="7">
        <v>269</v>
      </c>
    </row>
    <row r="37" spans="1:1">
      <c r="A37" s="7">
        <v>269</v>
      </c>
    </row>
    <row r="38" spans="1:1">
      <c r="A38" s="7">
        <v>265</v>
      </c>
    </row>
    <row r="39" spans="1:1">
      <c r="A39" s="7">
        <v>265</v>
      </c>
    </row>
    <row r="40" spans="1:1">
      <c r="A40" s="7">
        <v>264</v>
      </c>
    </row>
    <row r="41" spans="1:1">
      <c r="A41" s="7">
        <v>264</v>
      </c>
    </row>
    <row r="42" spans="1:1">
      <c r="A42" s="7">
        <v>264</v>
      </c>
    </row>
    <row r="43" spans="1:1">
      <c r="A43" s="7">
        <v>264</v>
      </c>
    </row>
    <row r="44" spans="1:1">
      <c r="A44" s="7">
        <v>264</v>
      </c>
    </row>
    <row r="45" spans="1:1">
      <c r="A45" s="7">
        <v>261</v>
      </c>
    </row>
    <row r="46" spans="1:1">
      <c r="A46" s="7">
        <v>261</v>
      </c>
    </row>
    <row r="47" spans="1:1">
      <c r="A47" s="7">
        <v>260</v>
      </c>
    </row>
    <row r="48" spans="1:1">
      <c r="A48" s="7">
        <v>259</v>
      </c>
    </row>
    <row r="49" spans="1:1">
      <c r="A49" s="7">
        <v>259</v>
      </c>
    </row>
    <row r="50" spans="1:1">
      <c r="A50" s="7">
        <v>259</v>
      </c>
    </row>
    <row r="51" spans="1:1">
      <c r="A51" s="7">
        <v>255</v>
      </c>
    </row>
    <row r="52" spans="1:1">
      <c r="A52" s="7">
        <v>254</v>
      </c>
    </row>
    <row r="53" spans="1:1">
      <c r="A53" s="7">
        <v>254</v>
      </c>
    </row>
    <row r="54" spans="1:1">
      <c r="A54" s="7">
        <v>250</v>
      </c>
    </row>
    <row r="55" spans="1:1">
      <c r="A55" s="7">
        <v>249</v>
      </c>
    </row>
    <row r="56" spans="1:1">
      <c r="A56" s="7">
        <v>249</v>
      </c>
    </row>
    <row r="57" spans="1:1">
      <c r="A57" s="7">
        <v>240</v>
      </c>
    </row>
    <row r="58" spans="1:1">
      <c r="A58" s="7">
        <v>235</v>
      </c>
    </row>
    <row r="59" spans="1:1">
      <c r="A59" s="7">
        <v>231</v>
      </c>
    </row>
    <row r="60" spans="1:1">
      <c r="A60" s="7">
        <v>230</v>
      </c>
    </row>
    <row r="61" spans="1:1">
      <c r="A61" s="7">
        <v>225</v>
      </c>
    </row>
    <row r="62" spans="1:1">
      <c r="A62" s="7">
        <v>225</v>
      </c>
    </row>
    <row r="63" spans="1:1">
      <c r="A63" s="7">
        <v>225</v>
      </c>
    </row>
    <row r="64" spans="1:1">
      <c r="A64" s="7">
        <v>220</v>
      </c>
    </row>
    <row r="65" spans="1:1">
      <c r="A65" s="7">
        <v>220</v>
      </c>
    </row>
    <row r="66" spans="1:1">
      <c r="A66" s="7">
        <v>220</v>
      </c>
    </row>
    <row r="67" spans="1:1">
      <c r="A67" s="7">
        <v>220</v>
      </c>
    </row>
    <row r="68" spans="1:1">
      <c r="A68" s="7">
        <v>219</v>
      </c>
    </row>
    <row r="69" spans="1:1">
      <c r="A69" s="7">
        <v>217</v>
      </c>
    </row>
    <row r="70" spans="1:1">
      <c r="A70" s="7">
        <v>215</v>
      </c>
    </row>
    <row r="71" spans="1:1">
      <c r="A71" s="7">
        <v>215</v>
      </c>
    </row>
    <row r="72" spans="1:1">
      <c r="A72" s="7">
        <v>215</v>
      </c>
    </row>
    <row r="73" spans="1:1">
      <c r="A73" s="7">
        <v>215</v>
      </c>
    </row>
    <row r="74" spans="1:1">
      <c r="A74" s="7">
        <v>215</v>
      </c>
    </row>
    <row r="75" spans="1:1">
      <c r="A75" s="7">
        <v>215</v>
      </c>
    </row>
    <row r="76" spans="1:1">
      <c r="A76" s="7">
        <v>210</v>
      </c>
    </row>
    <row r="77" spans="1:1">
      <c r="A77" s="7">
        <v>210</v>
      </c>
    </row>
    <row r="78" spans="1:1">
      <c r="A78" s="7">
        <v>210</v>
      </c>
    </row>
    <row r="79" spans="1:1">
      <c r="A79" s="7">
        <v>210</v>
      </c>
    </row>
    <row r="80" spans="1:1">
      <c r="A80" s="7">
        <v>209</v>
      </c>
    </row>
    <row r="81" spans="1:1">
      <c r="A81" s="7">
        <v>209</v>
      </c>
    </row>
    <row r="82" spans="1:1">
      <c r="A82" s="7">
        <v>209</v>
      </c>
    </row>
    <row r="83" spans="1:1">
      <c r="A83" s="7">
        <v>206</v>
      </c>
    </row>
    <row r="84" spans="1:1">
      <c r="A84" s="7">
        <v>205</v>
      </c>
    </row>
    <row r="85" spans="1:1">
      <c r="A85" s="7">
        <v>205</v>
      </c>
    </row>
    <row r="86" spans="1:1">
      <c r="A86" s="7">
        <v>205</v>
      </c>
    </row>
    <row r="87" spans="1:1">
      <c r="A87" s="7">
        <v>204</v>
      </c>
    </row>
    <row r="88" spans="1:1">
      <c r="A88" s="7">
        <v>204</v>
      </c>
    </row>
    <row r="89" spans="1:1">
      <c r="A89" s="7">
        <v>204</v>
      </c>
    </row>
    <row r="90" spans="1:1">
      <c r="A90" s="7">
        <v>204</v>
      </c>
    </row>
    <row r="91" spans="1:1">
      <c r="A91" s="7">
        <v>204</v>
      </c>
    </row>
    <row r="92" spans="1:1">
      <c r="A92" s="7">
        <v>202</v>
      </c>
    </row>
    <row r="93" spans="1:1">
      <c r="A93" s="7">
        <v>200</v>
      </c>
    </row>
    <row r="94" spans="1:1">
      <c r="A94" s="7">
        <v>199</v>
      </c>
    </row>
    <row r="95" spans="1:1">
      <c r="A95" s="7">
        <v>199</v>
      </c>
    </row>
    <row r="96" spans="1:1">
      <c r="A96" s="7">
        <v>199</v>
      </c>
    </row>
    <row r="97" spans="1:1">
      <c r="A97" s="7">
        <v>199</v>
      </c>
    </row>
    <row r="98" spans="1:1">
      <c r="A98" s="7">
        <v>199</v>
      </c>
    </row>
    <row r="99" spans="1:1">
      <c r="A99" s="7">
        <v>199</v>
      </c>
    </row>
    <row r="100" spans="1:1">
      <c r="A100" s="7">
        <v>199</v>
      </c>
    </row>
    <row r="101" spans="1:1">
      <c r="A101" s="7">
        <v>199</v>
      </c>
    </row>
    <row r="102" spans="1:1">
      <c r="A102" s="7">
        <v>199</v>
      </c>
    </row>
    <row r="103" spans="1:1">
      <c r="A103" s="7">
        <v>197</v>
      </c>
    </row>
    <row r="104" spans="1:1">
      <c r="A104" s="7">
        <v>195</v>
      </c>
    </row>
    <row r="105" spans="1:1">
      <c r="A105" s="7">
        <v>190</v>
      </c>
    </row>
    <row r="106" spans="1:1">
      <c r="A106" s="7">
        <v>190</v>
      </c>
    </row>
    <row r="107" spans="1:1">
      <c r="A107" s="7">
        <v>190</v>
      </c>
    </row>
    <row r="108" spans="1:1">
      <c r="A108" s="7">
        <v>190</v>
      </c>
    </row>
    <row r="109" spans="1:1">
      <c r="A109" s="7">
        <v>179</v>
      </c>
    </row>
    <row r="110" spans="1:1">
      <c r="A110" s="7">
        <v>179</v>
      </c>
    </row>
    <row r="111" spans="1:1">
      <c r="A111" s="7">
        <v>179</v>
      </c>
    </row>
    <row r="112" spans="1:1">
      <c r="A112" s="7">
        <v>177</v>
      </c>
    </row>
    <row r="113" spans="1:1">
      <c r="A113" s="7">
        <v>176</v>
      </c>
    </row>
    <row r="114" spans="1:1">
      <c r="A114" s="7">
        <v>176</v>
      </c>
    </row>
    <row r="115" spans="1:1">
      <c r="A115" s="7">
        <v>175</v>
      </c>
    </row>
    <row r="116" spans="1:1">
      <c r="A116" s="7">
        <v>175</v>
      </c>
    </row>
    <row r="117" spans="1:1">
      <c r="A117" s="7">
        <v>175</v>
      </c>
    </row>
    <row r="118" spans="1:1">
      <c r="A118" s="7">
        <v>175</v>
      </c>
    </row>
    <row r="119" spans="1:1">
      <c r="A119" s="7">
        <v>170</v>
      </c>
    </row>
    <row r="120" spans="1:1">
      <c r="A120" s="7">
        <v>170</v>
      </c>
    </row>
    <row r="121" spans="1:1">
      <c r="A121" s="7">
        <v>170</v>
      </c>
    </row>
    <row r="122" spans="1:1">
      <c r="A122" s="7">
        <v>170</v>
      </c>
    </row>
    <row r="123" spans="1:1">
      <c r="A123" s="7">
        <v>170</v>
      </c>
    </row>
    <row r="124" spans="1:1">
      <c r="A124" s="7">
        <v>170</v>
      </c>
    </row>
    <row r="125" spans="1:1">
      <c r="A125" s="7">
        <v>169</v>
      </c>
    </row>
    <row r="126" spans="1:1">
      <c r="A126" s="7">
        <v>169</v>
      </c>
    </row>
    <row r="127" spans="1:1">
      <c r="A127" s="7">
        <v>169</v>
      </c>
    </row>
    <row r="128" spans="1:1">
      <c r="A128" s="7">
        <v>166</v>
      </c>
    </row>
    <row r="129" spans="1:1">
      <c r="A129" s="7">
        <v>165</v>
      </c>
    </row>
    <row r="130" spans="1:1">
      <c r="A130" s="7">
        <v>165</v>
      </c>
    </row>
    <row r="131" spans="1:1">
      <c r="A131" s="7">
        <v>165</v>
      </c>
    </row>
    <row r="132" spans="1:1">
      <c r="A132" s="7">
        <v>165</v>
      </c>
    </row>
    <row r="133" spans="1:1">
      <c r="A133" s="7">
        <v>165</v>
      </c>
    </row>
    <row r="134" spans="1:1">
      <c r="A134" s="7">
        <v>165</v>
      </c>
    </row>
    <row r="135" spans="1:1">
      <c r="A135" s="7">
        <v>164</v>
      </c>
    </row>
    <row r="136" spans="1:1">
      <c r="A136" s="7">
        <v>163</v>
      </c>
    </row>
    <row r="137" spans="1:1">
      <c r="A137" s="7">
        <v>161</v>
      </c>
    </row>
    <row r="138" spans="1:1">
      <c r="A138" s="7">
        <v>160</v>
      </c>
    </row>
    <row r="139" spans="1:1">
      <c r="A139" s="7">
        <v>160</v>
      </c>
    </row>
    <row r="140" spans="1:1">
      <c r="A140" s="7">
        <v>159</v>
      </c>
    </row>
    <row r="141" spans="1:1">
      <c r="A141" s="7">
        <v>159</v>
      </c>
    </row>
    <row r="142" spans="1:1">
      <c r="A142" s="7">
        <v>159</v>
      </c>
    </row>
    <row r="143" spans="1:1">
      <c r="A143" s="7">
        <v>159</v>
      </c>
    </row>
    <row r="144" spans="1:1">
      <c r="A144" s="7">
        <v>159</v>
      </c>
    </row>
    <row r="145" spans="1:1">
      <c r="A145" s="7">
        <v>159</v>
      </c>
    </row>
    <row r="146" spans="1:1">
      <c r="A146" s="7">
        <v>151</v>
      </c>
    </row>
    <row r="147" spans="1:1">
      <c r="A147" s="7">
        <v>151</v>
      </c>
    </row>
    <row r="148" spans="1:1">
      <c r="A148" s="7">
        <v>150</v>
      </c>
    </row>
    <row r="149" spans="1:1">
      <c r="A149" s="7">
        <v>140</v>
      </c>
    </row>
    <row r="150" spans="1:1">
      <c r="A150" s="7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3B74-482B-4356-B814-36F6939FE943}">
  <dimension ref="A1:L150"/>
  <sheetViews>
    <sheetView workbookViewId="0">
      <selection activeCell="L4" sqref="L4"/>
    </sheetView>
  </sheetViews>
  <sheetFormatPr defaultRowHeight="12.75"/>
  <cols>
    <col min="1" max="1" width="8.28515625" style="1"/>
    <col min="3" max="4" width="11.5703125" bestFit="1" customWidth="1"/>
    <col min="7" max="8" width="11.5703125" bestFit="1" customWidth="1"/>
    <col min="12" max="12" width="41.28515625" customWidth="1"/>
  </cols>
  <sheetData>
    <row r="1" spans="1:12">
      <c r="A1" s="2" t="s">
        <v>10</v>
      </c>
    </row>
    <row r="2" spans="1:12">
      <c r="A2" s="4">
        <v>5</v>
      </c>
      <c r="C2" t="s">
        <v>54</v>
      </c>
    </row>
    <row r="3" spans="1:12">
      <c r="A3" s="4">
        <v>4</v>
      </c>
      <c r="C3">
        <f>AVERAGE(A2:A150)</f>
        <v>2.1879194630872485</v>
      </c>
    </row>
    <row r="4" spans="1:12" ht="31.5">
      <c r="A4" s="4">
        <v>2</v>
      </c>
      <c r="L4" s="21" t="s">
        <v>74</v>
      </c>
    </row>
    <row r="5" spans="1:12">
      <c r="A5" s="4">
        <v>3</v>
      </c>
      <c r="C5" t="s">
        <v>63</v>
      </c>
      <c r="L5">
        <f>COUNTIFS(A2:A150,"&gt;="&amp;(AVERAGE(A2:A150)-STDEV(A2:A150)),A2:A150,"&lt;="&amp;(AVERAGE(A2:A150)+STDEV(A2:A150)))/COUNT(A2:A150)*100</f>
        <v>74.496644295302019</v>
      </c>
    </row>
    <row r="6" spans="1:12">
      <c r="A6" s="4">
        <v>2</v>
      </c>
      <c r="C6">
        <f>_xlfn.STDEV.S(A2:A150)</f>
        <v>0.90321593237553499</v>
      </c>
    </row>
    <row r="7" spans="1:12">
      <c r="A7" s="4">
        <v>2</v>
      </c>
    </row>
    <row r="8" spans="1:12">
      <c r="A8" s="4">
        <v>2</v>
      </c>
    </row>
    <row r="9" spans="1:12" ht="25.5">
      <c r="A9" s="4">
        <v>2</v>
      </c>
      <c r="C9" t="s">
        <v>61</v>
      </c>
    </row>
    <row r="10" spans="1:12">
      <c r="A10" s="4">
        <v>5</v>
      </c>
      <c r="C10">
        <f>COUNT(A2:A150)</f>
        <v>149</v>
      </c>
    </row>
    <row r="11" spans="1:12">
      <c r="A11" s="4">
        <v>6</v>
      </c>
    </row>
    <row r="12" spans="1:12">
      <c r="A12" s="4">
        <v>4</v>
      </c>
    </row>
    <row r="13" spans="1:12" ht="25.5">
      <c r="A13" s="4">
        <v>4</v>
      </c>
      <c r="C13" t="s">
        <v>56</v>
      </c>
    </row>
    <row r="14" spans="1:12">
      <c r="A14" s="4">
        <v>1</v>
      </c>
      <c r="C14">
        <f>C6/SQRT(C10)</f>
        <v>7.3994332292340537E-2</v>
      </c>
    </row>
    <row r="15" spans="1:12">
      <c r="A15" s="4">
        <v>1</v>
      </c>
    </row>
    <row r="16" spans="1:12" ht="38.25">
      <c r="A16" s="4">
        <v>1</v>
      </c>
      <c r="C16" t="s">
        <v>59</v>
      </c>
      <c r="G16" t="s">
        <v>60</v>
      </c>
    </row>
    <row r="17" spans="1:8">
      <c r="A17" s="4">
        <v>1</v>
      </c>
      <c r="C17">
        <f>TINV(0.05/2,C10-1)*C14</f>
        <v>0.16755536791397629</v>
      </c>
      <c r="G17">
        <f>TINV(0.01/2,C10-1)*C14</f>
        <v>0.21086383833583075</v>
      </c>
    </row>
    <row r="18" spans="1:8">
      <c r="A18" s="4">
        <v>1</v>
      </c>
    </row>
    <row r="19" spans="1:8">
      <c r="A19" s="4">
        <v>5</v>
      </c>
    </row>
    <row r="20" spans="1:8" ht="25.5">
      <c r="A20" s="4">
        <v>1</v>
      </c>
      <c r="C20" t="s">
        <v>57</v>
      </c>
      <c r="D20" t="s">
        <v>58</v>
      </c>
      <c r="G20" t="s">
        <v>57</v>
      </c>
      <c r="H20" t="s">
        <v>58</v>
      </c>
    </row>
    <row r="21" spans="1:8">
      <c r="A21" s="4">
        <v>1</v>
      </c>
      <c r="C21">
        <f>C3-C17</f>
        <v>2.0203640951732722</v>
      </c>
      <c r="D21">
        <f>C3+C17</f>
        <v>2.3554748310012248</v>
      </c>
      <c r="G21">
        <f>C3-G17</f>
        <v>1.9770556247514177</v>
      </c>
      <c r="H21">
        <f>C3+G17</f>
        <v>2.3987833014230793</v>
      </c>
    </row>
    <row r="22" spans="1:8">
      <c r="A22" s="4">
        <v>1</v>
      </c>
    </row>
    <row r="23" spans="1:8">
      <c r="A23" s="4">
        <v>1</v>
      </c>
    </row>
    <row r="24" spans="1:8">
      <c r="A24" s="4">
        <v>3</v>
      </c>
    </row>
    <row r="25" spans="1:8">
      <c r="A25" s="4">
        <v>3</v>
      </c>
    </row>
    <row r="26" spans="1:8">
      <c r="A26" s="4">
        <v>3</v>
      </c>
    </row>
    <row r="27" spans="1:8">
      <c r="A27" s="4">
        <v>2</v>
      </c>
    </row>
    <row r="28" spans="1:8">
      <c r="A28" s="4">
        <v>2</v>
      </c>
    </row>
    <row r="29" spans="1:8">
      <c r="A29" s="4">
        <v>2</v>
      </c>
    </row>
    <row r="30" spans="1:8">
      <c r="A30" s="4">
        <v>2</v>
      </c>
    </row>
    <row r="31" spans="1:8">
      <c r="A31" s="4">
        <v>2</v>
      </c>
    </row>
    <row r="32" spans="1:8">
      <c r="A32" s="4">
        <v>3</v>
      </c>
    </row>
    <row r="33" spans="1:1">
      <c r="A33" s="4">
        <v>3</v>
      </c>
    </row>
    <row r="34" spans="1:1">
      <c r="A34" s="4">
        <v>3</v>
      </c>
    </row>
    <row r="35" spans="1:1">
      <c r="A35" s="4">
        <v>3</v>
      </c>
    </row>
    <row r="36" spans="1:1">
      <c r="A36" s="4">
        <v>3</v>
      </c>
    </row>
    <row r="37" spans="1:1">
      <c r="A37" s="4">
        <v>3</v>
      </c>
    </row>
    <row r="38" spans="1:1">
      <c r="A38" s="4">
        <v>3</v>
      </c>
    </row>
    <row r="39" spans="1:1">
      <c r="A39" s="4">
        <v>3</v>
      </c>
    </row>
    <row r="40" spans="1:1">
      <c r="A40" s="4">
        <v>2</v>
      </c>
    </row>
    <row r="41" spans="1:1">
      <c r="A41" s="4">
        <v>2</v>
      </c>
    </row>
    <row r="42" spans="1:1">
      <c r="A42" s="4">
        <v>2</v>
      </c>
    </row>
    <row r="43" spans="1:1">
      <c r="A43" s="4">
        <v>3</v>
      </c>
    </row>
    <row r="44" spans="1:1">
      <c r="A44" s="4">
        <v>2</v>
      </c>
    </row>
    <row r="45" spans="1:1">
      <c r="A45" s="4">
        <v>3</v>
      </c>
    </row>
    <row r="46" spans="1:1">
      <c r="A46" s="4">
        <v>2</v>
      </c>
    </row>
    <row r="47" spans="1:1">
      <c r="A47" s="4">
        <v>3</v>
      </c>
    </row>
    <row r="48" spans="1:1">
      <c r="A48" s="4">
        <v>3</v>
      </c>
    </row>
    <row r="49" spans="1:1">
      <c r="A49" s="4">
        <v>2</v>
      </c>
    </row>
    <row r="50" spans="1:1">
      <c r="A50" s="4">
        <v>3</v>
      </c>
    </row>
    <row r="51" spans="1:1">
      <c r="A51" s="4">
        <v>3</v>
      </c>
    </row>
    <row r="52" spans="1:1">
      <c r="A52" s="4">
        <v>3</v>
      </c>
    </row>
    <row r="53" spans="1:1">
      <c r="A53" s="4">
        <v>3</v>
      </c>
    </row>
    <row r="54" spans="1:1">
      <c r="A54" s="4">
        <v>2</v>
      </c>
    </row>
    <row r="55" spans="1:1">
      <c r="A55" s="4">
        <v>3</v>
      </c>
    </row>
    <row r="56" spans="1:1">
      <c r="A56" s="4">
        <v>1</v>
      </c>
    </row>
    <row r="57" spans="1:1">
      <c r="A57" s="4">
        <v>2</v>
      </c>
    </row>
    <row r="58" spans="1:1">
      <c r="A58" s="4">
        <v>2</v>
      </c>
    </row>
    <row r="59" spans="1:1">
      <c r="A59" s="4">
        <v>1</v>
      </c>
    </row>
    <row r="60" spans="1:1">
      <c r="A60" s="4">
        <v>2</v>
      </c>
    </row>
    <row r="61" spans="1:1">
      <c r="A61" s="4">
        <v>1</v>
      </c>
    </row>
    <row r="62" spans="1:1">
      <c r="A62" s="4">
        <v>1</v>
      </c>
    </row>
    <row r="63" spans="1:1">
      <c r="A63" s="4">
        <v>3</v>
      </c>
    </row>
    <row r="64" spans="1:1">
      <c r="A64" s="4">
        <v>3</v>
      </c>
    </row>
    <row r="65" spans="1:1">
      <c r="A65" s="4">
        <v>2</v>
      </c>
    </row>
    <row r="66" spans="1:1">
      <c r="A66" s="4">
        <v>2</v>
      </c>
    </row>
    <row r="67" spans="1:1">
      <c r="A67" s="4">
        <v>2</v>
      </c>
    </row>
    <row r="68" spans="1:1">
      <c r="A68" s="4">
        <v>3</v>
      </c>
    </row>
    <row r="69" spans="1:1">
      <c r="A69" s="4">
        <v>3</v>
      </c>
    </row>
    <row r="70" spans="1:1">
      <c r="A70" s="4">
        <v>2</v>
      </c>
    </row>
    <row r="71" spans="1:1">
      <c r="A71" s="4">
        <v>2</v>
      </c>
    </row>
    <row r="72" spans="1:1">
      <c r="A72" s="4">
        <v>3</v>
      </c>
    </row>
    <row r="73" spans="1:1">
      <c r="A73" s="4">
        <v>2</v>
      </c>
    </row>
    <row r="74" spans="1:1">
      <c r="A74" s="4">
        <v>2</v>
      </c>
    </row>
    <row r="75" spans="1:1">
      <c r="A75" s="4">
        <v>4</v>
      </c>
    </row>
    <row r="76" spans="1:1">
      <c r="A76" s="4">
        <v>2</v>
      </c>
    </row>
    <row r="77" spans="1:1">
      <c r="A77" s="4">
        <v>2</v>
      </c>
    </row>
    <row r="78" spans="1:1">
      <c r="A78" s="4">
        <v>2</v>
      </c>
    </row>
    <row r="79" spans="1:1">
      <c r="A79" s="4">
        <v>2</v>
      </c>
    </row>
    <row r="80" spans="1:1">
      <c r="A80" s="4">
        <v>2</v>
      </c>
    </row>
    <row r="81" spans="1:1">
      <c r="A81" s="4">
        <v>2</v>
      </c>
    </row>
    <row r="82" spans="1:1">
      <c r="A82" s="4">
        <v>2</v>
      </c>
    </row>
    <row r="83" spans="1:1">
      <c r="A83" s="4">
        <v>2</v>
      </c>
    </row>
    <row r="84" spans="1:1">
      <c r="A84" s="4">
        <v>2</v>
      </c>
    </row>
    <row r="85" spans="1:1">
      <c r="A85" s="4">
        <v>2</v>
      </c>
    </row>
    <row r="86" spans="1:1">
      <c r="A86" s="4">
        <v>3</v>
      </c>
    </row>
    <row r="87" spans="1:1">
      <c r="A87" s="4">
        <v>3</v>
      </c>
    </row>
    <row r="88" spans="1:1">
      <c r="A88" s="4">
        <v>2</v>
      </c>
    </row>
    <row r="89" spans="1:1">
      <c r="A89" s="4">
        <v>2</v>
      </c>
    </row>
    <row r="90" spans="1:1">
      <c r="A90" s="4">
        <v>2</v>
      </c>
    </row>
    <row r="91" spans="1:1">
      <c r="A91" s="4">
        <v>2</v>
      </c>
    </row>
    <row r="92" spans="1:1">
      <c r="A92" s="4">
        <v>1</v>
      </c>
    </row>
    <row r="93" spans="1:1">
      <c r="A93" s="4">
        <v>2</v>
      </c>
    </row>
    <row r="94" spans="1:1">
      <c r="A94" s="4">
        <v>3</v>
      </c>
    </row>
    <row r="95" spans="1:1">
      <c r="A95" s="4">
        <v>3</v>
      </c>
    </row>
    <row r="96" spans="1:1">
      <c r="A96" s="4">
        <v>3</v>
      </c>
    </row>
    <row r="97" spans="1:1">
      <c r="A97" s="4">
        <v>3</v>
      </c>
    </row>
    <row r="98" spans="1:1">
      <c r="A98" s="4">
        <v>3</v>
      </c>
    </row>
    <row r="99" spans="1:1">
      <c r="A99" s="4">
        <v>2</v>
      </c>
    </row>
    <row r="100" spans="1:1">
      <c r="A100" s="4">
        <v>2</v>
      </c>
    </row>
    <row r="101" spans="1:1">
      <c r="A101" s="4">
        <v>2</v>
      </c>
    </row>
    <row r="102" spans="1:1">
      <c r="A102" s="4">
        <v>2</v>
      </c>
    </row>
    <row r="103" spans="1:1">
      <c r="A103" s="4">
        <v>2</v>
      </c>
    </row>
    <row r="104" spans="1:1">
      <c r="A104" s="4">
        <v>3</v>
      </c>
    </row>
    <row r="105" spans="1:1">
      <c r="A105" s="4">
        <v>3</v>
      </c>
    </row>
    <row r="106" spans="1:1">
      <c r="A106" s="4">
        <v>3</v>
      </c>
    </row>
    <row r="107" spans="1:1">
      <c r="A107" s="4">
        <v>2</v>
      </c>
    </row>
    <row r="108" spans="1:1">
      <c r="A108" s="4">
        <v>2</v>
      </c>
    </row>
    <row r="109" spans="1:1">
      <c r="A109" s="4">
        <v>2</v>
      </c>
    </row>
    <row r="110" spans="1:1">
      <c r="A110" s="4">
        <v>2</v>
      </c>
    </row>
    <row r="111" spans="1:1">
      <c r="A111" s="4">
        <v>2</v>
      </c>
    </row>
    <row r="112" spans="1:1">
      <c r="A112" s="4">
        <v>2</v>
      </c>
    </row>
    <row r="113" spans="1:1">
      <c r="A113" s="4">
        <v>2</v>
      </c>
    </row>
    <row r="114" spans="1:1">
      <c r="A114" s="4">
        <v>2</v>
      </c>
    </row>
    <row r="115" spans="1:1">
      <c r="A115" s="4">
        <v>2</v>
      </c>
    </row>
    <row r="116" spans="1:1">
      <c r="A116" s="4">
        <v>1</v>
      </c>
    </row>
    <row r="117" spans="1:1">
      <c r="A117" s="4">
        <v>2</v>
      </c>
    </row>
    <row r="118" spans="1:1">
      <c r="A118" s="4">
        <v>2</v>
      </c>
    </row>
    <row r="119" spans="1:1">
      <c r="A119" s="4">
        <v>2</v>
      </c>
    </row>
    <row r="120" spans="1:1">
      <c r="A120" s="4">
        <v>1</v>
      </c>
    </row>
    <row r="121" spans="1:1">
      <c r="A121" s="4">
        <v>3</v>
      </c>
    </row>
    <row r="122" spans="1:1">
      <c r="A122" s="4">
        <v>2</v>
      </c>
    </row>
    <row r="123" spans="1:1">
      <c r="A123" s="4">
        <v>2</v>
      </c>
    </row>
    <row r="124" spans="1:1">
      <c r="A124" s="4">
        <v>2</v>
      </c>
    </row>
    <row r="125" spans="1:1">
      <c r="A125" s="4">
        <v>2</v>
      </c>
    </row>
    <row r="126" spans="1:1">
      <c r="A126" s="4">
        <v>2</v>
      </c>
    </row>
    <row r="127" spans="1:1">
      <c r="A127" s="4">
        <v>2</v>
      </c>
    </row>
    <row r="128" spans="1:1">
      <c r="A128" s="4">
        <v>2</v>
      </c>
    </row>
    <row r="129" spans="1:1">
      <c r="A129" s="4">
        <v>1</v>
      </c>
    </row>
    <row r="130" spans="1:1">
      <c r="A130" s="4">
        <v>2</v>
      </c>
    </row>
    <row r="131" spans="1:1">
      <c r="A131" s="4">
        <v>1</v>
      </c>
    </row>
    <row r="132" spans="1:1">
      <c r="A132" s="4">
        <v>1</v>
      </c>
    </row>
    <row r="133" spans="1:1">
      <c r="A133" s="4">
        <v>2</v>
      </c>
    </row>
    <row r="134" spans="1:1">
      <c r="A134" s="4">
        <v>2</v>
      </c>
    </row>
    <row r="135" spans="1:1">
      <c r="A135" s="4">
        <v>1</v>
      </c>
    </row>
    <row r="136" spans="1:1">
      <c r="A136" s="4">
        <v>1</v>
      </c>
    </row>
    <row r="137" spans="1:1">
      <c r="A137" s="4">
        <v>1</v>
      </c>
    </row>
    <row r="138" spans="1:1">
      <c r="A138" s="4">
        <v>1</v>
      </c>
    </row>
    <row r="139" spans="1:1">
      <c r="A139" s="4">
        <v>2</v>
      </c>
    </row>
    <row r="140" spans="1:1">
      <c r="A140" s="4">
        <v>1</v>
      </c>
    </row>
    <row r="141" spans="1:1">
      <c r="A141" s="4">
        <v>2</v>
      </c>
    </row>
    <row r="142" spans="1:1">
      <c r="A142" s="4">
        <v>2</v>
      </c>
    </row>
    <row r="143" spans="1:1">
      <c r="A143" s="4">
        <v>2</v>
      </c>
    </row>
    <row r="144" spans="1:1">
      <c r="A144" s="4">
        <v>1</v>
      </c>
    </row>
    <row r="145" spans="1:1">
      <c r="A145" s="4">
        <v>2</v>
      </c>
    </row>
    <row r="146" spans="1:1">
      <c r="A146" s="4">
        <v>1</v>
      </c>
    </row>
    <row r="147" spans="1:1">
      <c r="A147" s="4">
        <v>1</v>
      </c>
    </row>
    <row r="148" spans="1:1">
      <c r="A148" s="4">
        <v>1</v>
      </c>
    </row>
    <row r="149" spans="1:1">
      <c r="A149" s="4">
        <v>1</v>
      </c>
    </row>
    <row r="150" spans="1:1">
      <c r="A150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EBCE-4C97-4484-A6AF-71542C011ADA}">
  <dimension ref="A1:K150"/>
  <sheetViews>
    <sheetView workbookViewId="0">
      <selection activeCell="H11" sqref="H11"/>
    </sheetView>
  </sheetViews>
  <sheetFormatPr defaultRowHeight="12.75"/>
  <cols>
    <col min="1" max="1" width="6" style="1" customWidth="1"/>
    <col min="4" max="5" width="18.42578125" customWidth="1"/>
    <col min="7" max="7" width="27.28515625" customWidth="1"/>
    <col min="8" max="8" width="18" customWidth="1"/>
    <col min="11" max="11" width="40.5703125" customWidth="1"/>
  </cols>
  <sheetData>
    <row r="1" spans="1:11">
      <c r="A1" s="2" t="s">
        <v>13</v>
      </c>
      <c r="B1" t="s">
        <v>65</v>
      </c>
    </row>
    <row r="2" spans="1:11">
      <c r="A2" s="4" t="s">
        <v>6</v>
      </c>
      <c r="B2">
        <f>INSURANCE!B3</f>
        <v>1</v>
      </c>
    </row>
    <row r="3" spans="1:11" ht="25.5">
      <c r="A3" s="4" t="s">
        <v>6</v>
      </c>
      <c r="B3">
        <f t="shared" ref="B3:B66" si="0">IF(A3="A",1,IF(A3="F",2,""))</f>
        <v>1</v>
      </c>
      <c r="D3" t="s">
        <v>66</v>
      </c>
    </row>
    <row r="4" spans="1:11">
      <c r="A4" s="4" t="s">
        <v>6</v>
      </c>
      <c r="B4">
        <f t="shared" si="0"/>
        <v>1</v>
      </c>
      <c r="D4">
        <f>COUNTIF(A2:A150,"A")</f>
        <v>56</v>
      </c>
    </row>
    <row r="5" spans="1:11">
      <c r="A5" s="4" t="s">
        <v>6</v>
      </c>
      <c r="B5">
        <f t="shared" si="0"/>
        <v>1</v>
      </c>
    </row>
    <row r="6" spans="1:11" ht="15">
      <c r="A6" s="4" t="s">
        <v>6</v>
      </c>
      <c r="B6">
        <f t="shared" si="0"/>
        <v>1</v>
      </c>
      <c r="D6" t="s">
        <v>67</v>
      </c>
      <c r="K6" s="20">
        <f>COUNTIFS(B2:B150,"&gt;="&amp;(AVERAGE(B2:B150)-STDEV(B2:B150)),B2:B150,"&lt;="&amp;(AVERAGE(B2:B150)+STDEV(B2:B150)))/COUNT(B2:B150)*100</f>
        <v>62.416107382550337</v>
      </c>
    </row>
    <row r="7" spans="1:11" ht="94.5">
      <c r="A7" s="4" t="s">
        <v>6</v>
      </c>
      <c r="B7">
        <f t="shared" si="0"/>
        <v>1</v>
      </c>
      <c r="D7">
        <f>COUNTIF(A2:A150,"F")</f>
        <v>93</v>
      </c>
      <c r="K7" s="21" t="s">
        <v>73</v>
      </c>
    </row>
    <row r="8" spans="1:11">
      <c r="A8" s="4" t="s">
        <v>6</v>
      </c>
      <c r="B8">
        <f t="shared" si="0"/>
        <v>1</v>
      </c>
      <c r="K8">
        <f>COUNTIFS(B2:B150,"&gt;="&amp;(AVERAGE(B2:B150)-STDEV(B2:B150)),B2:B150,"&lt;="&amp;(AVERAGE(B2:B150)+STDEV(B2:B150)))/COUNT(B2:B150)*100</f>
        <v>62.416107382550337</v>
      </c>
    </row>
    <row r="9" spans="1:11">
      <c r="A9" s="4" t="s">
        <v>6</v>
      </c>
      <c r="B9">
        <f t="shared" si="0"/>
        <v>1</v>
      </c>
    </row>
    <row r="10" spans="1:11" ht="38.25">
      <c r="A10" s="4" t="s">
        <v>6</v>
      </c>
      <c r="B10">
        <f t="shared" si="0"/>
        <v>1</v>
      </c>
      <c r="D10" t="s">
        <v>68</v>
      </c>
    </row>
    <row r="11" spans="1:11">
      <c r="A11" s="4" t="s">
        <v>6</v>
      </c>
      <c r="B11">
        <f t="shared" si="0"/>
        <v>1</v>
      </c>
      <c r="D11">
        <f>D4/(D4+D7)</f>
        <v>0.37583892617449666</v>
      </c>
    </row>
    <row r="12" spans="1:11">
      <c r="A12" s="4" t="s">
        <v>6</v>
      </c>
      <c r="B12">
        <f t="shared" si="0"/>
        <v>1</v>
      </c>
    </row>
    <row r="13" spans="1:11">
      <c r="A13" s="4" t="s">
        <v>6</v>
      </c>
      <c r="B13">
        <f t="shared" si="0"/>
        <v>1</v>
      </c>
      <c r="D13" t="s">
        <v>56</v>
      </c>
    </row>
    <row r="14" spans="1:11">
      <c r="A14" s="4" t="s">
        <v>6</v>
      </c>
      <c r="B14">
        <f t="shared" si="0"/>
        <v>1</v>
      </c>
      <c r="D14">
        <f>SQRT((D11*(1-D11))/(D7+D4))</f>
        <v>3.9678576687717432E-2</v>
      </c>
    </row>
    <row r="15" spans="1:11">
      <c r="A15" s="4" t="s">
        <v>6</v>
      </c>
      <c r="B15">
        <f t="shared" si="0"/>
        <v>1</v>
      </c>
    </row>
    <row r="16" spans="1:11">
      <c r="A16" s="4" t="s">
        <v>6</v>
      </c>
      <c r="B16">
        <f t="shared" si="0"/>
        <v>1</v>
      </c>
    </row>
    <row r="17" spans="1:8" ht="25.5">
      <c r="A17" s="4" t="s">
        <v>6</v>
      </c>
      <c r="B17">
        <f t="shared" si="0"/>
        <v>1</v>
      </c>
      <c r="D17" t="s">
        <v>59</v>
      </c>
      <c r="G17" t="s">
        <v>60</v>
      </c>
    </row>
    <row r="18" spans="1:8">
      <c r="A18" s="4" t="s">
        <v>6</v>
      </c>
      <c r="B18">
        <f t="shared" si="0"/>
        <v>1</v>
      </c>
      <c r="D18">
        <f>1.96*D14</f>
        <v>7.7770010307926171E-2</v>
      </c>
      <c r="G18">
        <f>2.575*D14</f>
        <v>0.1021723349708724</v>
      </c>
    </row>
    <row r="19" spans="1:8">
      <c r="A19" s="4" t="s">
        <v>6</v>
      </c>
      <c r="B19">
        <f t="shared" si="0"/>
        <v>1</v>
      </c>
    </row>
    <row r="20" spans="1:8">
      <c r="A20" s="4" t="s">
        <v>6</v>
      </c>
      <c r="B20">
        <f t="shared" si="0"/>
        <v>1</v>
      </c>
      <c r="D20" t="s">
        <v>57</v>
      </c>
      <c r="E20" t="s">
        <v>64</v>
      </c>
      <c r="G20" t="s">
        <v>57</v>
      </c>
      <c r="H20" t="s">
        <v>58</v>
      </c>
    </row>
    <row r="21" spans="1:8">
      <c r="A21" s="4" t="s">
        <v>6</v>
      </c>
      <c r="B21">
        <f t="shared" si="0"/>
        <v>1</v>
      </c>
      <c r="D21">
        <f>D11-D18</f>
        <v>0.29806891586657047</v>
      </c>
      <c r="E21">
        <f>D11+D18</f>
        <v>0.45360893648242284</v>
      </c>
      <c r="G21">
        <f>D11-G18</f>
        <v>0.27366659120362424</v>
      </c>
      <c r="H21">
        <f>D11+G18</f>
        <v>0.47801126114536907</v>
      </c>
    </row>
    <row r="22" spans="1:8">
      <c r="A22" s="4" t="s">
        <v>6</v>
      </c>
      <c r="B22">
        <f t="shared" si="0"/>
        <v>1</v>
      </c>
    </row>
    <row r="23" spans="1:8">
      <c r="A23" s="4" t="s">
        <v>6</v>
      </c>
      <c r="B23">
        <f t="shared" si="0"/>
        <v>1</v>
      </c>
    </row>
    <row r="24" spans="1:8">
      <c r="A24" s="4" t="s">
        <v>6</v>
      </c>
      <c r="B24">
        <f t="shared" si="0"/>
        <v>1</v>
      </c>
    </row>
    <row r="25" spans="1:8">
      <c r="A25" s="4" t="s">
        <v>5</v>
      </c>
      <c r="B25">
        <f t="shared" si="0"/>
        <v>2</v>
      </c>
    </row>
    <row r="26" spans="1:8">
      <c r="A26" s="4" t="s">
        <v>5</v>
      </c>
      <c r="B26">
        <f t="shared" si="0"/>
        <v>2</v>
      </c>
    </row>
    <row r="27" spans="1:8">
      <c r="A27" s="4" t="s">
        <v>5</v>
      </c>
      <c r="B27">
        <f t="shared" si="0"/>
        <v>2</v>
      </c>
    </row>
    <row r="28" spans="1:8">
      <c r="A28" s="4" t="s">
        <v>5</v>
      </c>
      <c r="B28">
        <f t="shared" si="0"/>
        <v>2</v>
      </c>
    </row>
    <row r="29" spans="1:8">
      <c r="A29" s="4" t="s">
        <v>5</v>
      </c>
      <c r="B29">
        <f t="shared" si="0"/>
        <v>2</v>
      </c>
    </row>
    <row r="30" spans="1:8">
      <c r="A30" s="4" t="s">
        <v>5</v>
      </c>
      <c r="B30">
        <f t="shared" si="0"/>
        <v>2</v>
      </c>
    </row>
    <row r="31" spans="1:8">
      <c r="A31" s="4" t="s">
        <v>5</v>
      </c>
      <c r="B31">
        <f t="shared" si="0"/>
        <v>2</v>
      </c>
    </row>
    <row r="32" spans="1:8">
      <c r="A32" s="4" t="s">
        <v>5</v>
      </c>
      <c r="B32">
        <f t="shared" si="0"/>
        <v>2</v>
      </c>
    </row>
    <row r="33" spans="1:2">
      <c r="A33" s="4" t="s">
        <v>5</v>
      </c>
      <c r="B33">
        <f t="shared" si="0"/>
        <v>2</v>
      </c>
    </row>
    <row r="34" spans="1:2">
      <c r="A34" s="4" t="s">
        <v>5</v>
      </c>
      <c r="B34">
        <f t="shared" si="0"/>
        <v>2</v>
      </c>
    </row>
    <row r="35" spans="1:2">
      <c r="A35" s="4" t="s">
        <v>5</v>
      </c>
      <c r="B35">
        <f t="shared" si="0"/>
        <v>2</v>
      </c>
    </row>
    <row r="36" spans="1:2">
      <c r="A36" s="4" t="s">
        <v>5</v>
      </c>
      <c r="B36">
        <f t="shared" si="0"/>
        <v>2</v>
      </c>
    </row>
    <row r="37" spans="1:2">
      <c r="A37" s="4" t="s">
        <v>5</v>
      </c>
      <c r="B37">
        <f t="shared" si="0"/>
        <v>2</v>
      </c>
    </row>
    <row r="38" spans="1:2">
      <c r="A38" s="4" t="s">
        <v>6</v>
      </c>
      <c r="B38">
        <f t="shared" si="0"/>
        <v>1</v>
      </c>
    </row>
    <row r="39" spans="1:2">
      <c r="A39" s="4" t="s">
        <v>5</v>
      </c>
      <c r="B39">
        <f t="shared" si="0"/>
        <v>2</v>
      </c>
    </row>
    <row r="40" spans="1:2">
      <c r="A40" s="4" t="s">
        <v>5</v>
      </c>
      <c r="B40">
        <f t="shared" si="0"/>
        <v>2</v>
      </c>
    </row>
    <row r="41" spans="1:2">
      <c r="A41" s="4" t="s">
        <v>5</v>
      </c>
      <c r="B41">
        <f t="shared" si="0"/>
        <v>2</v>
      </c>
    </row>
    <row r="42" spans="1:2">
      <c r="A42" s="4" t="s">
        <v>5</v>
      </c>
      <c r="B42">
        <f t="shared" si="0"/>
        <v>2</v>
      </c>
    </row>
    <row r="43" spans="1:2">
      <c r="A43" s="4" t="s">
        <v>5</v>
      </c>
      <c r="B43">
        <f t="shared" si="0"/>
        <v>2</v>
      </c>
    </row>
    <row r="44" spans="1:2">
      <c r="A44" s="4" t="s">
        <v>5</v>
      </c>
      <c r="B44">
        <f t="shared" si="0"/>
        <v>2</v>
      </c>
    </row>
    <row r="45" spans="1:2">
      <c r="A45" s="4" t="s">
        <v>5</v>
      </c>
      <c r="B45">
        <f t="shared" si="0"/>
        <v>2</v>
      </c>
    </row>
    <row r="46" spans="1:2">
      <c r="A46" s="4" t="s">
        <v>5</v>
      </c>
      <c r="B46">
        <f t="shared" si="0"/>
        <v>2</v>
      </c>
    </row>
    <row r="47" spans="1:2">
      <c r="A47" s="4" t="s">
        <v>5</v>
      </c>
      <c r="B47">
        <f t="shared" si="0"/>
        <v>2</v>
      </c>
    </row>
    <row r="48" spans="1:2">
      <c r="A48" s="4" t="s">
        <v>5</v>
      </c>
      <c r="B48">
        <f t="shared" si="0"/>
        <v>2</v>
      </c>
    </row>
    <row r="49" spans="1:2">
      <c r="A49" s="4" t="s">
        <v>5</v>
      </c>
      <c r="B49">
        <f t="shared" si="0"/>
        <v>2</v>
      </c>
    </row>
    <row r="50" spans="1:2">
      <c r="A50" s="4" t="s">
        <v>5</v>
      </c>
      <c r="B50">
        <f t="shared" si="0"/>
        <v>2</v>
      </c>
    </row>
    <row r="51" spans="1:2">
      <c r="A51" s="4" t="s">
        <v>5</v>
      </c>
      <c r="B51">
        <f t="shared" si="0"/>
        <v>2</v>
      </c>
    </row>
    <row r="52" spans="1:2">
      <c r="A52" s="4" t="s">
        <v>5</v>
      </c>
      <c r="B52">
        <f t="shared" si="0"/>
        <v>2</v>
      </c>
    </row>
    <row r="53" spans="1:2">
      <c r="A53" s="4" t="s">
        <v>5</v>
      </c>
      <c r="B53">
        <f t="shared" si="0"/>
        <v>2</v>
      </c>
    </row>
    <row r="54" spans="1:2">
      <c r="A54" s="4" t="s">
        <v>5</v>
      </c>
      <c r="B54">
        <f t="shared" si="0"/>
        <v>2</v>
      </c>
    </row>
    <row r="55" spans="1:2">
      <c r="A55" s="4" t="s">
        <v>5</v>
      </c>
      <c r="B55">
        <f t="shared" si="0"/>
        <v>2</v>
      </c>
    </row>
    <row r="56" spans="1:2">
      <c r="A56" s="4" t="s">
        <v>5</v>
      </c>
      <c r="B56">
        <f t="shared" si="0"/>
        <v>2</v>
      </c>
    </row>
    <row r="57" spans="1:2">
      <c r="A57" s="4" t="s">
        <v>5</v>
      </c>
      <c r="B57">
        <f t="shared" si="0"/>
        <v>2</v>
      </c>
    </row>
    <row r="58" spans="1:2">
      <c r="A58" s="4" t="s">
        <v>5</v>
      </c>
      <c r="B58">
        <f t="shared" si="0"/>
        <v>2</v>
      </c>
    </row>
    <row r="59" spans="1:2">
      <c r="A59" s="4" t="s">
        <v>5</v>
      </c>
      <c r="B59">
        <f t="shared" si="0"/>
        <v>2</v>
      </c>
    </row>
    <row r="60" spans="1:2">
      <c r="A60" s="4" t="s">
        <v>5</v>
      </c>
      <c r="B60">
        <f t="shared" si="0"/>
        <v>2</v>
      </c>
    </row>
    <row r="61" spans="1:2">
      <c r="A61" s="4" t="s">
        <v>6</v>
      </c>
      <c r="B61">
        <f t="shared" si="0"/>
        <v>1</v>
      </c>
    </row>
    <row r="62" spans="1:2">
      <c r="A62" s="4" t="s">
        <v>6</v>
      </c>
      <c r="B62">
        <f t="shared" si="0"/>
        <v>1</v>
      </c>
    </row>
    <row r="63" spans="1:2">
      <c r="A63" s="4" t="s">
        <v>6</v>
      </c>
      <c r="B63">
        <f t="shared" si="0"/>
        <v>1</v>
      </c>
    </row>
    <row r="64" spans="1:2">
      <c r="A64" s="4" t="s">
        <v>6</v>
      </c>
      <c r="B64">
        <f t="shared" si="0"/>
        <v>1</v>
      </c>
    </row>
    <row r="65" spans="1:2">
      <c r="A65" s="4" t="s">
        <v>6</v>
      </c>
      <c r="B65">
        <f t="shared" si="0"/>
        <v>1</v>
      </c>
    </row>
    <row r="66" spans="1:2">
      <c r="A66" s="4" t="s">
        <v>6</v>
      </c>
      <c r="B66">
        <f t="shared" si="0"/>
        <v>1</v>
      </c>
    </row>
    <row r="67" spans="1:2">
      <c r="A67" s="4" t="s">
        <v>6</v>
      </c>
      <c r="B67">
        <f t="shared" ref="B67:B130" si="1">IF(A67="A",1,IF(A67="F",2,""))</f>
        <v>1</v>
      </c>
    </row>
    <row r="68" spans="1:2">
      <c r="A68" s="4" t="s">
        <v>5</v>
      </c>
      <c r="B68">
        <f t="shared" si="1"/>
        <v>2</v>
      </c>
    </row>
    <row r="69" spans="1:2">
      <c r="A69" s="4" t="s">
        <v>5</v>
      </c>
      <c r="B69">
        <f t="shared" si="1"/>
        <v>2</v>
      </c>
    </row>
    <row r="70" spans="1:2">
      <c r="A70" s="4" t="s">
        <v>6</v>
      </c>
      <c r="B70">
        <f t="shared" si="1"/>
        <v>1</v>
      </c>
    </row>
    <row r="71" spans="1:2">
      <c r="A71" s="4" t="s">
        <v>6</v>
      </c>
      <c r="B71">
        <f t="shared" si="1"/>
        <v>1</v>
      </c>
    </row>
    <row r="72" spans="1:2">
      <c r="A72" s="4" t="s">
        <v>6</v>
      </c>
      <c r="B72">
        <f t="shared" si="1"/>
        <v>1</v>
      </c>
    </row>
    <row r="73" spans="1:2">
      <c r="A73" s="4" t="s">
        <v>6</v>
      </c>
      <c r="B73">
        <f t="shared" si="1"/>
        <v>1</v>
      </c>
    </row>
    <row r="74" spans="1:2">
      <c r="A74" s="4" t="s">
        <v>5</v>
      </c>
      <c r="B74">
        <f t="shared" si="1"/>
        <v>2</v>
      </c>
    </row>
    <row r="75" spans="1:2">
      <c r="A75" s="4" t="s">
        <v>5</v>
      </c>
      <c r="B75">
        <f t="shared" si="1"/>
        <v>2</v>
      </c>
    </row>
    <row r="76" spans="1:2">
      <c r="A76" s="4" t="s">
        <v>6</v>
      </c>
      <c r="B76">
        <f t="shared" si="1"/>
        <v>1</v>
      </c>
    </row>
    <row r="77" spans="1:2">
      <c r="A77" s="4" t="s">
        <v>6</v>
      </c>
      <c r="B77">
        <f t="shared" si="1"/>
        <v>1</v>
      </c>
    </row>
    <row r="78" spans="1:2">
      <c r="A78" s="4" t="s">
        <v>6</v>
      </c>
      <c r="B78">
        <f t="shared" si="1"/>
        <v>1</v>
      </c>
    </row>
    <row r="79" spans="1:2">
      <c r="A79" s="4" t="s">
        <v>6</v>
      </c>
      <c r="B79">
        <f t="shared" si="1"/>
        <v>1</v>
      </c>
    </row>
    <row r="80" spans="1:2">
      <c r="A80" s="4" t="s">
        <v>5</v>
      </c>
      <c r="B80">
        <f t="shared" si="1"/>
        <v>2</v>
      </c>
    </row>
    <row r="81" spans="1:2">
      <c r="A81" s="4" t="s">
        <v>5</v>
      </c>
      <c r="B81">
        <f t="shared" si="1"/>
        <v>2</v>
      </c>
    </row>
    <row r="82" spans="1:2">
      <c r="A82" s="4" t="s">
        <v>5</v>
      </c>
      <c r="B82">
        <f t="shared" si="1"/>
        <v>2</v>
      </c>
    </row>
    <row r="83" spans="1:2">
      <c r="A83" s="4" t="s">
        <v>5</v>
      </c>
      <c r="B83">
        <f t="shared" si="1"/>
        <v>2</v>
      </c>
    </row>
    <row r="84" spans="1:2">
      <c r="A84" s="4" t="s">
        <v>6</v>
      </c>
      <c r="B84">
        <f t="shared" si="1"/>
        <v>1</v>
      </c>
    </row>
    <row r="85" spans="1:2">
      <c r="A85" s="4" t="s">
        <v>6</v>
      </c>
      <c r="B85">
        <f t="shared" si="1"/>
        <v>1</v>
      </c>
    </row>
    <row r="86" spans="1:2">
      <c r="A86" s="4" t="s">
        <v>5</v>
      </c>
      <c r="B86">
        <f t="shared" si="1"/>
        <v>2</v>
      </c>
    </row>
    <row r="87" spans="1:2">
      <c r="A87" s="4" t="s">
        <v>5</v>
      </c>
      <c r="B87">
        <f t="shared" si="1"/>
        <v>2</v>
      </c>
    </row>
    <row r="88" spans="1:2">
      <c r="A88" s="4" t="s">
        <v>5</v>
      </c>
      <c r="B88">
        <f t="shared" si="1"/>
        <v>2</v>
      </c>
    </row>
    <row r="89" spans="1:2">
      <c r="A89" s="4" t="s">
        <v>5</v>
      </c>
      <c r="B89">
        <f t="shared" si="1"/>
        <v>2</v>
      </c>
    </row>
    <row r="90" spans="1:2">
      <c r="A90" s="4" t="s">
        <v>5</v>
      </c>
      <c r="B90">
        <f t="shared" si="1"/>
        <v>2</v>
      </c>
    </row>
    <row r="91" spans="1:2">
      <c r="A91" s="4" t="s">
        <v>5</v>
      </c>
      <c r="B91">
        <f t="shared" si="1"/>
        <v>2</v>
      </c>
    </row>
    <row r="92" spans="1:2">
      <c r="A92" s="4" t="s">
        <v>5</v>
      </c>
      <c r="B92">
        <f t="shared" si="1"/>
        <v>2</v>
      </c>
    </row>
    <row r="93" spans="1:2">
      <c r="A93" s="4" t="s">
        <v>6</v>
      </c>
      <c r="B93">
        <f t="shared" si="1"/>
        <v>1</v>
      </c>
    </row>
    <row r="94" spans="1:2">
      <c r="A94" s="4" t="s">
        <v>5</v>
      </c>
      <c r="B94">
        <f t="shared" si="1"/>
        <v>2</v>
      </c>
    </row>
    <row r="95" spans="1:2">
      <c r="A95" s="4" t="s">
        <v>5</v>
      </c>
      <c r="B95">
        <f t="shared" si="1"/>
        <v>2</v>
      </c>
    </row>
    <row r="96" spans="1:2">
      <c r="A96" s="4" t="s">
        <v>5</v>
      </c>
      <c r="B96">
        <f t="shared" si="1"/>
        <v>2</v>
      </c>
    </row>
    <row r="97" spans="1:2">
      <c r="A97" s="4" t="s">
        <v>5</v>
      </c>
      <c r="B97">
        <f t="shared" si="1"/>
        <v>2</v>
      </c>
    </row>
    <row r="98" spans="1:2">
      <c r="A98" s="4" t="s">
        <v>5</v>
      </c>
      <c r="B98">
        <f t="shared" si="1"/>
        <v>2</v>
      </c>
    </row>
    <row r="99" spans="1:2">
      <c r="A99" s="4" t="s">
        <v>5</v>
      </c>
      <c r="B99">
        <f t="shared" si="1"/>
        <v>2</v>
      </c>
    </row>
    <row r="100" spans="1:2">
      <c r="A100" s="4" t="s">
        <v>5</v>
      </c>
      <c r="B100">
        <f t="shared" si="1"/>
        <v>2</v>
      </c>
    </row>
    <row r="101" spans="1:2">
      <c r="A101" s="4" t="s">
        <v>5</v>
      </c>
      <c r="B101">
        <f t="shared" si="1"/>
        <v>2</v>
      </c>
    </row>
    <row r="102" spans="1:2">
      <c r="A102" s="4" t="s">
        <v>5</v>
      </c>
      <c r="B102">
        <f t="shared" si="1"/>
        <v>2</v>
      </c>
    </row>
    <row r="103" spans="1:2">
      <c r="A103" s="4" t="s">
        <v>5</v>
      </c>
      <c r="B103">
        <f t="shared" si="1"/>
        <v>2</v>
      </c>
    </row>
    <row r="104" spans="1:2">
      <c r="A104" s="4" t="s">
        <v>5</v>
      </c>
      <c r="B104">
        <f t="shared" si="1"/>
        <v>2</v>
      </c>
    </row>
    <row r="105" spans="1:2">
      <c r="A105" s="4" t="s">
        <v>5</v>
      </c>
      <c r="B105">
        <f t="shared" si="1"/>
        <v>2</v>
      </c>
    </row>
    <row r="106" spans="1:2">
      <c r="A106" s="4" t="s">
        <v>5</v>
      </c>
      <c r="B106">
        <f t="shared" si="1"/>
        <v>2</v>
      </c>
    </row>
    <row r="107" spans="1:2">
      <c r="A107" s="4" t="s">
        <v>5</v>
      </c>
      <c r="B107">
        <f t="shared" si="1"/>
        <v>2</v>
      </c>
    </row>
    <row r="108" spans="1:2">
      <c r="A108" s="4" t="s">
        <v>5</v>
      </c>
      <c r="B108">
        <f t="shared" si="1"/>
        <v>2</v>
      </c>
    </row>
    <row r="109" spans="1:2">
      <c r="A109" s="4" t="s">
        <v>5</v>
      </c>
      <c r="B109">
        <f t="shared" si="1"/>
        <v>2</v>
      </c>
    </row>
    <row r="110" spans="1:2">
      <c r="A110" s="4" t="s">
        <v>5</v>
      </c>
      <c r="B110">
        <f t="shared" si="1"/>
        <v>2</v>
      </c>
    </row>
    <row r="111" spans="1:2">
      <c r="A111" s="4" t="s">
        <v>5</v>
      </c>
      <c r="B111">
        <f t="shared" si="1"/>
        <v>2</v>
      </c>
    </row>
    <row r="112" spans="1:2">
      <c r="A112" s="4" t="s">
        <v>5</v>
      </c>
      <c r="B112">
        <f t="shared" si="1"/>
        <v>2</v>
      </c>
    </row>
    <row r="113" spans="1:2">
      <c r="A113" s="4" t="s">
        <v>5</v>
      </c>
      <c r="B113">
        <f t="shared" si="1"/>
        <v>2</v>
      </c>
    </row>
    <row r="114" spans="1:2">
      <c r="A114" s="4" t="s">
        <v>5</v>
      </c>
      <c r="B114">
        <f t="shared" si="1"/>
        <v>2</v>
      </c>
    </row>
    <row r="115" spans="1:2">
      <c r="A115" s="4" t="s">
        <v>5</v>
      </c>
      <c r="B115">
        <f t="shared" si="1"/>
        <v>2</v>
      </c>
    </row>
    <row r="116" spans="1:2">
      <c r="A116" s="4" t="s">
        <v>5</v>
      </c>
      <c r="B116">
        <f t="shared" si="1"/>
        <v>2</v>
      </c>
    </row>
    <row r="117" spans="1:2">
      <c r="A117" s="4" t="s">
        <v>5</v>
      </c>
      <c r="B117">
        <f t="shared" si="1"/>
        <v>2</v>
      </c>
    </row>
    <row r="118" spans="1:2">
      <c r="A118" s="4" t="s">
        <v>5</v>
      </c>
      <c r="B118">
        <f t="shared" si="1"/>
        <v>2</v>
      </c>
    </row>
    <row r="119" spans="1:2">
      <c r="A119" s="4" t="s">
        <v>6</v>
      </c>
      <c r="B119">
        <f t="shared" si="1"/>
        <v>1</v>
      </c>
    </row>
    <row r="120" spans="1:2">
      <c r="A120" s="4" t="s">
        <v>6</v>
      </c>
      <c r="B120">
        <f t="shared" si="1"/>
        <v>1</v>
      </c>
    </row>
    <row r="121" spans="1:2">
      <c r="A121" s="4" t="s">
        <v>6</v>
      </c>
      <c r="B121">
        <f t="shared" si="1"/>
        <v>1</v>
      </c>
    </row>
    <row r="122" spans="1:2">
      <c r="A122" s="4" t="s">
        <v>6</v>
      </c>
      <c r="B122">
        <f t="shared" si="1"/>
        <v>1</v>
      </c>
    </row>
    <row r="123" spans="1:2">
      <c r="A123" s="4" t="s">
        <v>6</v>
      </c>
      <c r="B123">
        <f t="shared" si="1"/>
        <v>1</v>
      </c>
    </row>
    <row r="124" spans="1:2">
      <c r="A124" s="4" t="s">
        <v>6</v>
      </c>
      <c r="B124">
        <f t="shared" si="1"/>
        <v>1</v>
      </c>
    </row>
    <row r="125" spans="1:2">
      <c r="A125" s="4" t="s">
        <v>5</v>
      </c>
      <c r="B125">
        <f t="shared" si="1"/>
        <v>2</v>
      </c>
    </row>
    <row r="126" spans="1:2">
      <c r="A126" s="4" t="s">
        <v>5</v>
      </c>
      <c r="B126">
        <f t="shared" si="1"/>
        <v>2</v>
      </c>
    </row>
    <row r="127" spans="1:2">
      <c r="A127" s="4" t="s">
        <v>5</v>
      </c>
      <c r="B127">
        <f t="shared" si="1"/>
        <v>2</v>
      </c>
    </row>
    <row r="128" spans="1:2">
      <c r="A128" s="4" t="s">
        <v>6</v>
      </c>
      <c r="B128">
        <f t="shared" si="1"/>
        <v>1</v>
      </c>
    </row>
    <row r="129" spans="1:2">
      <c r="A129" s="4" t="s">
        <v>5</v>
      </c>
      <c r="B129">
        <f t="shared" si="1"/>
        <v>2</v>
      </c>
    </row>
    <row r="130" spans="1:2">
      <c r="A130" s="4" t="s">
        <v>6</v>
      </c>
      <c r="B130">
        <f t="shared" si="1"/>
        <v>1</v>
      </c>
    </row>
    <row r="131" spans="1:2">
      <c r="A131" s="4" t="s">
        <v>6</v>
      </c>
      <c r="B131">
        <f t="shared" ref="B131:B150" si="2">IF(A131="A",1,IF(A131="F",2,""))</f>
        <v>1</v>
      </c>
    </row>
    <row r="132" spans="1:2">
      <c r="A132" s="4" t="s">
        <v>6</v>
      </c>
      <c r="B132">
        <f t="shared" si="2"/>
        <v>1</v>
      </c>
    </row>
    <row r="133" spans="1:2">
      <c r="A133" s="4" t="s">
        <v>6</v>
      </c>
      <c r="B133">
        <f t="shared" si="2"/>
        <v>1</v>
      </c>
    </row>
    <row r="134" spans="1:2">
      <c r="A134" s="4" t="s">
        <v>6</v>
      </c>
      <c r="B134">
        <f t="shared" si="2"/>
        <v>1</v>
      </c>
    </row>
    <row r="135" spans="1:2">
      <c r="A135" s="4" t="s">
        <v>5</v>
      </c>
      <c r="B135">
        <f t="shared" si="2"/>
        <v>2</v>
      </c>
    </row>
    <row r="136" spans="1:2">
      <c r="A136" s="4" t="s">
        <v>5</v>
      </c>
      <c r="B136">
        <f t="shared" si="2"/>
        <v>2</v>
      </c>
    </row>
    <row r="137" spans="1:2">
      <c r="A137" s="4" t="s">
        <v>5</v>
      </c>
      <c r="B137">
        <f t="shared" si="2"/>
        <v>2</v>
      </c>
    </row>
    <row r="138" spans="1:2">
      <c r="A138" s="4" t="s">
        <v>6</v>
      </c>
      <c r="B138">
        <f t="shared" si="2"/>
        <v>1</v>
      </c>
    </row>
    <row r="139" spans="1:2">
      <c r="A139" s="4" t="s">
        <v>6</v>
      </c>
      <c r="B139">
        <f t="shared" si="2"/>
        <v>1</v>
      </c>
    </row>
    <row r="140" spans="1:2">
      <c r="A140" s="4" t="s">
        <v>5</v>
      </c>
      <c r="B140">
        <f t="shared" si="2"/>
        <v>2</v>
      </c>
    </row>
    <row r="141" spans="1:2">
      <c r="A141" s="4" t="s">
        <v>5</v>
      </c>
      <c r="B141">
        <f t="shared" si="2"/>
        <v>2</v>
      </c>
    </row>
    <row r="142" spans="1:2">
      <c r="A142" s="4" t="s">
        <v>5</v>
      </c>
      <c r="B142">
        <f t="shared" si="2"/>
        <v>2</v>
      </c>
    </row>
    <row r="143" spans="1:2">
      <c r="A143" s="4" t="s">
        <v>5</v>
      </c>
      <c r="B143">
        <f t="shared" si="2"/>
        <v>2</v>
      </c>
    </row>
    <row r="144" spans="1:2">
      <c r="A144" s="4" t="s">
        <v>5</v>
      </c>
      <c r="B144">
        <f t="shared" si="2"/>
        <v>2</v>
      </c>
    </row>
    <row r="145" spans="1:2">
      <c r="A145" s="4" t="s">
        <v>5</v>
      </c>
      <c r="B145">
        <f t="shared" si="2"/>
        <v>2</v>
      </c>
    </row>
    <row r="146" spans="1:2">
      <c r="A146" s="4" t="s">
        <v>5</v>
      </c>
      <c r="B146">
        <f t="shared" si="2"/>
        <v>2</v>
      </c>
    </row>
    <row r="147" spans="1:2">
      <c r="A147" s="4" t="s">
        <v>5</v>
      </c>
      <c r="B147">
        <f t="shared" si="2"/>
        <v>2</v>
      </c>
    </row>
    <row r="148" spans="1:2">
      <c r="A148" s="4" t="s">
        <v>5</v>
      </c>
      <c r="B148">
        <f t="shared" si="2"/>
        <v>2</v>
      </c>
    </row>
    <row r="149" spans="1:2">
      <c r="A149" s="4" t="s">
        <v>5</v>
      </c>
      <c r="B149">
        <f t="shared" si="2"/>
        <v>2</v>
      </c>
    </row>
    <row r="150" spans="1:2">
      <c r="A150" s="4" t="s">
        <v>5</v>
      </c>
      <c r="B150">
        <f t="shared" si="2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4680-75B9-4F11-916A-1B7A64D98CE2}">
  <dimension ref="A1:K150"/>
  <sheetViews>
    <sheetView topLeftCell="B1" workbookViewId="0">
      <selection activeCell="K8" sqref="K8"/>
    </sheetView>
  </sheetViews>
  <sheetFormatPr defaultRowHeight="12.75"/>
  <cols>
    <col min="1" max="1" width="6" style="1" customWidth="1"/>
    <col min="4" max="4" width="27.140625" customWidth="1"/>
    <col min="5" max="5" width="27.42578125" customWidth="1"/>
    <col min="8" max="8" width="30.7109375" customWidth="1"/>
    <col min="9" max="9" width="24.5703125" customWidth="1"/>
    <col min="11" max="11" width="26.7109375" customWidth="1"/>
  </cols>
  <sheetData>
    <row r="1" spans="1:11">
      <c r="A1" s="2" t="s">
        <v>12</v>
      </c>
      <c r="B1" t="s">
        <v>69</v>
      </c>
    </row>
    <row r="2" spans="1:11">
      <c r="A2" s="4" t="s">
        <v>48</v>
      </c>
      <c r="B2">
        <f>IF(A2="n",1,IF(A2="y",2,""))</f>
        <v>1</v>
      </c>
    </row>
    <row r="3" spans="1:11">
      <c r="A3" s="4" t="s">
        <v>50</v>
      </c>
      <c r="B3">
        <f t="shared" ref="B3:B66" si="0">IF(A3="n",1,IF(A3="y",2,""))</f>
        <v>2</v>
      </c>
      <c r="D3" t="s">
        <v>70</v>
      </c>
    </row>
    <row r="4" spans="1:11" ht="63">
      <c r="A4" s="4" t="s">
        <v>50</v>
      </c>
      <c r="B4">
        <f t="shared" si="0"/>
        <v>2</v>
      </c>
      <c r="D4">
        <f>COUNTIF(A2:A150,"n")</f>
        <v>99</v>
      </c>
      <c r="K4" s="21" t="s">
        <v>74</v>
      </c>
    </row>
    <row r="5" spans="1:11">
      <c r="A5" s="4" t="s">
        <v>50</v>
      </c>
      <c r="B5">
        <f t="shared" si="0"/>
        <v>2</v>
      </c>
      <c r="K5">
        <f>COUNTIFS(B2:B150,"&gt;="&amp;(AVERAGE(B2:B150)-STDEV(B2:B150)),B2:B150,"&lt;="&amp;(AVERAGE(B2:B150)+STDEV(B2:B150)))/COUNT(B2:B150)*100</f>
        <v>66.442953020134226</v>
      </c>
    </row>
    <row r="6" spans="1:11">
      <c r="A6" s="4" t="s">
        <v>50</v>
      </c>
      <c r="B6">
        <f t="shared" si="0"/>
        <v>2</v>
      </c>
      <c r="D6" t="s">
        <v>71</v>
      </c>
    </row>
    <row r="7" spans="1:11">
      <c r="A7" s="4" t="s">
        <v>50</v>
      </c>
      <c r="B7">
        <f t="shared" si="0"/>
        <v>2</v>
      </c>
      <c r="D7">
        <f>COUNTIF(A2:A150,"Y")</f>
        <v>50</v>
      </c>
    </row>
    <row r="8" spans="1:11">
      <c r="A8" s="4" t="s">
        <v>50</v>
      </c>
      <c r="B8">
        <f t="shared" si="0"/>
        <v>2</v>
      </c>
    </row>
    <row r="9" spans="1:11">
      <c r="A9" s="4" t="s">
        <v>50</v>
      </c>
      <c r="B9">
        <f t="shared" si="0"/>
        <v>2</v>
      </c>
    </row>
    <row r="10" spans="1:11" ht="25.5">
      <c r="A10" s="4" t="s">
        <v>50</v>
      </c>
      <c r="B10">
        <f t="shared" si="0"/>
        <v>2</v>
      </c>
      <c r="D10" t="s">
        <v>72</v>
      </c>
    </row>
    <row r="11" spans="1:11">
      <c r="A11" s="4" t="s">
        <v>50</v>
      </c>
      <c r="B11">
        <f t="shared" si="0"/>
        <v>2</v>
      </c>
      <c r="D11">
        <f>D4/(D4+D7)</f>
        <v>0.66442953020134232</v>
      </c>
    </row>
    <row r="12" spans="1:11">
      <c r="A12" s="4" t="s">
        <v>50</v>
      </c>
      <c r="B12">
        <f t="shared" si="0"/>
        <v>2</v>
      </c>
    </row>
    <row r="13" spans="1:11">
      <c r="A13" s="4" t="s">
        <v>50</v>
      </c>
      <c r="B13">
        <f t="shared" si="0"/>
        <v>2</v>
      </c>
      <c r="D13" t="s">
        <v>56</v>
      </c>
    </row>
    <row r="14" spans="1:11">
      <c r="A14" s="4" t="s">
        <v>50</v>
      </c>
      <c r="B14">
        <f t="shared" si="0"/>
        <v>2</v>
      </c>
      <c r="D14">
        <f>SQRT((D11*(1-D11))/(D4+D7))</f>
        <v>3.8683271586774384E-2</v>
      </c>
    </row>
    <row r="15" spans="1:11">
      <c r="A15" s="4" t="s">
        <v>48</v>
      </c>
      <c r="B15">
        <f t="shared" si="0"/>
        <v>1</v>
      </c>
    </row>
    <row r="16" spans="1:11">
      <c r="A16" s="4" t="s">
        <v>48</v>
      </c>
      <c r="B16">
        <f t="shared" si="0"/>
        <v>1</v>
      </c>
      <c r="D16" t="s">
        <v>59</v>
      </c>
      <c r="H16" t="s">
        <v>60</v>
      </c>
    </row>
    <row r="17" spans="1:9">
      <c r="A17" s="4" t="s">
        <v>48</v>
      </c>
      <c r="B17">
        <f t="shared" si="0"/>
        <v>1</v>
      </c>
      <c r="D17">
        <f>1.96*D14</f>
        <v>7.5819212310077794E-2</v>
      </c>
      <c r="H17">
        <f>2.575*D14</f>
        <v>9.9609424335944052E-2</v>
      </c>
    </row>
    <row r="18" spans="1:9">
      <c r="A18" s="4" t="s">
        <v>48</v>
      </c>
      <c r="B18">
        <f t="shared" si="0"/>
        <v>1</v>
      </c>
    </row>
    <row r="19" spans="1:9">
      <c r="A19" s="4" t="s">
        <v>50</v>
      </c>
      <c r="B19">
        <f t="shared" si="0"/>
        <v>2</v>
      </c>
      <c r="D19" t="s">
        <v>57</v>
      </c>
      <c r="E19" t="s">
        <v>58</v>
      </c>
      <c r="H19" t="s">
        <v>57</v>
      </c>
      <c r="I19" t="s">
        <v>58</v>
      </c>
    </row>
    <row r="20" spans="1:9">
      <c r="A20" s="4" t="s">
        <v>50</v>
      </c>
      <c r="B20">
        <f t="shared" si="0"/>
        <v>2</v>
      </c>
      <c r="D20">
        <f>D11-D17</f>
        <v>0.5886103178912645</v>
      </c>
      <c r="E20">
        <f>D11+D17</f>
        <v>0.74024874251142014</v>
      </c>
      <c r="H20">
        <f>D11-H17</f>
        <v>0.56482010586539833</v>
      </c>
      <c r="I20">
        <f>D11+H17</f>
        <v>0.76403895453728632</v>
      </c>
    </row>
    <row r="21" spans="1:9">
      <c r="A21" s="4" t="s">
        <v>50</v>
      </c>
      <c r="B21">
        <f t="shared" si="0"/>
        <v>2</v>
      </c>
    </row>
    <row r="22" spans="1:9">
      <c r="A22" s="4" t="s">
        <v>50</v>
      </c>
      <c r="B22">
        <f t="shared" si="0"/>
        <v>2</v>
      </c>
    </row>
    <row r="23" spans="1:9">
      <c r="A23" s="4" t="s">
        <v>48</v>
      </c>
      <c r="B23">
        <f t="shared" si="0"/>
        <v>1</v>
      </c>
    </row>
    <row r="24" spans="1:9">
      <c r="A24" s="4" t="s">
        <v>50</v>
      </c>
      <c r="B24">
        <f t="shared" si="0"/>
        <v>2</v>
      </c>
    </row>
    <row r="25" spans="1:9">
      <c r="A25" s="4" t="s">
        <v>48</v>
      </c>
      <c r="B25">
        <f t="shared" si="0"/>
        <v>1</v>
      </c>
    </row>
    <row r="26" spans="1:9">
      <c r="A26" s="4" t="s">
        <v>48</v>
      </c>
      <c r="B26">
        <f t="shared" si="0"/>
        <v>1</v>
      </c>
    </row>
    <row r="27" spans="1:9">
      <c r="A27" s="4" t="s">
        <v>48</v>
      </c>
      <c r="B27">
        <f t="shared" si="0"/>
        <v>1</v>
      </c>
    </row>
    <row r="28" spans="1:9">
      <c r="A28" s="4" t="s">
        <v>48</v>
      </c>
      <c r="B28">
        <f t="shared" si="0"/>
        <v>1</v>
      </c>
    </row>
    <row r="29" spans="1:9">
      <c r="A29" s="4" t="s">
        <v>48</v>
      </c>
      <c r="B29">
        <f t="shared" si="0"/>
        <v>1</v>
      </c>
    </row>
    <row r="30" spans="1:9">
      <c r="A30" s="4" t="s">
        <v>48</v>
      </c>
      <c r="B30">
        <f t="shared" si="0"/>
        <v>1</v>
      </c>
    </row>
    <row r="31" spans="1:9">
      <c r="A31" s="4" t="s">
        <v>48</v>
      </c>
      <c r="B31">
        <f t="shared" si="0"/>
        <v>1</v>
      </c>
    </row>
    <row r="32" spans="1:9">
      <c r="A32" s="4" t="s">
        <v>48</v>
      </c>
      <c r="B32">
        <f t="shared" si="0"/>
        <v>1</v>
      </c>
    </row>
    <row r="33" spans="1:2">
      <c r="A33" s="4" t="s">
        <v>48</v>
      </c>
      <c r="B33">
        <f t="shared" si="0"/>
        <v>1</v>
      </c>
    </row>
    <row r="34" spans="1:2">
      <c r="A34" s="4" t="s">
        <v>48</v>
      </c>
      <c r="B34">
        <f t="shared" si="0"/>
        <v>1</v>
      </c>
    </row>
    <row r="35" spans="1:2">
      <c r="A35" s="4" t="s">
        <v>48</v>
      </c>
      <c r="B35">
        <f t="shared" si="0"/>
        <v>1</v>
      </c>
    </row>
    <row r="36" spans="1:2">
      <c r="A36" s="4" t="s">
        <v>48</v>
      </c>
      <c r="B36">
        <f t="shared" si="0"/>
        <v>1</v>
      </c>
    </row>
    <row r="37" spans="1:2">
      <c r="A37" s="4" t="s">
        <v>48</v>
      </c>
      <c r="B37">
        <f t="shared" si="0"/>
        <v>1</v>
      </c>
    </row>
    <row r="38" spans="1:2">
      <c r="A38" s="4" t="s">
        <v>50</v>
      </c>
      <c r="B38">
        <f t="shared" si="0"/>
        <v>2</v>
      </c>
    </row>
    <row r="39" spans="1:2">
      <c r="A39" s="4" t="s">
        <v>48</v>
      </c>
      <c r="B39">
        <f t="shared" si="0"/>
        <v>1</v>
      </c>
    </row>
    <row r="40" spans="1:2">
      <c r="A40" s="4" t="s">
        <v>48</v>
      </c>
      <c r="B40">
        <f t="shared" si="0"/>
        <v>1</v>
      </c>
    </row>
    <row r="41" spans="1:2">
      <c r="A41" s="4" t="s">
        <v>48</v>
      </c>
      <c r="B41">
        <f t="shared" si="0"/>
        <v>1</v>
      </c>
    </row>
    <row r="42" spans="1:2">
      <c r="A42" s="4" t="s">
        <v>48</v>
      </c>
      <c r="B42">
        <f t="shared" si="0"/>
        <v>1</v>
      </c>
    </row>
    <row r="43" spans="1:2">
      <c r="A43" s="4" t="s">
        <v>48</v>
      </c>
      <c r="B43">
        <f t="shared" si="0"/>
        <v>1</v>
      </c>
    </row>
    <row r="44" spans="1:2">
      <c r="A44" s="4" t="s">
        <v>48</v>
      </c>
      <c r="B44">
        <f t="shared" si="0"/>
        <v>1</v>
      </c>
    </row>
    <row r="45" spans="1:2">
      <c r="A45" s="4" t="s">
        <v>48</v>
      </c>
      <c r="B45">
        <f t="shared" si="0"/>
        <v>1</v>
      </c>
    </row>
    <row r="46" spans="1:2">
      <c r="A46" s="4" t="s">
        <v>48</v>
      </c>
      <c r="B46">
        <f t="shared" si="0"/>
        <v>1</v>
      </c>
    </row>
    <row r="47" spans="1:2">
      <c r="A47" s="4" t="s">
        <v>48</v>
      </c>
      <c r="B47">
        <f t="shared" si="0"/>
        <v>1</v>
      </c>
    </row>
    <row r="48" spans="1:2">
      <c r="A48" s="4" t="s">
        <v>48</v>
      </c>
      <c r="B48">
        <f t="shared" si="0"/>
        <v>1</v>
      </c>
    </row>
    <row r="49" spans="1:2">
      <c r="A49" s="4" t="s">
        <v>48</v>
      </c>
      <c r="B49">
        <f t="shared" si="0"/>
        <v>1</v>
      </c>
    </row>
    <row r="50" spans="1:2">
      <c r="A50" s="4" t="s">
        <v>48</v>
      </c>
      <c r="B50">
        <f t="shared" si="0"/>
        <v>1</v>
      </c>
    </row>
    <row r="51" spans="1:2">
      <c r="A51" s="4" t="s">
        <v>48</v>
      </c>
      <c r="B51">
        <f t="shared" si="0"/>
        <v>1</v>
      </c>
    </row>
    <row r="52" spans="1:2">
      <c r="A52" s="4" t="s">
        <v>48</v>
      </c>
      <c r="B52">
        <f t="shared" si="0"/>
        <v>1</v>
      </c>
    </row>
    <row r="53" spans="1:2">
      <c r="A53" s="4" t="s">
        <v>48</v>
      </c>
      <c r="B53">
        <f t="shared" si="0"/>
        <v>1</v>
      </c>
    </row>
    <row r="54" spans="1:2">
      <c r="A54" s="4" t="s">
        <v>48</v>
      </c>
      <c r="B54">
        <f t="shared" si="0"/>
        <v>1</v>
      </c>
    </row>
    <row r="55" spans="1:2">
      <c r="A55" s="4" t="s">
        <v>48</v>
      </c>
      <c r="B55">
        <f t="shared" si="0"/>
        <v>1</v>
      </c>
    </row>
    <row r="56" spans="1:2">
      <c r="A56" s="4" t="s">
        <v>48</v>
      </c>
      <c r="B56">
        <f t="shared" si="0"/>
        <v>1</v>
      </c>
    </row>
    <row r="57" spans="1:2">
      <c r="A57" s="4" t="s">
        <v>48</v>
      </c>
      <c r="B57">
        <f t="shared" si="0"/>
        <v>1</v>
      </c>
    </row>
    <row r="58" spans="1:2">
      <c r="A58" s="4" t="s">
        <v>48</v>
      </c>
      <c r="B58">
        <f t="shared" si="0"/>
        <v>1</v>
      </c>
    </row>
    <row r="59" spans="1:2">
      <c r="A59" s="4" t="s">
        <v>48</v>
      </c>
      <c r="B59">
        <f t="shared" si="0"/>
        <v>1</v>
      </c>
    </row>
    <row r="60" spans="1:2">
      <c r="A60" s="4" t="s">
        <v>48</v>
      </c>
      <c r="B60">
        <f t="shared" si="0"/>
        <v>1</v>
      </c>
    </row>
    <row r="61" spans="1:2">
      <c r="A61" s="4" t="s">
        <v>50</v>
      </c>
      <c r="B61">
        <f t="shared" si="0"/>
        <v>2</v>
      </c>
    </row>
    <row r="62" spans="1:2">
      <c r="A62" s="4" t="s">
        <v>50</v>
      </c>
      <c r="B62">
        <f t="shared" si="0"/>
        <v>2</v>
      </c>
    </row>
    <row r="63" spans="1:2">
      <c r="A63" s="4" t="s">
        <v>50</v>
      </c>
      <c r="B63">
        <f t="shared" si="0"/>
        <v>2</v>
      </c>
    </row>
    <row r="64" spans="1:2">
      <c r="A64" s="4" t="s">
        <v>50</v>
      </c>
      <c r="B64">
        <f t="shared" si="0"/>
        <v>2</v>
      </c>
    </row>
    <row r="65" spans="1:2">
      <c r="A65" s="4" t="s">
        <v>50</v>
      </c>
      <c r="B65">
        <f t="shared" si="0"/>
        <v>2</v>
      </c>
    </row>
    <row r="66" spans="1:2">
      <c r="A66" s="4" t="s">
        <v>50</v>
      </c>
      <c r="B66">
        <f t="shared" si="0"/>
        <v>2</v>
      </c>
    </row>
    <row r="67" spans="1:2">
      <c r="A67" s="4" t="s">
        <v>50</v>
      </c>
      <c r="B67">
        <f t="shared" ref="B67:B130" si="1">IF(A67="n",1,IF(A67="y",2,""))</f>
        <v>2</v>
      </c>
    </row>
    <row r="68" spans="1:2">
      <c r="A68" s="4" t="s">
        <v>48</v>
      </c>
      <c r="B68">
        <f t="shared" si="1"/>
        <v>1</v>
      </c>
    </row>
    <row r="69" spans="1:2">
      <c r="A69" s="4" t="s">
        <v>48</v>
      </c>
      <c r="B69">
        <f t="shared" si="1"/>
        <v>1</v>
      </c>
    </row>
    <row r="70" spans="1:2">
      <c r="A70" s="4" t="s">
        <v>50</v>
      </c>
      <c r="B70">
        <f t="shared" si="1"/>
        <v>2</v>
      </c>
    </row>
    <row r="71" spans="1:2">
      <c r="A71" s="4" t="s">
        <v>50</v>
      </c>
      <c r="B71">
        <f t="shared" si="1"/>
        <v>2</v>
      </c>
    </row>
    <row r="72" spans="1:2">
      <c r="A72" s="4" t="s">
        <v>50</v>
      </c>
      <c r="B72">
        <f t="shared" si="1"/>
        <v>2</v>
      </c>
    </row>
    <row r="73" spans="1:2">
      <c r="A73" s="4" t="s">
        <v>50</v>
      </c>
      <c r="B73">
        <f t="shared" si="1"/>
        <v>2</v>
      </c>
    </row>
    <row r="74" spans="1:2">
      <c r="A74" s="4" t="s">
        <v>48</v>
      </c>
      <c r="B74">
        <f t="shared" si="1"/>
        <v>1</v>
      </c>
    </row>
    <row r="75" spans="1:2">
      <c r="A75" s="4" t="s">
        <v>48</v>
      </c>
      <c r="B75">
        <f t="shared" si="1"/>
        <v>1</v>
      </c>
    </row>
    <row r="76" spans="1:2">
      <c r="A76" s="4" t="s">
        <v>50</v>
      </c>
      <c r="B76">
        <f t="shared" si="1"/>
        <v>2</v>
      </c>
    </row>
    <row r="77" spans="1:2">
      <c r="A77" s="4" t="s">
        <v>50</v>
      </c>
      <c r="B77">
        <f t="shared" si="1"/>
        <v>2</v>
      </c>
    </row>
    <row r="78" spans="1:2">
      <c r="A78" s="4" t="s">
        <v>50</v>
      </c>
      <c r="B78">
        <f t="shared" si="1"/>
        <v>2</v>
      </c>
    </row>
    <row r="79" spans="1:2">
      <c r="A79" s="4" t="s">
        <v>50</v>
      </c>
      <c r="B79">
        <f t="shared" si="1"/>
        <v>2</v>
      </c>
    </row>
    <row r="80" spans="1:2">
      <c r="A80" s="4" t="s">
        <v>48</v>
      </c>
      <c r="B80">
        <f t="shared" si="1"/>
        <v>1</v>
      </c>
    </row>
    <row r="81" spans="1:2">
      <c r="A81" s="4" t="s">
        <v>48</v>
      </c>
      <c r="B81">
        <f t="shared" si="1"/>
        <v>1</v>
      </c>
    </row>
    <row r="82" spans="1:2">
      <c r="A82" s="4" t="s">
        <v>48</v>
      </c>
      <c r="B82">
        <f t="shared" si="1"/>
        <v>1</v>
      </c>
    </row>
    <row r="83" spans="1:2">
      <c r="A83" s="4" t="s">
        <v>48</v>
      </c>
      <c r="B83">
        <f t="shared" si="1"/>
        <v>1</v>
      </c>
    </row>
    <row r="84" spans="1:2">
      <c r="A84" s="4" t="s">
        <v>50</v>
      </c>
      <c r="B84">
        <f t="shared" si="1"/>
        <v>2</v>
      </c>
    </row>
    <row r="85" spans="1:2">
      <c r="A85" s="4" t="s">
        <v>50</v>
      </c>
      <c r="B85">
        <f t="shared" si="1"/>
        <v>2</v>
      </c>
    </row>
    <row r="86" spans="1:2">
      <c r="A86" s="4" t="s">
        <v>48</v>
      </c>
      <c r="B86">
        <f t="shared" si="1"/>
        <v>1</v>
      </c>
    </row>
    <row r="87" spans="1:2">
      <c r="A87" s="4" t="s">
        <v>48</v>
      </c>
      <c r="B87">
        <f t="shared" si="1"/>
        <v>1</v>
      </c>
    </row>
    <row r="88" spans="1:2">
      <c r="A88" s="4" t="s">
        <v>48</v>
      </c>
      <c r="B88">
        <f t="shared" si="1"/>
        <v>1</v>
      </c>
    </row>
    <row r="89" spans="1:2">
      <c r="A89" s="4" t="s">
        <v>48</v>
      </c>
      <c r="B89">
        <f t="shared" si="1"/>
        <v>1</v>
      </c>
    </row>
    <row r="90" spans="1:2">
      <c r="A90" s="4" t="s">
        <v>48</v>
      </c>
      <c r="B90">
        <f t="shared" si="1"/>
        <v>1</v>
      </c>
    </row>
    <row r="91" spans="1:2">
      <c r="A91" s="4" t="s">
        <v>48</v>
      </c>
      <c r="B91">
        <f t="shared" si="1"/>
        <v>1</v>
      </c>
    </row>
    <row r="92" spans="1:2">
      <c r="A92" s="4" t="s">
        <v>48</v>
      </c>
      <c r="B92">
        <f t="shared" si="1"/>
        <v>1</v>
      </c>
    </row>
    <row r="93" spans="1:2">
      <c r="A93" s="4" t="s">
        <v>50</v>
      </c>
      <c r="B93">
        <f t="shared" si="1"/>
        <v>2</v>
      </c>
    </row>
    <row r="94" spans="1:2">
      <c r="A94" s="4" t="s">
        <v>48</v>
      </c>
      <c r="B94">
        <f t="shared" si="1"/>
        <v>1</v>
      </c>
    </row>
    <row r="95" spans="1:2">
      <c r="A95" s="4" t="s">
        <v>48</v>
      </c>
      <c r="B95">
        <f t="shared" si="1"/>
        <v>1</v>
      </c>
    </row>
    <row r="96" spans="1:2">
      <c r="A96" s="4" t="s">
        <v>48</v>
      </c>
      <c r="B96">
        <f t="shared" si="1"/>
        <v>1</v>
      </c>
    </row>
    <row r="97" spans="1:2">
      <c r="A97" s="4" t="s">
        <v>48</v>
      </c>
      <c r="B97">
        <f t="shared" si="1"/>
        <v>1</v>
      </c>
    </row>
    <row r="98" spans="1:2">
      <c r="A98" s="4" t="s">
        <v>48</v>
      </c>
      <c r="B98">
        <f t="shared" si="1"/>
        <v>1</v>
      </c>
    </row>
    <row r="99" spans="1:2">
      <c r="A99" s="4" t="s">
        <v>48</v>
      </c>
      <c r="B99">
        <f t="shared" si="1"/>
        <v>1</v>
      </c>
    </row>
    <row r="100" spans="1:2">
      <c r="A100" s="4" t="s">
        <v>48</v>
      </c>
      <c r="B100">
        <f t="shared" si="1"/>
        <v>1</v>
      </c>
    </row>
    <row r="101" spans="1:2">
      <c r="A101" s="4" t="s">
        <v>48</v>
      </c>
      <c r="B101">
        <f t="shared" si="1"/>
        <v>1</v>
      </c>
    </row>
    <row r="102" spans="1:2">
      <c r="A102" s="4" t="s">
        <v>48</v>
      </c>
      <c r="B102">
        <f t="shared" si="1"/>
        <v>1</v>
      </c>
    </row>
    <row r="103" spans="1:2">
      <c r="A103" s="4" t="s">
        <v>48</v>
      </c>
      <c r="B103">
        <f t="shared" si="1"/>
        <v>1</v>
      </c>
    </row>
    <row r="104" spans="1:2">
      <c r="A104" s="4" t="s">
        <v>48</v>
      </c>
      <c r="B104">
        <f t="shared" si="1"/>
        <v>1</v>
      </c>
    </row>
    <row r="105" spans="1:2">
      <c r="A105" s="4" t="s">
        <v>48</v>
      </c>
      <c r="B105">
        <f t="shared" si="1"/>
        <v>1</v>
      </c>
    </row>
    <row r="106" spans="1:2">
      <c r="A106" s="4" t="s">
        <v>48</v>
      </c>
      <c r="B106">
        <f t="shared" si="1"/>
        <v>1</v>
      </c>
    </row>
    <row r="107" spans="1:2">
      <c r="A107" s="4" t="s">
        <v>48</v>
      </c>
      <c r="B107">
        <f t="shared" si="1"/>
        <v>1</v>
      </c>
    </row>
    <row r="108" spans="1:2">
      <c r="A108" s="4" t="s">
        <v>48</v>
      </c>
      <c r="B108">
        <f t="shared" si="1"/>
        <v>1</v>
      </c>
    </row>
    <row r="109" spans="1:2">
      <c r="A109" s="4" t="s">
        <v>48</v>
      </c>
      <c r="B109">
        <f t="shared" si="1"/>
        <v>1</v>
      </c>
    </row>
    <row r="110" spans="1:2">
      <c r="A110" s="4" t="s">
        <v>48</v>
      </c>
      <c r="B110">
        <f t="shared" si="1"/>
        <v>1</v>
      </c>
    </row>
    <row r="111" spans="1:2">
      <c r="A111" s="4" t="s">
        <v>48</v>
      </c>
      <c r="B111">
        <f t="shared" si="1"/>
        <v>1</v>
      </c>
    </row>
    <row r="112" spans="1:2">
      <c r="A112" s="4" t="s">
        <v>48</v>
      </c>
      <c r="B112">
        <f t="shared" si="1"/>
        <v>1</v>
      </c>
    </row>
    <row r="113" spans="1:2">
      <c r="A113" s="4" t="s">
        <v>48</v>
      </c>
      <c r="B113">
        <f t="shared" si="1"/>
        <v>1</v>
      </c>
    </row>
    <row r="114" spans="1:2">
      <c r="A114" s="4" t="s">
        <v>48</v>
      </c>
      <c r="B114">
        <f t="shared" si="1"/>
        <v>1</v>
      </c>
    </row>
    <row r="115" spans="1:2">
      <c r="A115" s="4" t="s">
        <v>48</v>
      </c>
      <c r="B115">
        <f t="shared" si="1"/>
        <v>1</v>
      </c>
    </row>
    <row r="116" spans="1:2">
      <c r="A116" s="4" t="s">
        <v>48</v>
      </c>
      <c r="B116">
        <f t="shared" si="1"/>
        <v>1</v>
      </c>
    </row>
    <row r="117" spans="1:2">
      <c r="A117" s="4" t="s">
        <v>48</v>
      </c>
      <c r="B117">
        <f t="shared" si="1"/>
        <v>1</v>
      </c>
    </row>
    <row r="118" spans="1:2">
      <c r="A118" s="4" t="s">
        <v>48</v>
      </c>
      <c r="B118">
        <f t="shared" si="1"/>
        <v>1</v>
      </c>
    </row>
    <row r="119" spans="1:2">
      <c r="A119" s="4" t="s">
        <v>50</v>
      </c>
      <c r="B119">
        <f t="shared" si="1"/>
        <v>2</v>
      </c>
    </row>
    <row r="120" spans="1:2">
      <c r="A120" s="4" t="s">
        <v>50</v>
      </c>
      <c r="B120">
        <f t="shared" si="1"/>
        <v>2</v>
      </c>
    </row>
    <row r="121" spans="1:2">
      <c r="A121" s="4" t="s">
        <v>50</v>
      </c>
      <c r="B121">
        <f t="shared" si="1"/>
        <v>2</v>
      </c>
    </row>
    <row r="122" spans="1:2">
      <c r="A122" s="4" t="s">
        <v>50</v>
      </c>
      <c r="B122">
        <f t="shared" si="1"/>
        <v>2</v>
      </c>
    </row>
    <row r="123" spans="1:2">
      <c r="A123" s="4" t="s">
        <v>50</v>
      </c>
      <c r="B123">
        <f t="shared" si="1"/>
        <v>2</v>
      </c>
    </row>
    <row r="124" spans="1:2">
      <c r="A124" s="4" t="s">
        <v>50</v>
      </c>
      <c r="B124">
        <f t="shared" si="1"/>
        <v>2</v>
      </c>
    </row>
    <row r="125" spans="1:2">
      <c r="A125" s="4" t="s">
        <v>48</v>
      </c>
      <c r="B125">
        <f t="shared" si="1"/>
        <v>1</v>
      </c>
    </row>
    <row r="126" spans="1:2">
      <c r="A126" s="4" t="s">
        <v>48</v>
      </c>
      <c r="B126">
        <f t="shared" si="1"/>
        <v>1</v>
      </c>
    </row>
    <row r="127" spans="1:2">
      <c r="A127" s="4" t="s">
        <v>48</v>
      </c>
      <c r="B127">
        <f t="shared" si="1"/>
        <v>1</v>
      </c>
    </row>
    <row r="128" spans="1:2">
      <c r="A128" s="4" t="s">
        <v>50</v>
      </c>
      <c r="B128">
        <f t="shared" si="1"/>
        <v>2</v>
      </c>
    </row>
    <row r="129" spans="1:2">
      <c r="A129" s="4" t="s">
        <v>48</v>
      </c>
      <c r="B129">
        <f t="shared" si="1"/>
        <v>1</v>
      </c>
    </row>
    <row r="130" spans="1:2">
      <c r="A130" s="4" t="s">
        <v>50</v>
      </c>
      <c r="B130">
        <f t="shared" si="1"/>
        <v>2</v>
      </c>
    </row>
    <row r="131" spans="1:2">
      <c r="A131" s="4" t="s">
        <v>50</v>
      </c>
      <c r="B131">
        <f t="shared" ref="B131:B150" si="2">IF(A131="n",1,IF(A131="y",2,""))</f>
        <v>2</v>
      </c>
    </row>
    <row r="132" spans="1:2">
      <c r="A132" s="4" t="s">
        <v>50</v>
      </c>
      <c r="B132">
        <f t="shared" si="2"/>
        <v>2</v>
      </c>
    </row>
    <row r="133" spans="1:2">
      <c r="A133" s="4" t="s">
        <v>50</v>
      </c>
      <c r="B133">
        <f t="shared" si="2"/>
        <v>2</v>
      </c>
    </row>
    <row r="134" spans="1:2">
      <c r="A134" s="4" t="s">
        <v>50</v>
      </c>
      <c r="B134">
        <f t="shared" si="2"/>
        <v>2</v>
      </c>
    </row>
    <row r="135" spans="1:2">
      <c r="A135" s="4" t="s">
        <v>48</v>
      </c>
      <c r="B135">
        <f t="shared" si="2"/>
        <v>1</v>
      </c>
    </row>
    <row r="136" spans="1:2">
      <c r="A136" s="4" t="s">
        <v>48</v>
      </c>
      <c r="B136">
        <f t="shared" si="2"/>
        <v>1</v>
      </c>
    </row>
    <row r="137" spans="1:2">
      <c r="A137" s="4" t="s">
        <v>48</v>
      </c>
      <c r="B137">
        <f t="shared" si="2"/>
        <v>1</v>
      </c>
    </row>
    <row r="138" spans="1:2">
      <c r="A138" s="4" t="s">
        <v>50</v>
      </c>
      <c r="B138">
        <f t="shared" si="2"/>
        <v>2</v>
      </c>
    </row>
    <row r="139" spans="1:2">
      <c r="A139" s="4" t="s">
        <v>50</v>
      </c>
      <c r="B139">
        <f t="shared" si="2"/>
        <v>2</v>
      </c>
    </row>
    <row r="140" spans="1:2">
      <c r="A140" s="4" t="s">
        <v>48</v>
      </c>
      <c r="B140">
        <f t="shared" si="2"/>
        <v>1</v>
      </c>
    </row>
    <row r="141" spans="1:2">
      <c r="A141" s="4" t="s">
        <v>48</v>
      </c>
      <c r="B141">
        <f t="shared" si="2"/>
        <v>1</v>
      </c>
    </row>
    <row r="142" spans="1:2">
      <c r="A142" s="4" t="s">
        <v>48</v>
      </c>
      <c r="B142">
        <f t="shared" si="2"/>
        <v>1</v>
      </c>
    </row>
    <row r="143" spans="1:2">
      <c r="A143" s="4" t="s">
        <v>48</v>
      </c>
      <c r="B143">
        <f t="shared" si="2"/>
        <v>1</v>
      </c>
    </row>
    <row r="144" spans="1:2">
      <c r="A144" s="4" t="s">
        <v>48</v>
      </c>
      <c r="B144">
        <f t="shared" si="2"/>
        <v>1</v>
      </c>
    </row>
    <row r="145" spans="1:2">
      <c r="A145" s="4" t="s">
        <v>48</v>
      </c>
      <c r="B145">
        <f t="shared" si="2"/>
        <v>1</v>
      </c>
    </row>
    <row r="146" spans="1:2">
      <c r="A146" s="4" t="s">
        <v>48</v>
      </c>
      <c r="B146">
        <f t="shared" si="2"/>
        <v>1</v>
      </c>
    </row>
    <row r="147" spans="1:2">
      <c r="A147" s="4" t="s">
        <v>48</v>
      </c>
      <c r="B147">
        <f t="shared" si="2"/>
        <v>1</v>
      </c>
    </row>
    <row r="148" spans="1:2">
      <c r="A148" s="4" t="s">
        <v>48</v>
      </c>
      <c r="B148">
        <f t="shared" si="2"/>
        <v>1</v>
      </c>
    </row>
    <row r="149" spans="1:2">
      <c r="A149" s="4" t="s">
        <v>48</v>
      </c>
      <c r="B149">
        <f t="shared" si="2"/>
        <v>1</v>
      </c>
    </row>
    <row r="150" spans="1:2">
      <c r="A150" s="4" t="s">
        <v>48</v>
      </c>
      <c r="B150">
        <f t="shared" si="2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B0F8-8F63-4327-82BE-1A5F774E1C80}">
  <dimension ref="A1:J150"/>
  <sheetViews>
    <sheetView tabSelected="1" topLeftCell="D1" workbookViewId="0">
      <selection activeCell="J7" sqref="J7"/>
    </sheetView>
  </sheetViews>
  <sheetFormatPr defaultRowHeight="12.75"/>
  <cols>
    <col min="1" max="1" width="6.85546875" style="1" customWidth="1"/>
    <col min="3" max="3" width="29.7109375" customWidth="1"/>
    <col min="4" max="4" width="18.28515625" customWidth="1"/>
    <col min="6" max="7" width="27.28515625" customWidth="1"/>
    <col min="10" max="10" width="44.7109375" customWidth="1"/>
  </cols>
  <sheetData>
    <row r="1" spans="1:10">
      <c r="A1" s="2" t="s">
        <v>7</v>
      </c>
    </row>
    <row r="2" spans="1:10">
      <c r="A2" s="4">
        <v>4000</v>
      </c>
      <c r="C2" t="s">
        <v>54</v>
      </c>
    </row>
    <row r="3" spans="1:10">
      <c r="A3" s="4">
        <v>4000</v>
      </c>
      <c r="C3">
        <f>AVERAGE(A2:A150)</f>
        <v>5736.9127516778526</v>
      </c>
    </row>
    <row r="4" spans="1:10">
      <c r="A4" s="4">
        <v>5800</v>
      </c>
    </row>
    <row r="5" spans="1:10">
      <c r="A5" s="4">
        <v>4000</v>
      </c>
      <c r="C5" t="s">
        <v>63</v>
      </c>
    </row>
    <row r="6" spans="1:10">
      <c r="A6" s="4">
        <v>4000</v>
      </c>
      <c r="C6">
        <f>_xlfn.STDEV.S(A2:A150)</f>
        <v>2655.879479551711</v>
      </c>
    </row>
    <row r="7" spans="1:10" ht="31.5">
      <c r="A7" s="4">
        <v>4100</v>
      </c>
      <c r="J7" s="21" t="s">
        <v>74</v>
      </c>
    </row>
    <row r="8" spans="1:10">
      <c r="A8" s="4">
        <v>3000</v>
      </c>
      <c r="C8" t="s">
        <v>61</v>
      </c>
      <c r="J8">
        <f>COUNTIFS(A2:A150,"&gt;="&amp;(AVERAGE(A2:A150)-STDEV(A2:A150)),A2:A150,"&lt;="&amp;(AVERAGE(A2:A150)+STDEV(A2:A150)))/COUNT(A2:A150)*100</f>
        <v>55.033557046979865</v>
      </c>
    </row>
    <row r="9" spans="1:10">
      <c r="A9" s="4">
        <v>2800</v>
      </c>
      <c r="C9">
        <f>COUNT(A2:A150)</f>
        <v>149</v>
      </c>
    </row>
    <row r="10" spans="1:10">
      <c r="A10" s="4">
        <v>3200</v>
      </c>
    </row>
    <row r="11" spans="1:10">
      <c r="A11" s="4">
        <v>2400</v>
      </c>
      <c r="C11" t="s">
        <v>56</v>
      </c>
    </row>
    <row r="12" spans="1:10">
      <c r="A12" s="4">
        <v>3600</v>
      </c>
      <c r="C12">
        <f>C6/SQRT(C9)</f>
        <v>217.5781246700258</v>
      </c>
    </row>
    <row r="13" spans="1:10">
      <c r="A13" s="4">
        <v>3500</v>
      </c>
    </row>
    <row r="14" spans="1:10">
      <c r="A14" s="4">
        <v>5800</v>
      </c>
    </row>
    <row r="15" spans="1:10">
      <c r="A15" s="4">
        <v>5800</v>
      </c>
      <c r="C15" t="s">
        <v>59</v>
      </c>
      <c r="F15" t="s">
        <v>60</v>
      </c>
    </row>
    <row r="16" spans="1:10">
      <c r="A16" s="4">
        <v>7200</v>
      </c>
      <c r="C16">
        <f>TINV(0.05/2,C9-1)*C12</f>
        <v>492.69155622738054</v>
      </c>
      <c r="F16">
        <f>TINV(0.01/2,C9-1)*C12</f>
        <v>620.03882033249613</v>
      </c>
    </row>
    <row r="17" spans="1:7">
      <c r="A17" s="4">
        <v>6200</v>
      </c>
    </row>
    <row r="18" spans="1:7">
      <c r="A18" s="4">
        <v>6200</v>
      </c>
      <c r="C18" t="s">
        <v>57</v>
      </c>
      <c r="D18" t="s">
        <v>58</v>
      </c>
      <c r="F18" t="s">
        <v>57</v>
      </c>
      <c r="G18" t="s">
        <v>58</v>
      </c>
    </row>
    <row r="19" spans="1:7">
      <c r="A19" s="4">
        <v>4800</v>
      </c>
      <c r="C19">
        <f>C3-C16</f>
        <v>5244.2211954504719</v>
      </c>
      <c r="D19">
        <f>C3+C16</f>
        <v>6229.6043079052333</v>
      </c>
      <c r="F19">
        <f>C3-F16</f>
        <v>5116.8739313453561</v>
      </c>
      <c r="G19">
        <f>C3+F16</f>
        <v>6356.9515720103491</v>
      </c>
    </row>
    <row r="20" spans="1:7">
      <c r="A20" s="4">
        <v>5400</v>
      </c>
    </row>
    <row r="21" spans="1:7">
      <c r="A21" s="4">
        <v>6000</v>
      </c>
    </row>
    <row r="22" spans="1:7">
      <c r="A22" s="4">
        <v>7600</v>
      </c>
    </row>
    <row r="23" spans="1:7">
      <c r="A23" s="4">
        <v>8400</v>
      </c>
    </row>
    <row r="24" spans="1:7">
      <c r="A24" s="4">
        <v>6000</v>
      </c>
    </row>
    <row r="25" spans="1:7">
      <c r="A25" s="4">
        <v>12000</v>
      </c>
    </row>
    <row r="26" spans="1:7">
      <c r="A26" s="4">
        <v>8400</v>
      </c>
    </row>
    <row r="27" spans="1:7">
      <c r="A27" s="4">
        <v>7600</v>
      </c>
    </row>
    <row r="28" spans="1:7">
      <c r="A28" s="4">
        <v>8400</v>
      </c>
    </row>
    <row r="29" spans="1:7">
      <c r="A29" s="4">
        <v>9600</v>
      </c>
    </row>
    <row r="30" spans="1:7">
      <c r="A30" s="4">
        <v>9000</v>
      </c>
    </row>
    <row r="31" spans="1:7">
      <c r="A31" s="4">
        <v>8200</v>
      </c>
    </row>
    <row r="32" spans="1:7">
      <c r="A32" s="4">
        <v>8400</v>
      </c>
    </row>
    <row r="33" spans="1:1">
      <c r="A33" s="4">
        <v>8200</v>
      </c>
    </row>
    <row r="34" spans="1:1">
      <c r="A34" s="4">
        <v>7600</v>
      </c>
    </row>
    <row r="35" spans="1:1">
      <c r="A35" s="4">
        <v>7700</v>
      </c>
    </row>
    <row r="36" spans="1:1">
      <c r="A36" s="4">
        <v>7800</v>
      </c>
    </row>
    <row r="37" spans="1:1">
      <c r="A37" s="4">
        <v>8000</v>
      </c>
    </row>
    <row r="38" spans="1:1">
      <c r="A38" s="4">
        <v>8200</v>
      </c>
    </row>
    <row r="39" spans="1:1">
      <c r="A39" s="4">
        <v>7600</v>
      </c>
    </row>
    <row r="40" spans="1:1">
      <c r="A40" s="4">
        <v>8400</v>
      </c>
    </row>
    <row r="41" spans="1:1">
      <c r="A41" s="4">
        <v>8200</v>
      </c>
    </row>
    <row r="42" spans="1:1">
      <c r="A42" s="4">
        <v>7800</v>
      </c>
    </row>
    <row r="43" spans="1:1">
      <c r="A43" s="4">
        <v>8000</v>
      </c>
    </row>
    <row r="44" spans="1:1">
      <c r="A44" s="4">
        <v>8200</v>
      </c>
    </row>
    <row r="45" spans="1:1">
      <c r="A45" s="4">
        <v>7600</v>
      </c>
    </row>
    <row r="46" spans="1:1">
      <c r="A46" s="4">
        <v>8400</v>
      </c>
    </row>
    <row r="47" spans="1:1">
      <c r="A47" s="4">
        <v>8200</v>
      </c>
    </row>
    <row r="48" spans="1:1">
      <c r="A48" s="4">
        <v>7800</v>
      </c>
    </row>
    <row r="49" spans="1:1">
      <c r="A49" s="4">
        <v>8000</v>
      </c>
    </row>
    <row r="50" spans="1:1">
      <c r="A50" s="4">
        <v>8200</v>
      </c>
    </row>
    <row r="51" spans="1:1">
      <c r="A51" s="4">
        <v>7600</v>
      </c>
    </row>
    <row r="52" spans="1:1">
      <c r="A52" s="4">
        <v>8400</v>
      </c>
    </row>
    <row r="53" spans="1:1">
      <c r="A53" s="4">
        <v>8200</v>
      </c>
    </row>
    <row r="54" spans="1:1">
      <c r="A54" s="4">
        <v>7800</v>
      </c>
    </row>
    <row r="55" spans="1:1">
      <c r="A55" s="4">
        <v>8000</v>
      </c>
    </row>
    <row r="56" spans="1:1">
      <c r="A56" s="4">
        <v>8200</v>
      </c>
    </row>
    <row r="57" spans="1:1">
      <c r="A57" s="4">
        <v>7600</v>
      </c>
    </row>
    <row r="58" spans="1:1">
      <c r="A58" s="4">
        <v>7800</v>
      </c>
    </row>
    <row r="59" spans="1:1">
      <c r="A59" s="4">
        <v>8000</v>
      </c>
    </row>
    <row r="60" spans="1:1">
      <c r="A60" s="4">
        <v>8200</v>
      </c>
    </row>
    <row r="61" spans="1:1">
      <c r="A61" s="4">
        <v>7600</v>
      </c>
    </row>
    <row r="62" spans="1:1">
      <c r="A62" s="4">
        <v>8400</v>
      </c>
    </row>
    <row r="63" spans="1:1">
      <c r="A63" s="4">
        <v>8200</v>
      </c>
    </row>
    <row r="64" spans="1:1">
      <c r="A64" s="4">
        <v>8000</v>
      </c>
    </row>
    <row r="65" spans="1:1">
      <c r="A65" s="4">
        <v>7800</v>
      </c>
    </row>
    <row r="66" spans="1:1">
      <c r="A66" s="4">
        <v>7600</v>
      </c>
    </row>
    <row r="67" spans="1:1">
      <c r="A67" s="4">
        <v>7200</v>
      </c>
    </row>
    <row r="68" spans="1:1">
      <c r="A68" s="4">
        <v>7400</v>
      </c>
    </row>
    <row r="69" spans="1:1">
      <c r="A69" s="4">
        <v>9600</v>
      </c>
    </row>
    <row r="70" spans="1:1">
      <c r="A70" s="4">
        <v>9600</v>
      </c>
    </row>
    <row r="71" spans="1:1">
      <c r="A71" s="4">
        <v>9600</v>
      </c>
    </row>
    <row r="72" spans="1:1">
      <c r="A72" s="4">
        <v>9600</v>
      </c>
    </row>
    <row r="73" spans="1:1">
      <c r="A73" s="4">
        <v>9600</v>
      </c>
    </row>
    <row r="74" spans="1:1">
      <c r="A74" s="4">
        <v>9600</v>
      </c>
    </row>
    <row r="75" spans="1:1">
      <c r="A75" s="4">
        <v>9600</v>
      </c>
    </row>
    <row r="76" spans="1:1">
      <c r="A76" s="4">
        <v>9600</v>
      </c>
    </row>
    <row r="77" spans="1:1">
      <c r="A77" s="4">
        <v>9600</v>
      </c>
    </row>
    <row r="78" spans="1:1">
      <c r="A78" s="4">
        <v>9600</v>
      </c>
    </row>
    <row r="79" spans="1:1">
      <c r="A79" s="4">
        <v>9600</v>
      </c>
    </row>
    <row r="80" spans="1:1">
      <c r="A80" s="4">
        <v>9600</v>
      </c>
    </row>
    <row r="81" spans="1:1">
      <c r="A81" s="4">
        <v>9600</v>
      </c>
    </row>
    <row r="82" spans="1:1">
      <c r="A82" s="4">
        <v>9600</v>
      </c>
    </row>
    <row r="83" spans="1:1">
      <c r="A83" s="4">
        <v>9600</v>
      </c>
    </row>
    <row r="84" spans="1:1">
      <c r="A84" s="4">
        <v>9600</v>
      </c>
    </row>
    <row r="85" spans="1:1">
      <c r="A85" s="4">
        <v>9600</v>
      </c>
    </row>
    <row r="86" spans="1:1">
      <c r="A86" s="4">
        <v>3600</v>
      </c>
    </row>
    <row r="87" spans="1:1">
      <c r="A87" s="4">
        <v>3400</v>
      </c>
    </row>
    <row r="88" spans="1:1">
      <c r="A88" s="4">
        <v>3200</v>
      </c>
    </row>
    <row r="89" spans="1:1">
      <c r="A89" s="4">
        <v>3000</v>
      </c>
    </row>
    <row r="90" spans="1:1">
      <c r="A90" s="4">
        <v>2800</v>
      </c>
    </row>
    <row r="91" spans="1:1">
      <c r="A91" s="4">
        <v>2400</v>
      </c>
    </row>
    <row r="92" spans="1:1">
      <c r="A92" s="4">
        <v>2400</v>
      </c>
    </row>
    <row r="93" spans="1:1">
      <c r="A93" s="4">
        <v>3400</v>
      </c>
    </row>
    <row r="94" spans="1:1">
      <c r="A94" s="4">
        <v>4200</v>
      </c>
    </row>
    <row r="95" spans="1:1">
      <c r="A95" s="4">
        <v>6000</v>
      </c>
    </row>
    <row r="96" spans="1:1">
      <c r="A96" s="4">
        <v>7200</v>
      </c>
    </row>
    <row r="97" spans="1:1">
      <c r="A97" s="4">
        <v>5200</v>
      </c>
    </row>
    <row r="98" spans="1:1">
      <c r="A98" s="4">
        <v>6000</v>
      </c>
    </row>
    <row r="99" spans="1:1">
      <c r="A99" s="4">
        <v>4200</v>
      </c>
    </row>
    <row r="100" spans="1:1">
      <c r="A100" s="4">
        <v>4500</v>
      </c>
    </row>
    <row r="101" spans="1:1">
      <c r="A101" s="4">
        <v>5400</v>
      </c>
    </row>
    <row r="102" spans="1:1">
      <c r="A102" s="4">
        <v>5800</v>
      </c>
    </row>
    <row r="103" spans="1:1">
      <c r="A103" s="4">
        <v>4800</v>
      </c>
    </row>
    <row r="104" spans="1:1">
      <c r="A104" s="4">
        <v>5000</v>
      </c>
    </row>
    <row r="105" spans="1:1">
      <c r="A105" s="4">
        <v>4500</v>
      </c>
    </row>
    <row r="106" spans="1:1">
      <c r="A106" s="4">
        <v>4800</v>
      </c>
    </row>
    <row r="107" spans="1:1">
      <c r="A107" s="4">
        <v>4500</v>
      </c>
    </row>
    <row r="108" spans="1:1">
      <c r="A108" s="4">
        <v>4800</v>
      </c>
    </row>
    <row r="109" spans="1:1">
      <c r="A109" s="4">
        <v>2400</v>
      </c>
    </row>
    <row r="110" spans="1:1">
      <c r="A110" s="4">
        <v>2500</v>
      </c>
    </row>
    <row r="111" spans="1:1">
      <c r="A111" s="4">
        <v>2600</v>
      </c>
    </row>
    <row r="112" spans="1:1">
      <c r="A112" s="4">
        <v>2800</v>
      </c>
    </row>
    <row r="113" spans="1:1">
      <c r="A113" s="4">
        <v>3700</v>
      </c>
    </row>
    <row r="114" spans="1:1">
      <c r="A114" s="4">
        <v>6000</v>
      </c>
    </row>
    <row r="115" spans="1:1">
      <c r="A115" s="4">
        <v>2800</v>
      </c>
    </row>
    <row r="116" spans="1:1">
      <c r="A116" s="4">
        <v>3200</v>
      </c>
    </row>
    <row r="117" spans="1:1">
      <c r="A117" s="4">
        <v>3200</v>
      </c>
    </row>
    <row r="118" spans="1:1">
      <c r="A118" s="4">
        <v>2200</v>
      </c>
    </row>
    <row r="119" spans="1:1">
      <c r="A119" s="4">
        <v>2900</v>
      </c>
    </row>
    <row r="120" spans="1:1">
      <c r="A120" s="4">
        <v>3200</v>
      </c>
    </row>
    <row r="121" spans="1:1">
      <c r="A121" s="4">
        <v>3200</v>
      </c>
    </row>
    <row r="122" spans="1:1">
      <c r="A122" s="4">
        <v>3000</v>
      </c>
    </row>
    <row r="123" spans="1:1">
      <c r="A123" s="4">
        <v>3100</v>
      </c>
    </row>
    <row r="124" spans="1:1">
      <c r="A124" s="4">
        <v>3400</v>
      </c>
    </row>
    <row r="125" spans="1:1">
      <c r="A125" s="4">
        <v>2800</v>
      </c>
    </row>
    <row r="126" spans="1:1">
      <c r="A126" s="4">
        <v>2900</v>
      </c>
    </row>
    <row r="127" spans="1:1">
      <c r="A127" s="4">
        <v>2900</v>
      </c>
    </row>
    <row r="128" spans="1:1">
      <c r="A128" s="4">
        <v>2900</v>
      </c>
    </row>
    <row r="129" spans="1:1">
      <c r="A129" s="4">
        <v>2700</v>
      </c>
    </row>
    <row r="130" spans="1:1">
      <c r="A130" s="4">
        <v>3200</v>
      </c>
    </row>
    <row r="131" spans="1:1">
      <c r="A131" s="4">
        <v>3400</v>
      </c>
    </row>
    <row r="132" spans="1:1">
      <c r="A132" s="4">
        <v>2200</v>
      </c>
    </row>
    <row r="133" spans="1:1">
      <c r="A133" s="4">
        <v>2400</v>
      </c>
    </row>
    <row r="134" spans="1:1">
      <c r="A134" s="4">
        <v>2600</v>
      </c>
    </row>
    <row r="135" spans="1:1">
      <c r="A135" s="4">
        <v>2500</v>
      </c>
    </row>
    <row r="136" spans="1:1">
      <c r="A136" s="4">
        <v>2700</v>
      </c>
    </row>
    <row r="137" spans="1:1">
      <c r="A137" s="4">
        <v>3000</v>
      </c>
    </row>
    <row r="138" spans="1:1">
      <c r="A138" s="4">
        <v>2300</v>
      </c>
    </row>
    <row r="139" spans="1:1">
      <c r="A139" s="4">
        <v>2500</v>
      </c>
    </row>
    <row r="140" spans="1:1">
      <c r="A140" s="4">
        <v>2300</v>
      </c>
    </row>
    <row r="141" spans="1:1">
      <c r="A141" s="4">
        <v>2400</v>
      </c>
    </row>
    <row r="142" spans="1:1">
      <c r="A142" s="4">
        <v>2500</v>
      </c>
    </row>
    <row r="143" spans="1:1">
      <c r="A143" s="4">
        <v>2500</v>
      </c>
    </row>
    <row r="144" spans="1:1">
      <c r="A144" s="4">
        <v>2800</v>
      </c>
    </row>
    <row r="145" spans="1:1">
      <c r="A145" s="4">
        <v>2400</v>
      </c>
    </row>
    <row r="146" spans="1:1">
      <c r="A146" s="4">
        <v>2400</v>
      </c>
    </row>
    <row r="147" spans="1:1">
      <c r="A147" s="4">
        <v>2800</v>
      </c>
    </row>
    <row r="148" spans="1:1">
      <c r="A148" s="4">
        <v>3000</v>
      </c>
    </row>
    <row r="149" spans="1:1">
      <c r="A149" s="4">
        <v>2400</v>
      </c>
    </row>
    <row r="150" spans="1:1">
      <c r="A150" s="4">
        <v>2500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339E-7FD0-8C4D-9EC9-2B440D0C2019}">
  <dimension ref="A2:D17"/>
  <sheetViews>
    <sheetView workbookViewId="0">
      <selection activeCell="E5" sqref="A1:XFD1048576"/>
    </sheetView>
  </sheetViews>
  <sheetFormatPr defaultColWidth="11.42578125" defaultRowHeight="12.75"/>
  <cols>
    <col min="2" max="2" width="50.7109375" customWidth="1"/>
    <col min="3" max="3" width="44.85546875" customWidth="1"/>
    <col min="4" max="4" width="31" customWidth="1"/>
  </cols>
  <sheetData>
    <row r="2" spans="1:4" ht="36">
      <c r="A2" s="5" t="s">
        <v>25</v>
      </c>
      <c r="B2" s="5" t="s">
        <v>26</v>
      </c>
      <c r="C2" s="5" t="s">
        <v>42</v>
      </c>
      <c r="D2" s="5" t="s">
        <v>43</v>
      </c>
    </row>
    <row r="3" spans="1:4" s="1" customFormat="1" ht="21.95" customHeight="1">
      <c r="A3" s="9" t="s">
        <v>14</v>
      </c>
      <c r="B3" s="10" t="s">
        <v>28</v>
      </c>
      <c r="C3" s="10" t="s">
        <v>29</v>
      </c>
      <c r="D3" s="10"/>
    </row>
    <row r="4" spans="1:4" ht="21" customHeight="1">
      <c r="A4" s="9" t="s">
        <v>0</v>
      </c>
      <c r="B4" s="11" t="s">
        <v>15</v>
      </c>
      <c r="C4" s="11" t="s">
        <v>30</v>
      </c>
      <c r="D4" s="11"/>
    </row>
    <row r="5" spans="1:4" ht="36.950000000000003" customHeight="1">
      <c r="A5" s="9" t="s">
        <v>1</v>
      </c>
      <c r="B5" s="11" t="s">
        <v>16</v>
      </c>
      <c r="C5" s="11" t="s">
        <v>44</v>
      </c>
      <c r="D5" s="11"/>
    </row>
    <row r="6" spans="1:4" ht="20.100000000000001" customHeight="1">
      <c r="A6" s="9" t="s">
        <v>2</v>
      </c>
      <c r="B6" s="11" t="s">
        <v>17</v>
      </c>
      <c r="C6" s="11" t="s">
        <v>32</v>
      </c>
      <c r="D6" s="11"/>
    </row>
    <row r="7" spans="1:4" ht="18.95" customHeight="1">
      <c r="A7" s="9" t="s">
        <v>3</v>
      </c>
      <c r="B7" s="11" t="s">
        <v>18</v>
      </c>
      <c r="C7" s="11" t="s">
        <v>31</v>
      </c>
      <c r="D7" s="11"/>
    </row>
    <row r="8" spans="1:4" ht="21.95" customHeight="1">
      <c r="A8" s="9" t="s">
        <v>4</v>
      </c>
      <c r="B8" s="11" t="s">
        <v>19</v>
      </c>
      <c r="C8" s="11" t="s">
        <v>33</v>
      </c>
      <c r="D8" s="11"/>
    </row>
    <row r="9" spans="1:4" ht="18.95" customHeight="1">
      <c r="A9" s="9" t="s">
        <v>10</v>
      </c>
      <c r="B9" s="11" t="s">
        <v>21</v>
      </c>
      <c r="C9" s="11" t="s">
        <v>49</v>
      </c>
      <c r="D9" s="11"/>
    </row>
    <row r="10" spans="1:4" ht="18.95" customHeight="1">
      <c r="A10" s="9" t="s">
        <v>11</v>
      </c>
      <c r="B10" s="11" t="s">
        <v>22</v>
      </c>
      <c r="C10" s="11" t="s">
        <v>49</v>
      </c>
      <c r="D10" s="11"/>
    </row>
    <row r="11" spans="1:4" ht="36" customHeight="1">
      <c r="A11" s="9" t="s">
        <v>13</v>
      </c>
      <c r="B11" s="11" t="s">
        <v>34</v>
      </c>
      <c r="C11" s="11" t="s">
        <v>41</v>
      </c>
      <c r="D11" s="11"/>
    </row>
    <row r="12" spans="1:4" ht="36.950000000000003" customHeight="1">
      <c r="A12" s="9" t="s">
        <v>12</v>
      </c>
      <c r="B12" s="11" t="s">
        <v>23</v>
      </c>
      <c r="C12" s="11" t="s">
        <v>53</v>
      </c>
      <c r="D12" s="11"/>
    </row>
    <row r="13" spans="1:4" ht="17.100000000000001" customHeight="1">
      <c r="A13" s="9" t="s">
        <v>7</v>
      </c>
      <c r="B13" s="11" t="s">
        <v>35</v>
      </c>
      <c r="C13" s="11" t="s">
        <v>36</v>
      </c>
      <c r="D13" s="11"/>
    </row>
    <row r="14" spans="1:4" ht="18" customHeight="1">
      <c r="A14" s="9" t="s">
        <v>8</v>
      </c>
      <c r="B14" s="11" t="s">
        <v>37</v>
      </c>
      <c r="C14" s="11" t="s">
        <v>38</v>
      </c>
      <c r="D14" s="11"/>
    </row>
    <row r="15" spans="1:4" ht="18.95" customHeight="1">
      <c r="A15" s="9" t="s">
        <v>9</v>
      </c>
      <c r="B15" s="11" t="s">
        <v>24</v>
      </c>
      <c r="C15" s="11" t="s">
        <v>30</v>
      </c>
      <c r="D15" s="11"/>
    </row>
    <row r="16" spans="1:4" ht="18.95" customHeight="1">
      <c r="A16" s="9" t="s">
        <v>27</v>
      </c>
      <c r="B16" s="11" t="s">
        <v>39</v>
      </c>
      <c r="C16" s="11" t="s">
        <v>51</v>
      </c>
      <c r="D16" s="11" t="s">
        <v>45</v>
      </c>
    </row>
    <row r="17" spans="1:4" ht="30">
      <c r="A17" s="9" t="s">
        <v>20</v>
      </c>
      <c r="B17" s="11" t="s">
        <v>40</v>
      </c>
      <c r="C17" s="11" t="s">
        <v>52</v>
      </c>
      <c r="D17" s="1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AGE</vt:lpstr>
      <vt:lpstr>LIFE Q</vt:lpstr>
      <vt:lpstr>PRICE</vt:lpstr>
      <vt:lpstr>BEDROOMS</vt:lpstr>
      <vt:lpstr>INSURANCE</vt:lpstr>
      <vt:lpstr>POOL</vt:lpstr>
      <vt:lpstr>FEES</vt:lpstr>
      <vt:lpstr>Data 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Apindi</cp:lastModifiedBy>
  <dcterms:created xsi:type="dcterms:W3CDTF">2023-05-06T04:10:34Z</dcterms:created>
  <dcterms:modified xsi:type="dcterms:W3CDTF">2023-06-22T12:59:30Z</dcterms:modified>
</cp:coreProperties>
</file>