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Override PartName="/xl/commentsmeta4"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01"/>
  <workbookPr/>
  <mc:AlternateContent xmlns:mc="http://schemas.openxmlformats.org/markup-compatibility/2006">
    <mc:Choice Requires="x15">
      <x15ac:absPath xmlns:x15ac="http://schemas.microsoft.com/office/spreadsheetml/2010/11/ac" url="https://kochind.sharepoint.com/sites/OBTforCapabilities-Collaboration/Shared Documents/1.0 OBT Change Control Management/2.0 Projects/2.0 Project Impact/"/>
    </mc:Choice>
  </mc:AlternateContent>
  <xr:revisionPtr revIDLastSave="6" documentId="11_C127F4FAEE756CCFFF448B50C9D4D52C71615461" xr6:coauthVersionLast="47" xr6:coauthVersionMax="47" xr10:uidLastSave="{09F28310-FA1C-47E1-8AA9-90EC55E08062}"/>
  <bookViews>
    <workbookView xWindow="444" yWindow="540" windowWidth="24468" windowHeight="12408" xr2:uid="{00000000-000D-0000-FFFF-FFFF00000000}"/>
  </bookViews>
  <sheets>
    <sheet name="Project IMPACT INDEX" sheetId="1" r:id="rId1"/>
    <sheet name="CURRENT Project Impact to STRAT" sheetId="2" r:id="rId2"/>
    <sheet name="CURRENT Project Impact to CAPAB" sheetId="3" r:id="rId3"/>
    <sheet name="FUTURE Project Impact to CAPABI" sheetId="4" r:id="rId4"/>
    <sheet name="FUTURE Project Impact to STRATE"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qd+g8NrZ8FXTHujayEBP7av/789+dCJpoczOOfTnaRI="/>
    </ext>
  </extLst>
</workbook>
</file>

<file path=xl/calcChain.xml><?xml version="1.0" encoding="utf-8"?>
<calcChain xmlns="http://schemas.openxmlformats.org/spreadsheetml/2006/main">
  <c r="U33" i="5" l="1"/>
  <c r="T33" i="5"/>
  <c r="S33" i="5"/>
  <c r="U32" i="5"/>
  <c r="T32" i="5"/>
  <c r="S32" i="5"/>
  <c r="U31" i="5"/>
  <c r="T31" i="5"/>
  <c r="S31" i="5"/>
  <c r="U30" i="5"/>
  <c r="T30" i="5"/>
  <c r="S30" i="5"/>
  <c r="U29" i="5"/>
  <c r="T29" i="5"/>
  <c r="S29" i="5"/>
  <c r="U28" i="5"/>
  <c r="T28" i="5"/>
  <c r="S28" i="5"/>
  <c r="U27" i="5"/>
  <c r="T27" i="5"/>
  <c r="S27" i="5"/>
  <c r="U26" i="5"/>
  <c r="T26" i="5"/>
  <c r="S26" i="5"/>
  <c r="U25" i="5"/>
  <c r="T25" i="5"/>
  <c r="S25" i="5"/>
  <c r="U24" i="5"/>
  <c r="T24" i="5"/>
  <c r="S24" i="5"/>
  <c r="U23" i="5"/>
  <c r="T23" i="5"/>
  <c r="S23" i="5"/>
  <c r="U22" i="5"/>
  <c r="T22" i="5"/>
  <c r="S22" i="5"/>
  <c r="U21" i="5"/>
  <c r="T21" i="5"/>
  <c r="S21" i="5"/>
  <c r="U20" i="5"/>
  <c r="T20" i="5"/>
  <c r="S20" i="5"/>
  <c r="U19" i="5"/>
  <c r="T19" i="5"/>
  <c r="S19" i="5"/>
  <c r="U18" i="5"/>
  <c r="T18" i="5"/>
  <c r="S18" i="5"/>
  <c r="U17" i="5"/>
  <c r="T17" i="5"/>
  <c r="S17" i="5"/>
  <c r="U16" i="5"/>
  <c r="T16" i="5"/>
  <c r="S16" i="5"/>
  <c r="U15" i="5"/>
  <c r="T15" i="5"/>
  <c r="S15" i="5"/>
  <c r="U14" i="5"/>
  <c r="T14" i="5"/>
  <c r="S14" i="5"/>
  <c r="Q7" i="5"/>
  <c r="P7" i="5"/>
  <c r="O7" i="5"/>
  <c r="N7" i="5"/>
  <c r="M7" i="5"/>
  <c r="L7" i="5"/>
  <c r="K7" i="5"/>
  <c r="J7" i="5"/>
  <c r="I7" i="5"/>
  <c r="H7" i="5"/>
  <c r="G7" i="5"/>
  <c r="F7" i="5"/>
  <c r="E7" i="5"/>
  <c r="D7" i="5"/>
  <c r="C7" i="5"/>
  <c r="Q6" i="5"/>
  <c r="P6" i="5"/>
  <c r="O6" i="5"/>
  <c r="N6" i="5"/>
  <c r="M6" i="5"/>
  <c r="L6" i="5"/>
  <c r="K6" i="5"/>
  <c r="J6" i="5"/>
  <c r="I6" i="5"/>
  <c r="H6" i="5"/>
  <c r="G6" i="5"/>
  <c r="F6" i="5"/>
  <c r="E6" i="5"/>
  <c r="D6" i="5"/>
  <c r="C6" i="5"/>
  <c r="Q4" i="5"/>
  <c r="P4" i="5"/>
  <c r="O4" i="5"/>
  <c r="N4" i="5"/>
  <c r="M4" i="5"/>
  <c r="L4" i="5"/>
  <c r="K4" i="5"/>
  <c r="J4" i="5"/>
  <c r="I4" i="5"/>
  <c r="H4" i="5"/>
  <c r="G4" i="5"/>
  <c r="F4" i="5"/>
  <c r="E4" i="5"/>
  <c r="D4" i="5"/>
  <c r="C4" i="5"/>
  <c r="V25" i="4"/>
  <c r="U25" i="4"/>
  <c r="T25" i="4"/>
  <c r="V24" i="4"/>
  <c r="U24" i="4"/>
  <c r="T24" i="4"/>
  <c r="V23" i="4"/>
  <c r="U23" i="4"/>
  <c r="T23" i="4"/>
  <c r="V22" i="4"/>
  <c r="U22" i="4"/>
  <c r="T22" i="4"/>
  <c r="V21" i="4"/>
  <c r="U21" i="4"/>
  <c r="T21" i="4"/>
  <c r="V20" i="4"/>
  <c r="U20" i="4"/>
  <c r="T20" i="4"/>
  <c r="V19" i="4"/>
  <c r="U19" i="4"/>
  <c r="T19" i="4"/>
  <c r="V18" i="4"/>
  <c r="U18" i="4"/>
  <c r="T18" i="4"/>
  <c r="V17" i="4"/>
  <c r="U17" i="4"/>
  <c r="T17" i="4"/>
  <c r="V16" i="4"/>
  <c r="U16" i="4"/>
  <c r="T16" i="4"/>
  <c r="V15" i="4"/>
  <c r="U15" i="4"/>
  <c r="T15" i="4"/>
  <c r="V14" i="4"/>
  <c r="U14" i="4"/>
  <c r="T14" i="4"/>
  <c r="R7" i="4"/>
  <c r="Q7" i="4"/>
  <c r="P7" i="4"/>
  <c r="O7" i="4"/>
  <c r="N7" i="4"/>
  <c r="M7" i="4"/>
  <c r="L7" i="4"/>
  <c r="K7" i="4"/>
  <c r="J7" i="4"/>
  <c r="I7" i="4"/>
  <c r="H7" i="4"/>
  <c r="G7" i="4"/>
  <c r="F7" i="4"/>
  <c r="E7" i="4"/>
  <c r="D7" i="4"/>
  <c r="R6" i="4"/>
  <c r="Q6" i="4"/>
  <c r="P6" i="4"/>
  <c r="O6" i="4"/>
  <c r="N6" i="4"/>
  <c r="M6" i="4"/>
  <c r="L6" i="4"/>
  <c r="K6" i="4"/>
  <c r="J6" i="4"/>
  <c r="I6" i="4"/>
  <c r="H6" i="4"/>
  <c r="G6" i="4"/>
  <c r="F6" i="4"/>
  <c r="E6" i="4"/>
  <c r="D6" i="4"/>
  <c r="R4" i="4"/>
  <c r="Q4" i="4"/>
  <c r="P4" i="4"/>
  <c r="O4" i="4"/>
  <c r="N4" i="4"/>
  <c r="M4" i="4"/>
  <c r="L4" i="4"/>
  <c r="K4" i="4"/>
  <c r="J4" i="4"/>
  <c r="I4" i="4"/>
  <c r="H4" i="4"/>
  <c r="G4" i="4"/>
  <c r="F4" i="4"/>
  <c r="E4" i="4"/>
  <c r="D4" i="4"/>
  <c r="K25" i="3"/>
  <c r="J25" i="3"/>
  <c r="I25" i="3"/>
  <c r="K24" i="3"/>
  <c r="J24" i="3"/>
  <c r="I24" i="3"/>
  <c r="K23" i="3"/>
  <c r="J23" i="3"/>
  <c r="I23" i="3"/>
  <c r="K22" i="3"/>
  <c r="J22" i="3"/>
  <c r="I22" i="3"/>
  <c r="K21" i="3"/>
  <c r="J21" i="3"/>
  <c r="I21" i="3"/>
  <c r="K20" i="3"/>
  <c r="J20" i="3"/>
  <c r="I20" i="3"/>
  <c r="K19" i="3"/>
  <c r="J19" i="3"/>
  <c r="I19" i="3"/>
  <c r="K18" i="3"/>
  <c r="J18" i="3"/>
  <c r="I18" i="3"/>
  <c r="K17" i="3"/>
  <c r="J17" i="3"/>
  <c r="I17" i="3"/>
  <c r="K16" i="3"/>
  <c r="J16" i="3"/>
  <c r="I16" i="3"/>
  <c r="K15" i="3"/>
  <c r="J15" i="3"/>
  <c r="I15" i="3"/>
  <c r="K14" i="3"/>
  <c r="J14" i="3"/>
  <c r="I14" i="3"/>
  <c r="G7" i="3"/>
  <c r="F7" i="3"/>
  <c r="E7" i="3"/>
  <c r="D7" i="3"/>
  <c r="G6" i="3"/>
  <c r="F6" i="3"/>
  <c r="E6" i="3"/>
  <c r="D6" i="3"/>
  <c r="G4" i="3"/>
  <c r="F4" i="3"/>
  <c r="E4" i="3"/>
  <c r="D4" i="3"/>
  <c r="I32" i="2"/>
  <c r="H32" i="2"/>
  <c r="G32" i="2"/>
  <c r="I31" i="2"/>
  <c r="H31" i="2"/>
  <c r="G31" i="2"/>
  <c r="I30" i="2"/>
  <c r="H30" i="2"/>
  <c r="G30" i="2"/>
  <c r="I29" i="2"/>
  <c r="H29" i="2"/>
  <c r="G29" i="2"/>
  <c r="I28" i="2"/>
  <c r="H28" i="2"/>
  <c r="G28" i="2"/>
  <c r="I27" i="2"/>
  <c r="H27" i="2"/>
  <c r="G27" i="2"/>
  <c r="I26" i="2"/>
  <c r="H26" i="2"/>
  <c r="G26" i="2"/>
  <c r="I25" i="2"/>
  <c r="H25" i="2"/>
  <c r="G25" i="2"/>
  <c r="I24" i="2"/>
  <c r="H24" i="2"/>
  <c r="G24" i="2"/>
  <c r="I23" i="2"/>
  <c r="H23" i="2"/>
  <c r="G23" i="2"/>
  <c r="I22" i="2"/>
  <c r="H22" i="2"/>
  <c r="G22" i="2"/>
  <c r="I21" i="2"/>
  <c r="H21" i="2"/>
  <c r="G21" i="2"/>
  <c r="I20" i="2"/>
  <c r="H20" i="2"/>
  <c r="G20" i="2"/>
  <c r="I19" i="2"/>
  <c r="H19" i="2"/>
  <c r="G19" i="2"/>
  <c r="I18" i="2"/>
  <c r="H18" i="2"/>
  <c r="G18" i="2"/>
  <c r="I17" i="2"/>
  <c r="H17" i="2"/>
  <c r="G17" i="2"/>
  <c r="I16" i="2"/>
  <c r="H16" i="2"/>
  <c r="G16" i="2"/>
  <c r="I15" i="2"/>
  <c r="H15" i="2"/>
  <c r="G15" i="2"/>
  <c r="I14" i="2"/>
  <c r="H14" i="2"/>
  <c r="G14" i="2"/>
  <c r="I13" i="2"/>
  <c r="H13" i="2"/>
  <c r="G13" i="2"/>
  <c r="E7" i="2"/>
  <c r="D7" i="2"/>
  <c r="C7" i="2"/>
  <c r="E6" i="2"/>
  <c r="D6" i="2"/>
  <c r="C6" i="2"/>
  <c r="E4" i="2"/>
  <c r="D4" i="2"/>
  <c r="C4" i="2"/>
  <c r="C15" i="1"/>
  <c r="C7" i="1"/>
  <c r="C9" i="2" l="1"/>
  <c r="C5" i="2"/>
  <c r="D5" i="1" s="1"/>
  <c r="L4" i="2"/>
  <c r="K4" i="2"/>
  <c r="C8" i="2" s="1"/>
  <c r="J4" i="2"/>
  <c r="I4" i="2"/>
  <c r="H4" i="2"/>
  <c r="G4" i="2"/>
  <c r="D9" i="2"/>
  <c r="D8" i="2"/>
  <c r="D5" i="2"/>
  <c r="E9" i="2"/>
  <c r="E8" i="2"/>
  <c r="E5" i="2"/>
  <c r="K38" i="2"/>
  <c r="K37" i="2"/>
  <c r="G37" i="2"/>
  <c r="K36" i="2"/>
  <c r="G36" i="2"/>
  <c r="K35" i="2"/>
  <c r="K13" i="2"/>
  <c r="J13" i="2"/>
  <c r="K14" i="2"/>
  <c r="J14" i="2"/>
  <c r="K15" i="2"/>
  <c r="J15" i="2"/>
  <c r="K16" i="2"/>
  <c r="J16" i="2"/>
  <c r="K17" i="2"/>
  <c r="J17" i="2"/>
  <c r="K18" i="2"/>
  <c r="J18" i="2"/>
  <c r="K19" i="2"/>
  <c r="J19" i="2"/>
  <c r="K20" i="2"/>
  <c r="J20" i="2"/>
  <c r="K21" i="2"/>
  <c r="J21" i="2"/>
  <c r="K22" i="2"/>
  <c r="J22" i="2"/>
  <c r="K23" i="2"/>
  <c r="J23" i="2"/>
  <c r="K24" i="2"/>
  <c r="J24" i="2"/>
  <c r="K25" i="2"/>
  <c r="J25" i="2"/>
  <c r="K26" i="2"/>
  <c r="J26" i="2"/>
  <c r="K27" i="2"/>
  <c r="J27" i="2"/>
  <c r="K28" i="2"/>
  <c r="J28" i="2"/>
  <c r="K29" i="2"/>
  <c r="J29" i="2"/>
  <c r="K30" i="2"/>
  <c r="J30" i="2"/>
  <c r="K31" i="2"/>
  <c r="J31" i="2"/>
  <c r="K32" i="2"/>
  <c r="J32" i="2"/>
  <c r="D5" i="3"/>
  <c r="D6" i="1" s="1"/>
  <c r="N4" i="3"/>
  <c r="M4" i="3"/>
  <c r="D8" i="3" s="1"/>
  <c r="L4" i="3"/>
  <c r="K4" i="3"/>
  <c r="J4" i="3"/>
  <c r="I4" i="3"/>
  <c r="D9" i="3" s="1"/>
  <c r="E9" i="3"/>
  <c r="E8" i="3"/>
  <c r="E5" i="3"/>
  <c r="F9" i="3"/>
  <c r="F8" i="3"/>
  <c r="F5" i="3"/>
  <c r="G9" i="3"/>
  <c r="G8" i="3"/>
  <c r="G5" i="3"/>
  <c r="M32" i="3"/>
  <c r="M31" i="3"/>
  <c r="I31" i="3"/>
  <c r="M30" i="3"/>
  <c r="I30" i="3"/>
  <c r="M29" i="3"/>
  <c r="M14" i="3"/>
  <c r="L14" i="3"/>
  <c r="M15" i="3"/>
  <c r="L15" i="3"/>
  <c r="M16" i="3"/>
  <c r="L16" i="3"/>
  <c r="M17" i="3"/>
  <c r="L17" i="3"/>
  <c r="M18" i="3"/>
  <c r="L18" i="3"/>
  <c r="M19" i="3"/>
  <c r="L19" i="3"/>
  <c r="M20" i="3"/>
  <c r="L20" i="3"/>
  <c r="M21" i="3"/>
  <c r="L21" i="3"/>
  <c r="M22" i="3"/>
  <c r="L22" i="3"/>
  <c r="M23" i="3"/>
  <c r="L23" i="3"/>
  <c r="M24" i="3"/>
  <c r="L24" i="3"/>
  <c r="M25" i="3"/>
  <c r="L25" i="3"/>
  <c r="D5" i="4"/>
  <c r="D14" i="1" s="1"/>
  <c r="Y4" i="4"/>
  <c r="X4" i="4"/>
  <c r="D8" i="4" s="1"/>
  <c r="W4" i="4"/>
  <c r="V4" i="4"/>
  <c r="U4" i="4"/>
  <c r="T4" i="4"/>
  <c r="D9" i="4" s="1"/>
  <c r="E9" i="4"/>
  <c r="E8" i="4"/>
  <c r="E5" i="4"/>
  <c r="E14" i="1" s="1"/>
  <c r="F9" i="4"/>
  <c r="F8" i="4"/>
  <c r="F5" i="4"/>
  <c r="F14" i="1" s="1"/>
  <c r="G9" i="4"/>
  <c r="G8" i="4"/>
  <c r="G5" i="4"/>
  <c r="G14" i="1" s="1"/>
  <c r="H9" i="4"/>
  <c r="H8" i="4"/>
  <c r="H5" i="4"/>
  <c r="H14" i="1" s="1"/>
  <c r="I9" i="4"/>
  <c r="I8" i="4"/>
  <c r="I5" i="4"/>
  <c r="I14" i="1" s="1"/>
  <c r="J9" i="4"/>
  <c r="J8" i="4"/>
  <c r="J5" i="4"/>
  <c r="J14" i="1" s="1"/>
  <c r="K9" i="4"/>
  <c r="K8" i="4"/>
  <c r="K5" i="4"/>
  <c r="K14" i="1" s="1"/>
  <c r="L9" i="4"/>
  <c r="L8" i="4"/>
  <c r="L5" i="4"/>
  <c r="L14" i="1" s="1"/>
  <c r="M9" i="4"/>
  <c r="M8" i="4"/>
  <c r="M5" i="4"/>
  <c r="M14" i="1" s="1"/>
  <c r="N9" i="4"/>
  <c r="N8" i="4"/>
  <c r="N5" i="4"/>
  <c r="N14" i="1" s="1"/>
  <c r="O9" i="4"/>
  <c r="O8" i="4"/>
  <c r="O5" i="4"/>
  <c r="O14" i="1" s="1"/>
  <c r="P9" i="4"/>
  <c r="P8" i="4"/>
  <c r="P5" i="4"/>
  <c r="P14" i="1" s="1"/>
  <c r="Q9" i="4"/>
  <c r="Q8" i="4"/>
  <c r="Q5" i="4"/>
  <c r="Q14" i="1" s="1"/>
  <c r="R9" i="4"/>
  <c r="R8" i="4"/>
  <c r="R5" i="4"/>
  <c r="R14" i="1" s="1"/>
  <c r="X32" i="4"/>
  <c r="X31" i="4"/>
  <c r="T31" i="4"/>
  <c r="X30" i="4"/>
  <c r="T30" i="4"/>
  <c r="X29" i="4"/>
  <c r="X14" i="4"/>
  <c r="W14" i="4"/>
  <c r="X15" i="4"/>
  <c r="W15" i="4"/>
  <c r="X16" i="4"/>
  <c r="W16" i="4"/>
  <c r="X17" i="4"/>
  <c r="W17" i="4"/>
  <c r="X18" i="4"/>
  <c r="W18" i="4"/>
  <c r="X19" i="4"/>
  <c r="W19" i="4"/>
  <c r="X20" i="4"/>
  <c r="W20" i="4"/>
  <c r="X21" i="4"/>
  <c r="W21" i="4"/>
  <c r="X22" i="4"/>
  <c r="W22" i="4"/>
  <c r="X23" i="4"/>
  <c r="W23" i="4"/>
  <c r="X24" i="4"/>
  <c r="W24" i="4"/>
  <c r="X25" i="4"/>
  <c r="W25" i="4"/>
  <c r="C9" i="5"/>
  <c r="C5" i="5"/>
  <c r="D13" i="1" s="1"/>
  <c r="D15" i="1" s="1"/>
  <c r="X4" i="5"/>
  <c r="W4" i="5"/>
  <c r="C8" i="5" s="1"/>
  <c r="V4" i="5"/>
  <c r="U4" i="5"/>
  <c r="T4" i="5"/>
  <c r="S4" i="5"/>
  <c r="D9" i="5"/>
  <c r="D8" i="5"/>
  <c r="D5" i="5"/>
  <c r="E13" i="1" s="1"/>
  <c r="E15" i="1" s="1"/>
  <c r="E9" i="5"/>
  <c r="E8" i="5"/>
  <c r="E5" i="5"/>
  <c r="F13" i="1" s="1"/>
  <c r="F15" i="1" s="1"/>
  <c r="F9" i="5"/>
  <c r="F8" i="5"/>
  <c r="F5" i="5"/>
  <c r="G13" i="1" s="1"/>
  <c r="G15" i="1" s="1"/>
  <c r="G9" i="5"/>
  <c r="G8" i="5"/>
  <c r="G5" i="5"/>
  <c r="H13" i="1" s="1"/>
  <c r="H15" i="1" s="1"/>
  <c r="H9" i="5"/>
  <c r="H8" i="5"/>
  <c r="H5" i="5"/>
  <c r="I13" i="1" s="1"/>
  <c r="I15" i="1" s="1"/>
  <c r="I9" i="5"/>
  <c r="I8" i="5"/>
  <c r="I5" i="5"/>
  <c r="J13" i="1" s="1"/>
  <c r="J15" i="1" s="1"/>
  <c r="J9" i="5"/>
  <c r="J8" i="5"/>
  <c r="J5" i="5"/>
  <c r="K13" i="1" s="1"/>
  <c r="K15" i="1" s="1"/>
  <c r="K17" i="1" s="1"/>
  <c r="K9" i="5"/>
  <c r="K8" i="5"/>
  <c r="K5" i="5"/>
  <c r="L13" i="1" s="1"/>
  <c r="L15" i="1" s="1"/>
  <c r="L17" i="1" s="1"/>
  <c r="L9" i="5"/>
  <c r="L8" i="5"/>
  <c r="L5" i="5"/>
  <c r="M13" i="1" s="1"/>
  <c r="M15" i="1" s="1"/>
  <c r="M17" i="1" s="1"/>
  <c r="M9" i="5"/>
  <c r="M8" i="5"/>
  <c r="M5" i="5"/>
  <c r="N13" i="1" s="1"/>
  <c r="N15" i="1" s="1"/>
  <c r="N17" i="1" s="1"/>
  <c r="N9" i="5"/>
  <c r="N8" i="5"/>
  <c r="N5" i="5"/>
  <c r="O13" i="1" s="1"/>
  <c r="O15" i="1" s="1"/>
  <c r="O17" i="1" s="1"/>
  <c r="O9" i="5"/>
  <c r="O8" i="5"/>
  <c r="O5" i="5"/>
  <c r="P13" i="1" s="1"/>
  <c r="P15" i="1" s="1"/>
  <c r="P17" i="1" s="1"/>
  <c r="P9" i="5"/>
  <c r="P8" i="5"/>
  <c r="P5" i="5"/>
  <c r="Q13" i="1" s="1"/>
  <c r="Q15" i="1" s="1"/>
  <c r="Q17" i="1" s="1"/>
  <c r="Q9" i="5"/>
  <c r="Q8" i="5"/>
  <c r="Q5" i="5"/>
  <c r="R13" i="1" s="1"/>
  <c r="R15" i="1" s="1"/>
  <c r="R17" i="1" s="1"/>
  <c r="W39" i="5"/>
  <c r="W38" i="5"/>
  <c r="S38" i="5"/>
  <c r="W37" i="5"/>
  <c r="S37" i="5"/>
  <c r="W36" i="5"/>
  <c r="W14" i="5"/>
  <c r="V14" i="5"/>
  <c r="W15" i="5"/>
  <c r="V15" i="5"/>
  <c r="W16" i="5"/>
  <c r="V16" i="5"/>
  <c r="W17" i="5"/>
  <c r="V17" i="5"/>
  <c r="W18" i="5"/>
  <c r="V18" i="5"/>
  <c r="W19" i="5"/>
  <c r="V19" i="5"/>
  <c r="W20" i="5"/>
  <c r="V20" i="5"/>
  <c r="W21" i="5"/>
  <c r="V21" i="5"/>
  <c r="W22" i="5"/>
  <c r="V22" i="5"/>
  <c r="W23" i="5"/>
  <c r="V23" i="5"/>
  <c r="W24" i="5"/>
  <c r="V24" i="5"/>
  <c r="W25" i="5"/>
  <c r="V25" i="5"/>
  <c r="W26" i="5"/>
  <c r="V26" i="5"/>
  <c r="W27" i="5"/>
  <c r="V27" i="5"/>
  <c r="W28" i="5"/>
  <c r="V28" i="5"/>
  <c r="W29" i="5"/>
  <c r="V29" i="5"/>
  <c r="W30" i="5"/>
  <c r="V30" i="5"/>
  <c r="W31" i="5"/>
  <c r="V31" i="5"/>
  <c r="W32" i="5"/>
  <c r="V32" i="5"/>
  <c r="W33" i="5"/>
  <c r="V33" i="5"/>
  <c r="J17" i="1" l="1"/>
  <c r="I17" i="1"/>
  <c r="H17" i="1"/>
  <c r="G17" i="1"/>
  <c r="F17" i="1"/>
  <c r="E17" i="1"/>
  <c r="D17" i="1"/>
  <c r="D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9" authorId="0" shapeId="0" xr:uid="{00000000-0006-0000-0000-000002000000}">
      <text>
        <r>
          <rPr>
            <sz val="10"/>
            <color rgb="FF000000"/>
            <rFont val="Arial"/>
            <scheme val="minor"/>
          </rPr>
          <t>======
ID#AAABqen28Cw
    (2025-09-02 15:26:11)
A z-score is a statistical measurement that indicates how many standard deviations a specific value is from the mean of a dataset, and it is used to identify outliers, standardize data for comparison across different distributions, and assess how typical or unusual a value is within its context.  A positive or negative value of 2.0 or greater indicates that the project is significantly different than the population of projects</t>
        </r>
      </text>
    </comment>
    <comment ref="D12" authorId="0" shapeId="0" xr:uid="{00000000-0006-0000-0000-000010000000}">
      <text>
        <r>
          <rPr>
            <sz val="10"/>
            <color rgb="FF000000"/>
            <rFont val="Arial"/>
            <scheme val="minor"/>
          </rPr>
          <t>======
ID#AAABqen279E
    (2025-09-02 15:26:11)
This project establishes one universal framework for change control that defines core deliverables, outcomes, decision rights, and traceability. It provides a “happy path” baseline that BUs can tailor with justified deviations. The framework clarifies what “good” looks like, how deliverables are validated, and the governance needed to ensure uniform adoption. It also embeds readiness confirmation, lifecycle-specific governance (pre- and post-production), and the ability to scale from small teams to enterprise-wide usage without heavy training overhead.</t>
        </r>
      </text>
    </comment>
    <comment ref="E12" authorId="0" shapeId="0" xr:uid="{00000000-0006-0000-0000-00000A000000}">
      <text>
        <r>
          <rPr>
            <sz val="10"/>
            <color rgb="FF000000"/>
            <rFont val="Arial"/>
            <scheme val="minor"/>
          </rPr>
          <t>======
ID#AAABqen27-s
    (2025-09-02 15:26:11)
Establishes a responsibility matrix that unambiguously defines who decides, who approves, and who executes changes. Recognizes BU differences in role structures and offers a framework for mapping BU roles into a consistent governance model. Encourages a clear responsibility matrix (e.g., DOES model) to reduce ambiguity and duplicate approvals.</t>
        </r>
      </text>
    </comment>
    <comment ref="F12" authorId="0" shapeId="0" xr:uid="{00000000-0006-0000-0000-000001000000}">
      <text>
        <r>
          <rPr>
            <sz val="10"/>
            <color rgb="FF000000"/>
            <rFont val="Arial"/>
            <scheme val="minor"/>
          </rPr>
          <t>======
ID#AAABrrDwzGA
Joe Stenger    (2025-09-30 12:19:25)
(2025-09-26 13:26:11)
Capture and route manufacturing, operational and customer feedback into the controlled change process to drive corrective and improvement actions.</t>
        </r>
      </text>
    </comment>
    <comment ref="G12" authorId="0" shapeId="0" xr:uid="{00000000-0006-0000-0000-00000F000000}">
      <text>
        <r>
          <rPr>
            <sz val="10"/>
            <color rgb="FF000000"/>
            <rFont val="Arial"/>
            <scheme val="minor"/>
          </rPr>
          <t>======
ID#AAABqen279I
    (2025-09-02 15:26:11)
Defines cross-functional gates, automated checklists, and evidence capture to confirm that everything that should be done has been done. Integrates with the framework and the digital thread to make go/no-go decisions clear and auditable.</t>
        </r>
      </text>
    </comment>
    <comment ref="H12" authorId="0" shapeId="0" xr:uid="{00000000-0006-0000-0000-000004000000}">
      <text>
        <r>
          <rPr>
            <sz val="10"/>
            <color rgb="FF000000"/>
            <rFont val="Arial"/>
            <scheme val="minor"/>
          </rPr>
          <t>======
ID#AAABqen28B8
    (2025-09-02 15:26:11)
Aligns QMS with change workflows so updates to FMEA, control plans, inspection plans, and other records are systematically tracked and verified. Reduces people-dependent handoffs across unconnected systems by defining process + tool alignment.</t>
        </r>
      </text>
    </comment>
    <comment ref="I12" authorId="0" shapeId="0" xr:uid="{00000000-0006-0000-0000-000003000000}">
      <text>
        <r>
          <rPr>
            <sz val="10"/>
            <color rgb="FF000000"/>
            <rFont val="Arial"/>
            <scheme val="minor"/>
          </rPr>
          <t>======
ID#AAABqen28Cc
    (2025-09-02 15:26:11)
Designs the notification and experience layer around roles and responsibilities. Users understand why they are notified, what action is expected, and where to go next. Supports subscription preferences and opt-outs to balance awareness with focus.</t>
        </r>
      </text>
    </comment>
    <comment ref="J12" authorId="0" shapeId="0" xr:uid="{00000000-0006-0000-0000-000007000000}">
      <text>
        <r>
          <rPr>
            <sz val="10"/>
            <color rgb="FF000000"/>
            <rFont val="Arial"/>
            <scheme val="minor"/>
          </rPr>
          <t>======
ID#AAABqen27_c
    (2025-09-02 15:26:11)
Implements a feedback mechanism to capture, triage, and route production and operational signals into change control. Starts with manufacturing as the initial stakeholder, then expands to other functions and external sources to ensure end-to-end coverage.</t>
        </r>
      </text>
    </comment>
    <comment ref="K12" authorId="0" shapeId="0" xr:uid="{00000000-0006-0000-0000-00000C000000}">
      <text>
        <r>
          <rPr>
            <sz val="10"/>
            <color rgb="FF000000"/>
            <rFont val="Arial"/>
            <scheme val="minor"/>
          </rPr>
          <t>======
ID#AAABqen27-M
    (2025-09-02 15:26:11)
Enables partners (e.g., suppliers, tooling/mold vendors) to participate across the change lifecycle. Prioritizes internal clarity first, then expands to external collaboration. Ensures secure access, streamlined user experience for external participants, and closed-loop communication about change impacts.</t>
        </r>
      </text>
    </comment>
    <comment ref="L12" authorId="0" shapeId="0" xr:uid="{00000000-0006-0000-0000-00000E000000}">
      <text>
        <r>
          <rPr>
            <sz val="10"/>
            <color rgb="FF000000"/>
            <rFont val="Arial"/>
            <scheme val="minor"/>
          </rPr>
          <t>======
ID#AAABqen279s
    (2025-09-02 15:26:11)
Focuses on CM practices, revision handling, and unified rules that support scale and reuse. Excludes CAD “part modeling” techniques and instead emphasizes configuration readiness, where-used/impact logic, and selective change strategies aligned with customer acceptance.</t>
        </r>
      </text>
    </comment>
    <comment ref="M12" authorId="0" shapeId="0" xr:uid="{00000000-0006-0000-0000-000008000000}">
      <text>
        <r>
          <rPr>
            <sz val="10"/>
            <color rgb="FF000000"/>
            <rFont val="Arial"/>
            <scheme val="minor"/>
          </rPr>
          <t>======
ID#AAABqen27_I
    (2025-09-02 15:26:11)
Implements policy/timing logic (e.g., date, stock runout, customer approval) and technical integrations to ensure that once a change is ready, updates flow automatically to downstream documents/systems. Jointly owned with Part/BOM information management.</t>
        </r>
      </text>
    </comment>
    <comment ref="N12" authorId="0" shapeId="0" xr:uid="{00000000-0006-0000-0000-000005000000}">
      <text>
        <r>
          <rPr>
            <sz val="10"/>
            <color rgb="FF000000"/>
            <rFont val="Arial"/>
            <scheme val="minor"/>
          </rPr>
          <t>======
ID#AAABqen28Bw
    (2025-09-02 15:26:11)
Leverages manufacturing sensor data and trends to detect deviations before escalation. Automates PR initiation or alerts to engage the right teams without relying on ad hoc emails or siloed tools.</t>
        </r>
      </text>
    </comment>
    <comment ref="O12" authorId="0" shapeId="0" xr:uid="{00000000-0006-0000-0000-00000B000000}">
      <text>
        <r>
          <rPr>
            <sz val="10"/>
            <color rgb="FF000000"/>
            <rFont val="Arial"/>
            <scheme val="minor"/>
          </rPr>
          <t>======
ID#AAABqen27-Q
    (2025-09-02 15:26:11)
Builds cross-domain impact models to surface downstream consequences (parts, WIP, suppliers, customers). Provides continuous visibility as changes progress, enabling affected roles to see “how it impacts me” and act accordingly.</t>
        </r>
      </text>
    </comment>
    <comment ref="P12" authorId="0" shapeId="0" xr:uid="{00000000-0006-0000-0000-000009000000}">
      <text>
        <r>
          <rPr>
            <sz val="10"/>
            <color rgb="FF000000"/>
            <rFont val="Arial"/>
            <scheme val="minor"/>
          </rPr>
          <t>======
ID#AAABqen27_A
    (2025-09-02 15:26:11)
Aggregates historical patterns and lessons and presents them to decision-makers at the right time. It informs rather than automates decisions, making prior knowledge readily available as context for current changes.</t>
        </r>
      </text>
    </comment>
    <comment ref="Q12" authorId="0" shapeId="0" xr:uid="{00000000-0006-0000-0000-00000D000000}">
      <text>
        <r>
          <rPr>
            <sz val="10"/>
            <color rgb="FF000000"/>
            <rFont val="Arial"/>
            <scheme val="minor"/>
          </rPr>
          <t>======
ID#AAABqen2798
    (2025-09-02 15:26:11)
Creates a single authoritative repository for change artifacts, linkages, and status, integrated with design and production systems. Avoids duplicative data entry and ensures every stakeholder references the same, current information.</t>
        </r>
      </text>
    </comment>
    <comment ref="B17" authorId="0" shapeId="0" xr:uid="{00000000-0006-0000-0000-000006000000}">
      <text>
        <r>
          <rPr>
            <sz val="10"/>
            <color rgb="FF000000"/>
            <rFont val="Arial"/>
            <scheme val="minor"/>
          </rPr>
          <t>======
ID#AAABqen28AE
    (2025-09-02 15:26:11)
A z-score is a statistical measurement that indicates how many standard deviations a specific value is from the mean of a dataset, and it is used to identify outliers, standardize data for comparison across different distributions, and assess how typical or unusual a value is within its context.  A positive or negative value of 2.0 or greater indicates that the project is significantly different than the population of projects</t>
        </r>
      </text>
    </comment>
  </commentList>
  <extLst>
    <ext xmlns:r="http://schemas.openxmlformats.org/officeDocument/2006/relationships" uri="GoogleSheetsCustomDataVersion2">
      <go:sheetsCustomData xmlns:go="http://customooxmlschemas.google.com/" r:id="rId1" roundtripDataSignature="AMtx7mgmZylMBP7lG69kACT56pk2y4Ioq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100-000002000000}">
      <text>
        <r>
          <rPr>
            <sz val="10"/>
            <color rgb="FF000000"/>
            <rFont val="Arial"/>
            <scheme val="minor"/>
          </rPr>
          <t>======
ID#AAABqen27-o
    (2025-09-02 15:26:11)
A z-score is a statistical measurement that indicates how many standard deviations a specific value is from the mean of a dataset, and it is used to identify outliers, standardize data for comparison across different distributions, and assess how typical or unusual a value is within its context.  A positive or negative value of 2.0 or greater indicates that the project is significantly different than the population of projects</t>
        </r>
      </text>
    </comment>
    <comment ref="J12" authorId="0" shapeId="0" xr:uid="{00000000-0006-0000-0100-000001000000}">
      <text>
        <r>
          <rPr>
            <sz val="10"/>
            <color rgb="FF000000"/>
            <rFont val="Arial"/>
            <scheme val="minor"/>
          </rPr>
          <t>======
ID#AAABqen27-w
    (2025-09-02 15:26:11)
A z-score is a statistical measurement that indicates how many standard deviations a specific value is from the mean of a dataset, and it is used to identify outliers, standardize data for comparison across different distributions, and assess how typical or unusual a value is within its context.  A positive or negative value of 2.0 or greater indicates that the pain point is significantly different than the population of pain points</t>
        </r>
      </text>
    </comment>
  </commentList>
  <extLst>
    <ext xmlns:r="http://schemas.openxmlformats.org/officeDocument/2006/relationships" uri="GoogleSheetsCustomDataVersion2">
      <go:sheetsCustomData xmlns:go="http://customooxmlschemas.google.com/" r:id="rId1" roundtripDataSignature="AMtx7mjqiG9wLAg1cq/crlDTAq1vxrdiR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8" authorId="0" shapeId="0" xr:uid="{00000000-0006-0000-0200-00000A000000}">
      <text>
        <r>
          <rPr>
            <sz val="10"/>
            <color rgb="FF000000"/>
            <rFont val="Arial"/>
            <scheme val="minor"/>
          </rPr>
          <t>======
ID#AAABqen27-0
    (2025-09-02 15:26:11)
A z-score is a statistical measurement that indicates how many standard deviations a specific value is from the mean of a dataset, and it is used to identify outliers, standardize data for comparison across different distributions, and assess how typical or unusual a value is within its context.  A positive or negative value of 2.0 or greater indicates that the project is significantly different than the population of projects</t>
        </r>
      </text>
    </comment>
    <comment ref="L13" authorId="0" shapeId="0" xr:uid="{00000000-0006-0000-0200-000004000000}">
      <text>
        <r>
          <rPr>
            <sz val="10"/>
            <color rgb="FF000000"/>
            <rFont val="Arial"/>
            <scheme val="minor"/>
          </rPr>
          <t>======
ID#AAABqen28CA
    (2025-09-02 15:26:11)
A z-score is a statistical measurement that indicates how many standard deviations a specific value is from the mean of a dataset, and it is used to identify outliers, standardize data for comparison across different distributions, and assess how typical or unusual a value is within its context.  A positive or negative value of 2.0 or greater indicates that the pain point is significantly different than the population of pain points</t>
        </r>
      </text>
    </comment>
    <comment ref="C14" authorId="0" shapeId="0" xr:uid="{00000000-0006-0000-0200-00000D000000}">
      <text>
        <r>
          <rPr>
            <sz val="10"/>
            <color rgb="FF000000"/>
            <rFont val="Arial"/>
            <scheme val="minor"/>
          </rPr>
          <t>======
ID#AAABqen279Y
    (2025-09-02 15:26:11)
Product part, Process &amp; Tooling changes occur effectively across all Molex businesses and industries with all functions contributing seamlessly to achieve end‑to‑end traceability, precision and control across the change lifecycle.
Outcome (Master): Change Control management works for all our businesses &amp; Industries</t>
        </r>
      </text>
    </comment>
    <comment ref="C15" authorId="0" shapeId="0" xr:uid="{00000000-0006-0000-0200-000007000000}">
      <text>
        <r>
          <rPr>
            <sz val="10"/>
            <color rgb="FF000000"/>
            <rFont val="Arial"/>
            <scheme val="minor"/>
          </rPr>
          <t>======
ID#AAABqen27_s
    (2025-09-02 15:26:11)
Product part, Process &amp; Tooling changes are delivered through scalable, highly efficient processes with established readiness to proceed with each change, while proactively detecting and addressing potential issues before they escalate.
Outcome (1-4): Product part changes effectively occur</t>
        </r>
      </text>
    </comment>
    <comment ref="C16" authorId="0" shapeId="0" xr:uid="{00000000-0006-0000-0200-000003000000}">
      <text>
        <r>
          <rPr>
            <sz val="10"/>
            <color rgb="FF000000"/>
            <rFont val="Arial"/>
            <scheme val="minor"/>
          </rPr>
          <t>======
ID#AAABqen28CI
    (2025-09-02 15:26:11)
Requests for change are addressed with urgency, ensures all change requests are thoroughly vetted, verifies readiness with timely, complete, approved, with connected documentation, and guarantees that implemented changes consistently meet quality and compliance requirements.
Outcome (1): Adaptive change control propels product evolution forward effortlessly</t>
        </r>
      </text>
    </comment>
    <comment ref="C17" authorId="0" shapeId="0" xr:uid="{00000000-0006-0000-0200-000002000000}">
      <text>
        <r>
          <rPr>
            <sz val="10"/>
            <color rgb="FF000000"/>
            <rFont val="Arial"/>
            <scheme val="minor"/>
          </rPr>
          <t>======
ID#AAABqen28CQ
    (2025-09-02 15:26:11)
Equips people to navigate change with confidence by ensuring the change control process is intuitive with the robust easy to use technology solutions and by providing a framework with clearly defined, consistently followed decision rights for changes.
Outcome (3): People are prepared and confident navigating change effectively</t>
        </r>
      </text>
    </comment>
    <comment ref="C18" authorId="0" shapeId="0" xr:uid="{00000000-0006-0000-0200-00000B000000}">
      <text>
        <r>
          <rPr>
            <sz val="10"/>
            <color rgb="FF000000"/>
            <rFont val="Arial"/>
            <scheme val="minor"/>
          </rPr>
          <t>======
ID#AAABqen27-A
    (2025-09-02 15:26:11)
Efficient, scalable product part, process &amp; tooling change control through consistent lifecycle controls, a tailored global framework, smooth execution, and seamless functional integration
Outcome (2): Product Part changes processes are scalable and highly efficient</t>
        </r>
      </text>
    </comment>
    <comment ref="C19" authorId="0" shapeId="0" xr:uid="{00000000-0006-0000-0200-000001000000}">
      <text>
        <r>
          <rPr>
            <sz val="10"/>
            <color rgb="FF000000"/>
            <rFont val="Arial"/>
            <scheme val="minor"/>
          </rPr>
          <t>======
ID#AAABqen28Cs
    (2025-09-02 15:26:11)
Identifies potential issues &amp; risks early in the change lifecycle by ensuring, all changes consistently meet quality and compliance requirements, while systematically applying lessons learned from prior changes to prevent escalation.
Outcome (4): Potential change issues are detected before they escalate</t>
        </r>
      </text>
    </comment>
    <comment ref="C20" authorId="0" shapeId="0" xr:uid="{00000000-0006-0000-0200-000009000000}">
      <text>
        <r>
          <rPr>
            <sz val="10"/>
            <color rgb="FF000000"/>
            <rFont val="Arial"/>
            <scheme val="minor"/>
          </rPr>
          <t>======
ID#AAABqen27_g
    (2025-09-02 15:26:11)
All functions contribute seamlessly throughout the change process, with stakeholders evaluating the impact and acknowledging changes</t>
        </r>
      </text>
    </comment>
    <comment ref="C21" authorId="0" shapeId="0" xr:uid="{00000000-0006-0000-0200-000005000000}">
      <text>
        <r>
          <rPr>
            <sz val="10"/>
            <color rgb="FF000000"/>
            <rFont val="Arial"/>
            <scheme val="minor"/>
          </rPr>
          <t>======
ID#AAABqen28AY
    (2025-09-02 15:26:11)
All relevant stakeholders assess the impact of changes, with supplier improvements efficiently evaluated and implemented, customer feedback directly shaping decisions, and seamless collaboration with external partners in shared change processes
Outcome (5): All relevant stakeholders evaluate the impact of change</t>
        </r>
      </text>
    </comment>
    <comment ref="C22" authorId="0" shapeId="0" xr:uid="{00000000-0006-0000-0200-000008000000}">
      <text>
        <r>
          <rPr>
            <sz val="10"/>
            <color rgb="FF000000"/>
            <rFont val="Arial"/>
            <scheme val="minor"/>
          </rPr>
          <t>======
ID#AAABqen27_o
    (2025-09-02 15:26:11)
Changes are recognized by every stakeholder, with role-specific change information delivered clearly and on time, accurate notifications communicated to appropriate groups, and change impacts immediately visible to all affected parties
Outcome (6): Changes are acknowledged by every stakeholder</t>
        </r>
      </text>
    </comment>
    <comment ref="C23" authorId="0" shapeId="0" xr:uid="{00000000-0006-0000-0200-00000E000000}">
      <text>
        <r>
          <rPr>
            <sz val="10"/>
            <color rgb="FF000000"/>
            <rFont val="Arial"/>
            <scheme val="minor"/>
          </rPr>
          <t>======
ID#AAABqen279Q
    (2025-09-02 15:26:11)
Traceability is maintained throughout the change lifecycle full awareness of the reasons for change across all functional groups
Outcome (7): End-to-end traceability is maintained across the change lifecycle.</t>
        </r>
      </text>
    </comment>
    <comment ref="C24" authorId="0" shapeId="0" xr:uid="{00000000-0006-0000-0200-00000C000000}">
      <text>
        <r>
          <rPr>
            <sz val="10"/>
            <color rgb="FF000000"/>
            <rFont val="Arial"/>
            <scheme val="minor"/>
          </rPr>
          <t>======
ID#AAABqen279w
    (2025-09-02 15:26:11)
Changes to product parts, process, &amp; tooling with shared features are expertly managed, with clear and understood revision levels, and consistently controlled and accurate product configurations and revisions
Outcome (8): Changes to product parts with shared features are masterfully handled</t>
        </r>
      </text>
    </comment>
    <comment ref="C25" authorId="0" shapeId="0" xr:uid="{00000000-0006-0000-0200-000006000000}">
      <text>
        <r>
          <rPr>
            <sz val="10"/>
            <color rgb="FF000000"/>
            <rFont val="Arial"/>
            <scheme val="minor"/>
          </rPr>
          <t>======
ID#AAABqen27_w
    (2025-09-02 15:26:11)
All functions have immediate access to change-related information, with seamless information flow across departments and a single source of truth for all change data</t>
        </r>
      </text>
    </comment>
  </commentList>
  <extLst>
    <ext xmlns:r="http://schemas.openxmlformats.org/officeDocument/2006/relationships" uri="GoogleSheetsCustomDataVersion2">
      <go:sheetsCustomData xmlns:go="http://customooxmlschemas.google.com/" r:id="rId1" roundtripDataSignature="AMtx7miclPg4CDRYyp4bR1V/UrBD9f3kZg=="/>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C8" authorId="0" shapeId="0" xr:uid="{00000000-0006-0000-0300-000013000000}">
      <text>
        <r>
          <rPr>
            <sz val="10"/>
            <color rgb="FF000000"/>
            <rFont val="Arial"/>
            <scheme val="minor"/>
          </rPr>
          <t>======
ID#AAABqen27_M
    (2025-09-02 15:26:11)
A z-score is a statistical measurement that indicates how many standard deviations a specific value is from the mean of a dataset, and it is used to identify outliers, standardize data for comparison across different distributions, and assess how typical or unusual a value is within its context.  A positive or negative value of 2.0 or greater indicates that the project is significantly different than the population of projects</t>
        </r>
      </text>
    </comment>
    <comment ref="D13" authorId="0" shapeId="0" xr:uid="{00000000-0006-0000-0300-000010000000}">
      <text>
        <r>
          <rPr>
            <sz val="10"/>
            <color rgb="FF000000"/>
            <rFont val="Arial"/>
            <scheme val="minor"/>
          </rPr>
          <t>======
ID#AAABqen27_0
    (2025-09-02 15:26:11)
This project establishes one universal framework for change control that defines core deliverables, outcomes, decision rights, and traceability. It provides a “happy path” baseline that BUs can tailor with justified deviations. The framework clarifies what “good” looks like, how deliverables are validated, and the governance needed to ensure uniform adoption. It also embeds readiness confirmation, lifecycle-specific governance (pre- and post-production), and the ability to scale from small teams to enterprise-wide usage without heavy training overhead.</t>
        </r>
      </text>
    </comment>
    <comment ref="E13" authorId="0" shapeId="0" xr:uid="{00000000-0006-0000-0300-000002000000}">
      <text>
        <r>
          <rPr>
            <sz val="10"/>
            <color rgb="FF000000"/>
            <rFont val="Arial"/>
            <scheme val="minor"/>
          </rPr>
          <t>======
ID#AAABqen28C8
    (2025-09-02 15:26:11)
Establishes a responsibility matrix that unambiguously defines who decides, who approves, and who executes changes. Recognizes BU differences in role structures and offers a framework for mapping BU roles into a consistent governance model. Encourages a clear responsibility matrix (e.g., DOES model) to reduce ambiguity and duplicate approvals.</t>
        </r>
      </text>
    </comment>
    <comment ref="F13" authorId="0" shapeId="0" xr:uid="{00000000-0006-0000-0300-000001000000}">
      <text>
        <r>
          <rPr>
            <sz val="10"/>
            <color rgb="FF000000"/>
            <rFont val="Arial"/>
            <scheme val="minor"/>
          </rPr>
          <t>======
ID#AAABrrDwzGE
Joe Stenger    (2025-09-30 12:19:25)
(2025-09-26 13:26:11)
Capture and route manufacturing, operational and customer feedback into the controlled change process to drive corrective and improvement actions.</t>
        </r>
      </text>
    </comment>
    <comment ref="G13" authorId="0" shapeId="0" xr:uid="{00000000-0006-0000-0300-000019000000}">
      <text>
        <r>
          <rPr>
            <sz val="10"/>
            <color rgb="FF000000"/>
            <rFont val="Arial"/>
            <scheme val="minor"/>
          </rPr>
          <t>======
ID#AAABqen2790
    (2025-09-02 15:26:11)
Defines cross-functional gates, automated checklists, and evidence capture to confirm that everything that should be done has been done. Integrates with the framework and the digital thread to make go/no-go decisions clear and auditable.</t>
        </r>
      </text>
    </comment>
    <comment ref="H13" authorId="0" shapeId="0" xr:uid="{00000000-0006-0000-0300-000009000000}">
      <text>
        <r>
          <rPr>
            <sz val="10"/>
            <color rgb="FF000000"/>
            <rFont val="Arial"/>
            <scheme val="minor"/>
          </rPr>
          <t>======
ID#AAABqen28Bg
    (2025-09-02 15:26:11)
Aligns QMS with change workflows so updates to FMEA, control plans, inspection plans, and other records are systematically tracked and verified. Reduces people-dependent handoffs across unconnected systems by defining process + tool alignment.</t>
        </r>
      </text>
    </comment>
    <comment ref="I13" authorId="0" shapeId="0" xr:uid="{00000000-0006-0000-0300-00000F000000}">
      <text>
        <r>
          <rPr>
            <sz val="10"/>
            <color rgb="FF000000"/>
            <rFont val="Arial"/>
            <scheme val="minor"/>
          </rPr>
          <t>======
ID#AAABqen27_4
    (2025-09-02 15:26:11)
Designs the notification and experience layer around roles and responsibilities. Users understand why they are notified, what action is expected, and where to go next. Supports subscription preferences and opt-outs to balance awareness with focus.</t>
        </r>
      </text>
    </comment>
    <comment ref="J13" authorId="0" shapeId="0" xr:uid="{00000000-0006-0000-0300-000016000000}">
      <text>
        <r>
          <rPr>
            <sz val="10"/>
            <color rgb="FF000000"/>
            <rFont val="Arial"/>
            <scheme val="minor"/>
          </rPr>
          <t>======
ID#AAABqen27-Y
    (2025-09-02 15:26:11)
Implements a feedback mechanism to capture, triage, and route production and operational signals into change control. Starts with manufacturing as the initial stakeholder, then expands to other functions and external sources to ensure end-to-end coverage.</t>
        </r>
      </text>
    </comment>
    <comment ref="K13" authorId="0" shapeId="0" xr:uid="{00000000-0006-0000-0300-00000A000000}">
      <text>
        <r>
          <rPr>
            <sz val="10"/>
            <color rgb="FF000000"/>
            <rFont val="Arial"/>
            <scheme val="minor"/>
          </rPr>
          <t>======
ID#AAABqen28Ac
    (2025-09-02 15:26:11)
Enables partners (e.g., suppliers, tooling/mold vendors) to participate across the change lifecycle. Prioritizes internal clarity first, then expands to external collaboration. Ensures secure access, streamlined user experience for external participants, and closed-loop communication about change impacts.</t>
        </r>
      </text>
    </comment>
    <comment ref="L13" authorId="0" shapeId="0" xr:uid="{00000000-0006-0000-0300-00000D000000}">
      <text>
        <r>
          <rPr>
            <sz val="10"/>
            <color rgb="FF000000"/>
            <rFont val="Arial"/>
            <scheme val="minor"/>
          </rPr>
          <t>======
ID#AAABqen28AM
    (2025-09-02 15:26:11)
Focuses on CM practices, revision handling, and unified rules that support scale and reuse. Excludes CAD “part modeling” techniques and instead emphasizes configuration readiness, where-used/impact logic, and selective change strategies aligned with customer acceptance.</t>
        </r>
      </text>
    </comment>
    <comment ref="M13" authorId="0" shapeId="0" xr:uid="{00000000-0006-0000-0300-000005000000}">
      <text>
        <r>
          <rPr>
            <sz val="10"/>
            <color rgb="FF000000"/>
            <rFont val="Arial"/>
            <scheme val="minor"/>
          </rPr>
          <t>======
ID#AAABqen28CE
    (2025-09-02 15:26:11)
Implements policy/timing logic (e.g., date, stock runout, customer approval) and technical integrations to ensure that once a change is ready, updates flow automatically to downstream documents/systems. Jointly owned with Part/BOM information management.</t>
        </r>
      </text>
    </comment>
    <comment ref="N13" authorId="0" shapeId="0" xr:uid="{00000000-0006-0000-0300-000017000000}">
      <text>
        <r>
          <rPr>
            <sz val="10"/>
            <color rgb="FF000000"/>
            <rFont val="Arial"/>
            <scheme val="minor"/>
          </rPr>
          <t>======
ID#AAABqen27-U
    (2025-09-02 15:26:11)
Leverages manufacturing sensor data and trends to detect deviations before escalation. Automates PR initiation or alerts to engage the right teams without relying on ad hoc emails or siloed tools.</t>
        </r>
      </text>
    </comment>
    <comment ref="O13" authorId="0" shapeId="0" xr:uid="{00000000-0006-0000-0300-000008000000}">
      <text>
        <r>
          <rPr>
            <sz val="10"/>
            <color rgb="FF000000"/>
            <rFont val="Arial"/>
            <scheme val="minor"/>
          </rPr>
          <t>======
ID#AAABqen28Bo
    (2025-09-02 15:26:11)
Builds cross-domain impact models to surface downstream consequences (parts, WIP, suppliers, customers). Provides continuous visibility as changes progress, enabling affected roles to see “how it impacts me” and act accordingly.</t>
        </r>
      </text>
    </comment>
    <comment ref="P13" authorId="0" shapeId="0" xr:uid="{00000000-0006-0000-0300-000006000000}">
      <text>
        <r>
          <rPr>
            <sz val="10"/>
            <color rgb="FF000000"/>
            <rFont val="Arial"/>
            <scheme val="minor"/>
          </rPr>
          <t>======
ID#AAABqen28B0
    (2025-09-02 15:26:11)
Aggregates historical patterns and lessons and presents them to decision-makers at the right time. It informs rather than automates decisions, making prior knowledge readily available as context for current changes.</t>
        </r>
      </text>
    </comment>
    <comment ref="Q13" authorId="0" shapeId="0" xr:uid="{00000000-0006-0000-0300-00000E000000}">
      <text>
        <r>
          <rPr>
            <sz val="10"/>
            <color rgb="FF000000"/>
            <rFont val="Arial"/>
            <scheme val="minor"/>
          </rPr>
          <t>======
ID#AAABqen28AI
    (2025-09-02 15:26:11)
Creates a single authoritative repository for change artifacts, linkages, and status, integrated with design and production systems. Avoids duplicative data entry and ensures every stakeholder references the same, current information.</t>
        </r>
      </text>
    </comment>
    <comment ref="W13" authorId="0" shapeId="0" xr:uid="{00000000-0006-0000-0300-000015000000}">
      <text>
        <r>
          <rPr>
            <sz val="10"/>
            <color rgb="FF000000"/>
            <rFont val="Arial"/>
            <scheme val="minor"/>
          </rPr>
          <t>======
ID#AAABqen27-c
    (2025-09-02 15:26:11)
A z-score is a statistical measurement that indicates how many standard deviations a specific value is from the mean of a dataset, and it is used to identify outliers, standardize data for comparison across different distributions, and assess how typical or unusual a value is within its context.  A positive or negative value of 2.0 or greater indicates that the pain point is significantly different than the population of pain points</t>
        </r>
      </text>
    </comment>
    <comment ref="C14" authorId="0" shapeId="0" xr:uid="{00000000-0006-0000-0300-00001C000000}">
      <text>
        <r>
          <rPr>
            <sz val="10"/>
            <color rgb="FF000000"/>
            <rFont val="Arial"/>
            <scheme val="minor"/>
          </rPr>
          <t>======
ID#AAABqen279c
    (2025-09-02 15:26:11)
Product part, Process &amp; Tooling changes occur effectively across all Molex businesses and industries with all functions contributing seamlessly to achieve end‑to‑end traceability, precision and control across the change lifecycle.
Outcome (Master): Change Control management works for all our businesses &amp; Industries</t>
        </r>
      </text>
    </comment>
    <comment ref="C15" authorId="0" shapeId="0" xr:uid="{00000000-0006-0000-0300-000014000000}">
      <text>
        <r>
          <rPr>
            <sz val="10"/>
            <color rgb="FF000000"/>
            <rFont val="Arial"/>
            <scheme val="minor"/>
          </rPr>
          <t>======
ID#AAABqen27-8
    (2025-09-02 15:26:11)
Product part, Process &amp; Tooling changes are delivered through scalable, highly efficient processes with established readiness to proceed with each change, while proactively detecting and addressing potential issues before they escalate.
Outcome (1-4): Product part changes effectively occur</t>
        </r>
      </text>
    </comment>
    <comment ref="C16" authorId="0" shapeId="0" xr:uid="{00000000-0006-0000-0300-000004000000}">
      <text>
        <r>
          <rPr>
            <sz val="10"/>
            <color rgb="FF000000"/>
            <rFont val="Arial"/>
            <scheme val="minor"/>
          </rPr>
          <t>======
ID#AAABqen28Cg
    (2025-09-02 15:26:11)
Requests for change are addressed with urgency, ensures all change requests are thoroughly vetted, verifies readiness with timely, complete, approved, with connected documentation, and guarantees that implemented changes consistently meet quality and compliance requirements.
Outcome (1): Adaptive change control propels product evolution forward effortlessly</t>
        </r>
      </text>
    </comment>
    <comment ref="C17" authorId="0" shapeId="0" xr:uid="{00000000-0006-0000-0300-000018000000}">
      <text>
        <r>
          <rPr>
            <sz val="10"/>
            <color rgb="FF000000"/>
            <rFont val="Arial"/>
            <scheme val="minor"/>
          </rPr>
          <t>======
ID#AAABqen27-I
    (2025-09-02 15:26:11)
Efficient, scalable product part, process &amp; tooling change control through consistent lifecycle controls, a tailored global framework, smooth execution, and seamless functional integration
Outcome (2): Product Part changes processes are scalable and highly efficient</t>
        </r>
      </text>
    </comment>
    <comment ref="C18" authorId="0" shapeId="0" xr:uid="{00000000-0006-0000-0300-00001B000000}">
      <text>
        <r>
          <rPr>
            <sz val="10"/>
            <color rgb="FF000000"/>
            <rFont val="Arial"/>
            <scheme val="minor"/>
          </rPr>
          <t>======
ID#AAABqen279g
    (2025-09-02 15:26:11)
Equips people to navigate change with confidence by ensuring the change control process is intuitive with the robust easy to use technology solutions and by providing a framework with clearly defined, consistently followed decision rights for changes.
Outcome (3): People are prepared and confident navigating change effectively</t>
        </r>
      </text>
    </comment>
    <comment ref="C19" authorId="0" shapeId="0" xr:uid="{00000000-0006-0000-0300-000012000000}">
      <text>
        <r>
          <rPr>
            <sz val="10"/>
            <color rgb="FF000000"/>
            <rFont val="Arial"/>
            <scheme val="minor"/>
          </rPr>
          <t>======
ID#AAABqen27_Q
    (2025-09-02 15:26:11)
Identifies potential issues &amp; risks early in the change lifecycle by ensuring, all changes consistently meet quality and compliance requirements, while systematically applying lessons learned from prior changes to prevent escalation.
Outcome (4): Potential change issues are detected before they escalate</t>
        </r>
      </text>
    </comment>
    <comment ref="C20" authorId="0" shapeId="0" xr:uid="{00000000-0006-0000-0300-000007000000}">
      <text>
        <r>
          <rPr>
            <sz val="10"/>
            <color rgb="FF000000"/>
            <rFont val="Arial"/>
            <scheme val="minor"/>
          </rPr>
          <t>======
ID#AAABqen28Bs
    (2025-09-02 15:26:11)
All functions contribute seamlessly throughout the change process, with stakeholders evaluating the impact and acknowledging changes</t>
        </r>
      </text>
    </comment>
    <comment ref="C21" authorId="0" shapeId="0" xr:uid="{00000000-0006-0000-0300-000003000000}">
      <text>
        <r>
          <rPr>
            <sz val="10"/>
            <color rgb="FF000000"/>
            <rFont val="Arial"/>
            <scheme val="minor"/>
          </rPr>
          <t>======
ID#AAABqen28C0
    (2025-09-02 15:26:11)
All relevant stakeholders assess the impact of changes, with supplier improvements efficiently evaluated and implemented, customer feedback directly shaping decisions, and seamless collaboration with external partners in shared change processes
Outcome (5): All relevant stakeholders evaluate the impact of change</t>
        </r>
      </text>
    </comment>
    <comment ref="C22" authorId="0" shapeId="0" xr:uid="{00000000-0006-0000-0300-000011000000}">
      <text>
        <r>
          <rPr>
            <sz val="10"/>
            <color rgb="FF000000"/>
            <rFont val="Arial"/>
            <scheme val="minor"/>
          </rPr>
          <t>======
ID#AAABqen27_U
    (2025-09-02 15:26:11)
Changes are recognized by every stakeholder, with role-specific change information delivered clearly and on time, accurate notifications communicated to appropriate groups, and change impacts immediately visible to all affected parties
Outcome (6): Changes are acknowledged by every stakeholder</t>
        </r>
      </text>
    </comment>
    <comment ref="C23" authorId="0" shapeId="0" xr:uid="{00000000-0006-0000-0300-00000C000000}">
      <text>
        <r>
          <rPr>
            <sz val="10"/>
            <color rgb="FF000000"/>
            <rFont val="Arial"/>
            <scheme val="minor"/>
          </rPr>
          <t>======
ID#AAABqen28AQ
    (2025-09-02 15:26:11)
Traceability is maintained throughout the change lifecycle full awareness of the reasons for change across all functional groups
Outcome (7): End-to-end traceability is maintained across the change lifecycle.</t>
        </r>
      </text>
    </comment>
    <comment ref="C24" authorId="0" shapeId="0" xr:uid="{00000000-0006-0000-0300-00000B000000}">
      <text>
        <r>
          <rPr>
            <sz val="10"/>
            <color rgb="FF000000"/>
            <rFont val="Arial"/>
            <scheme val="minor"/>
          </rPr>
          <t>======
ID#AAABqen28AU
    (2025-09-02 15:26:11)
Changes to product parts, process, &amp; tooling with shared features are expertly managed, with clear and understood revision levels, and consistently controlled and accurate product configurations and revisions
Outcome (8): Changes to product parts with shared features are masterfully handled</t>
        </r>
      </text>
    </comment>
    <comment ref="C25" authorId="0" shapeId="0" xr:uid="{00000000-0006-0000-0300-00001A000000}">
      <text>
        <r>
          <rPr>
            <sz val="10"/>
            <color rgb="FF000000"/>
            <rFont val="Arial"/>
            <scheme val="minor"/>
          </rPr>
          <t>======
ID#AAABqen279o
    (2025-09-02 15:26:11)
All functions have immediate access to change-related information, with seamless information flow across departments and a single source of truth for all change data</t>
        </r>
      </text>
    </comment>
  </commentList>
  <extLst>
    <ext xmlns:r="http://schemas.openxmlformats.org/officeDocument/2006/relationships" uri="GoogleSheetsCustomDataVersion2">
      <go:sheetsCustomData xmlns:go="http://customooxmlschemas.google.com/" r:id="rId1" roundtripDataSignature="AMtx7miXq9FBq5/bLWzgoK1b/FbpRup5iA=="/>
    </ext>
  </extL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400-00000A000000}">
      <text>
        <r>
          <rPr>
            <sz val="10"/>
            <color rgb="FF000000"/>
            <rFont val="Arial"/>
            <scheme val="minor"/>
          </rPr>
          <t>======
ID#AAABqen28AA
    (2025-09-02 15:26:11)
A z-score is a statistical measurement that indicates how many standard deviations a specific value is from the mean of a dataset, and it is used to identify outliers, standardize data for comparison across different distributions, and assess how typical or unusual a value is within its context.  A positive or negative value of 2.0 or greater indicates that the project is significantly different than the population of projects</t>
        </r>
      </text>
    </comment>
    <comment ref="C13" authorId="0" shapeId="0" xr:uid="{00000000-0006-0000-0400-000003000000}">
      <text>
        <r>
          <rPr>
            <sz val="10"/>
            <color rgb="FF000000"/>
            <rFont val="Arial"/>
            <scheme val="minor"/>
          </rPr>
          <t>======
ID#AAABqen28DA
    (2025-09-02 15:26:11)
This project establishes one universal framework for change control that defines core deliverables, outcomes, decision rights, and traceability. It provides a “happy path” baseline that BUs can tailor with justified deviations. The framework clarifies what “good” looks like, how deliverables are validated, and the governance needed to ensure uniform adoption. It also embeds readiness confirmation, lifecycle-specific governance (pre- and post-production), and the ability to scale from small teams to enterprise-wide usage without heavy training overhead.</t>
        </r>
      </text>
    </comment>
    <comment ref="D13" authorId="0" shapeId="0" xr:uid="{00000000-0006-0000-0400-000004000000}">
      <text>
        <r>
          <rPr>
            <sz val="10"/>
            <color rgb="FF000000"/>
            <rFont val="Arial"/>
            <scheme val="minor"/>
          </rPr>
          <t>======
ID#AAABqen28C4
    (2025-09-02 15:26:11)
Establishes a responsibility matrix that unambiguously defines who decides, who approves, and who executes changes. Recognizes BU differences in role structures and offers a framework for mapping BU roles into a consistent governance model. Encourages a clear responsibility matrix (e.g., DOES model) to reduce ambiguity and duplicate approvals.</t>
        </r>
      </text>
    </comment>
    <comment ref="E13" authorId="0" shapeId="0" xr:uid="{00000000-0006-0000-0400-000002000000}">
      <text>
        <r>
          <rPr>
            <sz val="10"/>
            <color rgb="FF000000"/>
            <rFont val="Arial"/>
            <scheme val="minor"/>
          </rPr>
          <t>======
ID#AAABrrDwzGI
Joe Stenger    (2025-09-30 12:19:25)
(2025-09-26 13:26:11)
Capture and route manufacturing, operational and customer feedback into the controlled change process to drive corrective and improvement actions.</t>
        </r>
      </text>
    </comment>
    <comment ref="F13" authorId="0" shapeId="0" xr:uid="{00000000-0006-0000-0400-000007000000}">
      <text>
        <r>
          <rPr>
            <sz val="10"/>
            <color rgb="FF000000"/>
            <rFont val="Arial"/>
            <scheme val="minor"/>
          </rPr>
          <t>======
ID#AAABqen28CU
    (2025-09-02 15:26:11)
Defines cross-functional gates, automated checklists, and evidence capture to confirm that everything that should be done has been done. Integrates with the framework and the digital thread to make go/no-go decisions clear and auditable.</t>
        </r>
      </text>
    </comment>
    <comment ref="G13" authorId="0" shapeId="0" xr:uid="{00000000-0006-0000-0400-000005000000}">
      <text>
        <r>
          <rPr>
            <sz val="10"/>
            <color rgb="FF000000"/>
            <rFont val="Arial"/>
            <scheme val="minor"/>
          </rPr>
          <t>======
ID#AAABqen28Ck
    (2025-09-02 15:26:11)
Aligns QMS with change workflows so updates to FMEA, control plans, inspection plans, and other records are systematically tracked and verified. Reduces people-dependent handoffs across unconnected systems by defining process + tool alignment.</t>
        </r>
      </text>
    </comment>
    <comment ref="H13" authorId="0" shapeId="0" xr:uid="{00000000-0006-0000-0400-00000B000000}">
      <text>
        <r>
          <rPr>
            <sz val="10"/>
            <color rgb="FF000000"/>
            <rFont val="Arial"/>
            <scheme val="minor"/>
          </rPr>
          <t>======
ID#AAABqen27_8
    (2025-09-02 15:26:11)
Designs the notification and experience layer around roles and responsibilities. Users understand why they are notified, what action is expected, and where to go next. Supports subscription preferences and opt-outs to balance awareness with focus.</t>
        </r>
      </text>
    </comment>
    <comment ref="I13" authorId="0" shapeId="0" xr:uid="{00000000-0006-0000-0400-00000E000000}">
      <text>
        <r>
          <rPr>
            <sz val="10"/>
            <color rgb="FF000000"/>
            <rFont val="Arial"/>
            <scheme val="minor"/>
          </rPr>
          <t>======
ID#AAABqen27-g
    (2025-09-02 15:26:11)
Implements a feedback mechanism to capture, triage, and route production and operational signals into change control. Starts with manufacturing as the initial stakeholder, then expands to other functions and external sources to ensure end-to-end coverage.</t>
        </r>
      </text>
    </comment>
    <comment ref="J13" authorId="0" shapeId="0" xr:uid="{00000000-0006-0000-0400-000009000000}">
      <text>
        <r>
          <rPr>
            <sz val="10"/>
            <color rgb="FF000000"/>
            <rFont val="Arial"/>
            <scheme val="minor"/>
          </rPr>
          <t>======
ID#AAABqen28Bk
    (2025-09-02 15:26:11)
Enables partners (e.g., suppliers, tooling/mold vendors) to participate across the change lifecycle. Prioritizes internal clarity first, then expands to external collaboration. Ensures secure access, streamlined user experience for external participants, and closed-loop communication about change impacts.</t>
        </r>
      </text>
    </comment>
    <comment ref="K13" authorId="0" shapeId="0" xr:uid="{00000000-0006-0000-0400-000008000000}">
      <text>
        <r>
          <rPr>
            <sz val="10"/>
            <color rgb="FF000000"/>
            <rFont val="Arial"/>
            <scheme val="minor"/>
          </rPr>
          <t>======
ID#AAABqen28B4
    (2025-09-02 15:26:11)
Focuses on CM practices, revision handling, and unified rules that support scale and reuse. Excludes CAD “part modeling” techniques and instead emphasizes configuration readiness, where-used/impact logic, and selective change strategies aligned with customer acceptance.</t>
        </r>
      </text>
    </comment>
    <comment ref="L13" authorId="0" shapeId="0" xr:uid="{00000000-0006-0000-0400-000011000000}">
      <text>
        <r>
          <rPr>
            <sz val="10"/>
            <color rgb="FF000000"/>
            <rFont val="Arial"/>
            <scheme val="minor"/>
          </rPr>
          <t>======
ID#AAABqen279U
    (2025-09-02 15:26:11)
Implements policy/timing logic (e.g., date, stock runout, customer approval) and technical integrations to ensure that once a change is ready, updates flow automatically to downstream documents/systems. Jointly owned with Part/BOM information management.</t>
        </r>
      </text>
    </comment>
    <comment ref="M13" authorId="0" shapeId="0" xr:uid="{00000000-0006-0000-0400-000006000000}">
      <text>
        <r>
          <rPr>
            <sz val="10"/>
            <color rgb="FF000000"/>
            <rFont val="Arial"/>
            <scheme val="minor"/>
          </rPr>
          <t>======
ID#AAABqen28CY
    (2025-09-02 15:26:11)
Leverages manufacturing sensor data and trends to detect deviations before escalation. Automates PR initiation or alerts to engage the right teams without relying on ad hoc emails or siloed tools.</t>
        </r>
      </text>
    </comment>
    <comment ref="N13" authorId="0" shapeId="0" xr:uid="{00000000-0006-0000-0400-00000F000000}">
      <text>
        <r>
          <rPr>
            <sz val="10"/>
            <color rgb="FF000000"/>
            <rFont val="Arial"/>
            <scheme val="minor"/>
          </rPr>
          <t>======
ID#AAABqen2794
    (2025-09-02 15:26:11)
Builds cross-domain impact models to surface downstream consequences (parts, WIP, suppliers, customers). Provides continuous visibility as changes progress, enabling affected roles to see “how it impacts me” and act accordingly.</t>
        </r>
      </text>
    </comment>
    <comment ref="O13" authorId="0" shapeId="0" xr:uid="{00000000-0006-0000-0400-00000C000000}">
      <text>
        <r>
          <rPr>
            <sz val="10"/>
            <color rgb="FF000000"/>
            <rFont val="Arial"/>
            <scheme val="minor"/>
          </rPr>
          <t>======
ID#AAABqen27_k
    (2025-09-02 15:26:11)
Aggregates historical patterns and lessons and presents them to decision-makers at the right time. It informs rather than automates decisions, making prior knowledge readily available as context for current changes.</t>
        </r>
      </text>
    </comment>
    <comment ref="P13" authorId="0" shapeId="0" xr:uid="{00000000-0006-0000-0400-000010000000}">
      <text>
        <r>
          <rPr>
            <sz val="10"/>
            <color rgb="FF000000"/>
            <rFont val="Arial"/>
            <scheme val="minor"/>
          </rPr>
          <t>======
ID#AAABqen279k
    (2025-09-02 15:26:11)
Creates a single authoritative repository for change artifacts, linkages, and status, integrated with design and production systems. Avoids duplicative data entry and ensures every stakeholder references the same, current information.</t>
        </r>
      </text>
    </comment>
    <comment ref="Q13" authorId="0" shapeId="0" xr:uid="{00000000-0006-0000-0400-000001000000}">
      <text>
        <r>
          <rPr>
            <sz val="10"/>
            <color rgb="FF000000"/>
            <rFont val="Arial"/>
            <scheme val="minor"/>
          </rPr>
          <t>Construct persistent trace packages that tie requirements, design artifacts, test evidence, approvals and manufacturing outcomes. Ensure each change has a clear lineage and retrievable evidence for any point along the lifecycle.
======</t>
        </r>
      </text>
    </comment>
    <comment ref="V13" authorId="0" shapeId="0" xr:uid="{00000000-0006-0000-0400-00000D000000}">
      <text>
        <r>
          <rPr>
            <sz val="10"/>
            <color rgb="FF000000"/>
            <rFont val="Arial"/>
            <scheme val="minor"/>
          </rPr>
          <t>======
ID#AAABqen27-4
    (2025-09-02 15:26:11)
A z-score is a statistical measurement that indicates how many standard deviations a specific value is from the mean of a dataset, and it is used to identify outliers, standardize data for comparison across different distributions, and assess how typical or unusual a value is within its context.  A positive or negative value of 2.0 or greater indicates that the pain point is significantly different than the population of pain points</t>
        </r>
      </text>
    </comment>
  </commentList>
  <extLst>
    <ext xmlns:r="http://schemas.openxmlformats.org/officeDocument/2006/relationships" uri="GoogleSheetsCustomDataVersion2">
      <go:sheetsCustomData xmlns:go="http://customooxmlschemas.google.com/" r:id="rId1" roundtripDataSignature="AMtx7mjTCP/zaKRVjHEVdI5tGQCJ+hx0DQ=="/>
    </ext>
  </extLst>
</comments>
</file>

<file path=xl/sharedStrings.xml><?xml version="1.0" encoding="utf-8"?>
<sst xmlns="http://schemas.openxmlformats.org/spreadsheetml/2006/main" count="333" uniqueCount="153">
  <si>
    <r>
      <rPr>
        <b/>
        <sz val="17"/>
        <color rgb="FF073763"/>
        <rFont val="Arial"/>
      </rPr>
      <t xml:space="preserve">PROJECT IMPACT INDEX - </t>
    </r>
    <r>
      <rPr>
        <sz val="17"/>
        <color rgb="FF073763"/>
        <rFont val="Arial"/>
      </rPr>
      <t>Percent of Total Potential Impact Points</t>
    </r>
  </si>
  <si>
    <t>Current Projects and Demand</t>
  </si>
  <si>
    <t>WGT</t>
  </si>
  <si>
    <t>PCN Revamp</t>
  </si>
  <si>
    <t>Pain Points</t>
  </si>
  <si>
    <t>Capability Features</t>
  </si>
  <si>
    <t>Impact Index</t>
  </si>
  <si>
    <t>Z-Score</t>
  </si>
  <si>
    <t>Future Projects</t>
  </si>
  <si>
    <t xml:space="preserve">Global Change Framework </t>
  </si>
  <si>
    <t>Decision Rights and Governance</t>
  </si>
  <si>
    <t xml:space="preserve"> Continuous Improvement Change Requests</t>
  </si>
  <si>
    <t>Intergrated Readiness Gates</t>
  </si>
  <si>
    <t>Quality Compliance Integration</t>
  </si>
  <si>
    <t xml:space="preserve">Role-Specific Notifications &amp; Experience   </t>
  </si>
  <si>
    <t>Change Execution Closed-Loop Feedback</t>
  </si>
  <si>
    <t>Extended Enterprise Collaboration (Suppliers/Partners)</t>
  </si>
  <si>
    <t>Configuration &amp; Variant Management Maturity</t>
  </si>
  <si>
    <t>Seamless Propagation at Right Effectivity</t>
  </si>
  <si>
    <t>Early Warning &amp; Monitoring</t>
  </si>
  <si>
    <t>Real-Time Impact Visibility</t>
  </si>
  <si>
    <t>Institutional Knowledge Reuse</t>
  </si>
  <si>
    <t>Single Source of Truth (SSOT)</t>
  </si>
  <si>
    <t>Digital Thread Traceability</t>
  </si>
  <si>
    <t xml:space="preserve">CURRENT PROJECT IMPACT to PAIN POINTS </t>
  </si>
  <si>
    <t xml:space="preserve">Projects Statistics </t>
  </si>
  <si>
    <t>Q1</t>
  </si>
  <si>
    <t>Q2</t>
  </si>
  <si>
    <t>Q3</t>
  </si>
  <si>
    <t>Q4</t>
  </si>
  <si>
    <t xml:space="preserve">Mean </t>
  </si>
  <si>
    <t>Std Dev</t>
  </si>
  <si>
    <t>Total Impact Points (2's and 3's)</t>
  </si>
  <si>
    <t xml:space="preserve">Percent Total Potential Impact Points </t>
  </si>
  <si>
    <t>Percent 3's</t>
  </si>
  <si>
    <t>Percent 2's</t>
  </si>
  <si>
    <t>Quartile</t>
  </si>
  <si>
    <t>PNC Revamp</t>
  </si>
  <si>
    <t>Total Impact Points</t>
  </si>
  <si>
    <t>Percent '3s'</t>
  </si>
  <si>
    <t>Percent '2s'</t>
  </si>
  <si>
    <t>Z Score</t>
  </si>
  <si>
    <t xml:space="preserve">Quartile </t>
  </si>
  <si>
    <t>Groups manage change differently; lack of standardization increases errors</t>
  </si>
  <si>
    <t>Overreliance on weekly meetings &amp; email to execute change</t>
  </si>
  <si>
    <t>Inconsistent process used due to pace; employees overwhelmed</t>
  </si>
  <si>
    <t>Wasted time/delays due to missed change notifications</t>
  </si>
  <si>
    <t>Increased workload &amp; churn in PD and plants fixing errors</t>
  </si>
  <si>
    <t>High scrap from incorrect parts/components and unused WIP</t>
  </si>
  <si>
    <t>Brand damage from shipping incorrect revisions</t>
  </si>
  <si>
    <t>Uni-directional design changes; no feedback confirmation from manufacturing</t>
  </si>
  <si>
    <t>Metrics drive wrong behavior (hide issues vs. resolve)</t>
  </si>
  <si>
    <t>Lack of comprehensive design review with clear accountability</t>
  </si>
  <si>
    <t>Hard to identify all evaluators/recipients for a change</t>
  </si>
  <si>
    <t>Scope of PD change process not clearly defined end-to-end</t>
  </si>
  <si>
    <t>PR (problem report) functionality not effectively leveraged</t>
  </si>
  <si>
    <t>Change process not known/understood across Molex</t>
  </si>
  <si>
    <t>Process interpreted/executed differently by groups/plants</t>
  </si>
  <si>
    <t>Local plant processes duplicate corporate process</t>
  </si>
  <si>
    <t>Decision rights for approvals not known/consistent</t>
  </si>
  <si>
    <t>Confusion on change mgmt needed pre- vs post-production</t>
  </si>
  <si>
    <t>Different functions at different adoption levels</t>
  </si>
  <si>
    <t>Lack of use of asynchronous feedback processes (PR)</t>
  </si>
  <si>
    <t>Pain Point Statistics</t>
  </si>
  <si>
    <t>Mean</t>
  </si>
  <si>
    <t>Capability</t>
  </si>
  <si>
    <t>Impact (0–3)</t>
  </si>
  <si>
    <t>Explanation</t>
  </si>
  <si>
    <t>L2</t>
  </si>
  <si>
    <t>Product Part Change Management</t>
  </si>
  <si>
    <t>Product Change Control Management (L2)</t>
  </si>
  <si>
    <t>PCN Revamp targets the core PCN lifecycle and processes across Molex sites, directly improving end-to-end change control effectiveness.</t>
  </si>
  <si>
    <t>Governance</t>
  </si>
  <si>
    <t>L3</t>
  </si>
  <si>
    <t>Product Change Control Execution</t>
  </si>
  <si>
    <t>Product Change Control Execution (L3)</t>
  </si>
  <si>
    <t>Project updates workflow, decision tree and on‑time implementation targets—directly improving execution readiness and delivery.</t>
  </si>
  <si>
    <t>L4</t>
  </si>
  <si>
    <t>Adaptive Product Change Control</t>
  </si>
  <si>
    <t>Adaptive Product Change Control (L4)</t>
  </si>
  <si>
    <t>Revamp creates more flexible decisioning and templates, partially enabling adaptive behavior but full adaptivity needs broader rollout and governance.</t>
  </si>
  <si>
    <t>Product Change Control Competency Development</t>
  </si>
  <si>
    <t>Product Change Control Competency Development (L4)</t>
  </si>
  <si>
    <t>Some role changes and new workflows imply training needs, but the project does not primarily deliver learning programs.</t>
  </si>
  <si>
    <t>Scalable Product Change Control Management</t>
  </si>
  <si>
    <t>Scalable Product Change Control (L4)</t>
  </si>
  <si>
    <t>Streamlined workflow and NetWeaver integration increase scalability potential, though further platform and global rollout work remains.</t>
  </si>
  <si>
    <t>Proactive Product Change Control Risk Effects &amp; Analysis</t>
  </si>
  <si>
    <t>Proactive Product Change Risk Effects &amp; Analysis (L4)</t>
  </si>
  <si>
    <t>Improved decision tree and data visibility help detect risks earlier, but advanced risk analytics are not fully in scope.</t>
  </si>
  <si>
    <t>Collaboration</t>
  </si>
  <si>
    <t>Collaborative Product Change Control</t>
  </si>
  <si>
    <t>Collaborative Product Change Control (L3)</t>
  </si>
  <si>
    <t>Better workflows and supplier sync improve cross‑functional contribution, though full seamless collaboration requires additional integrations.</t>
  </si>
  <si>
    <t>Stakeholder Change Control Impact Analysis</t>
  </si>
  <si>
    <t>Stakeholder Change Control Impact Analysis (L4)</t>
  </si>
  <si>
    <t>Enhanced CFD templates and stakeholder sync increase impact assessment capability, but deeper stakeholder tooling/analytics remain future work.</t>
  </si>
  <si>
    <t>Change Control Notifications &amp; Communications</t>
  </si>
  <si>
    <t>Change Control Notifications &amp; Communications (L4)</t>
  </si>
  <si>
    <t>Modified CFD templates, clearer communications and focus on customer messaging are central objectives—direct, high impact.</t>
  </si>
  <si>
    <t>Traceability</t>
  </si>
  <si>
    <t>Change Control Lifecycle Traceability</t>
  </si>
  <si>
    <t>Change Control Life‑cycle Traceability (L3)</t>
  </si>
  <si>
    <t>NetWeaver alignment and a streamlined PCN workflow materially improve end‑to‑end traceability and status tracking.</t>
  </si>
  <si>
    <t>Optionality</t>
  </si>
  <si>
    <t>Shared Product Part Change Control Coordination</t>
  </si>
  <si>
    <t>Shared Product Part Change Control Coordination (L3)</t>
  </si>
  <si>
    <t>Process refinements and supplier sync reduce coordination issues for shared parts, though configuration/version controls may need further enhancements.</t>
  </si>
  <si>
    <t>Real-Time Change Information Visibility</t>
  </si>
  <si>
    <t>Real‑Time Change Control Information (L3)</t>
  </si>
  <si>
    <t>The project’s NetWeaver integration and planned status improvements (and later self‑service) directly increase real‑time visibility for stakeholders.</t>
  </si>
  <si>
    <t xml:space="preserve">PROJECT IMPACT to PAIN POINTS </t>
  </si>
  <si>
    <t>Pain Point</t>
  </si>
  <si>
    <t>Every group manages change differently; lack of standardization increases errors</t>
  </si>
  <si>
    <t>Closed-loop provides a consistent channel for feedback but does not itself redesign enterprise-wide standard processes (that is Framework work); it reduces symptom variability by adding a common intake and traceability point.</t>
  </si>
  <si>
    <t>Molex relies too much on weekly meetings &amp; email to execute change</t>
  </si>
  <si>
    <t>The project creates structured feedback channels that reduce ad‑hoc email threads for issues, but it does not replace all meeting-based decisioning or the primary notification UX.</t>
  </si>
  <si>
    <t>A consistent process is rarely used due to pace; employees overwhelmed</t>
  </si>
  <si>
    <t>By surfacing structured, prioritized issues with accountable owners, the project reduces unstructured interruptions and helps focus teams, easing overload within the feedback-to-change path.</t>
  </si>
  <si>
    <t>Wasted time / delays due to functions not receiving change notifications</t>
  </si>
  <si>
    <t>Closed‑loop makes feedback visible and traceable, lowering missed signals; explicit notification routing is covered more directly by Role‑Specific Notifications/Impact Visibility projects.</t>
  </si>
  <si>
    <t>Increased workload &amp; churn in PD and plants correcting errors</t>
  </si>
  <si>
    <t>Faster, evidence-backed inputs and triage reduce unnecessary PD interruptions and repeat work by converting informal requests into prioritized change requests.</t>
  </si>
  <si>
    <t>High scrap from procurement due to incorrect parts/components and unused WIP</t>
  </si>
  <si>
    <t>Early feedback can surface supplier/production issues sooner, limiting some scrap, but full mitigation requires Seamless Propagation and Configuration Management changes.</t>
  </si>
  <si>
    <t>Reputational / Brand damage from shipping incorrect revisions to customers</t>
  </si>
  <si>
    <t>Faster identification of customer-impacting issues helps, but preventing incorrect revisions reaching customers depends on propagation, SSOT, and effectivity controls.</t>
  </si>
  <si>
    <t>Design change process is uni-directional; no confirmation/feedback from manufacturing</t>
  </si>
  <si>
    <t>Core objective: enable bi-directional feedback and explicit confirmation from manufacturing (manufacturing-first closed loop), directly addressing this pain.</t>
  </si>
  <si>
    <t>Metrics can drive wrong behavior</t>
  </si>
  <si>
    <t>The project encourages surfacing issues (PRs) and rewarding remediation; changing metrics governance is separate but this project makes honest reporting easier.</t>
  </si>
  <si>
    <t>Lack of comprehensive design review process with clear accountability</t>
  </si>
  <si>
    <t>Closed-loop supplies evidence and operational signals to reviews but does not itself define enterprise review gates or approval matrices.</t>
  </si>
  <si>
    <t>Difficult to identify everyone required to evaluate change and those to communicate to</t>
  </si>
  <si>
    <t>Feedback capture helps surface impacted roles but full stakeholder identification and impact modeling are delivered via Real-Time Impact Visibility.</t>
  </si>
  <si>
    <t>Scope of Product Development change process not clearly defined (end to end)</t>
  </si>
  <si>
    <t>This project focuses on feedback intake and routing; it does not define end‑to‑end PD process scope (Framework does).</t>
  </si>
  <si>
    <t>Molex is not effectively leveraging PR functionality</t>
  </si>
  <si>
    <t>Project explicitly channels operational and customer signals into PR/change records and prioritization—directly increasing PR utilization.</t>
  </si>
  <si>
    <t>Change process is not known or understood across Molex</t>
  </si>
  <si>
    <t>Increased, visible feedback usage improves awareness locally, but comprehensive process education requires the Global Change Framework and adoption programs.</t>
  </si>
  <si>
    <t>Change process interpreted/executed differently by groups and plants</t>
  </si>
  <si>
    <t>A common feedback intake nudges consistency in issue handling, but full harmonization requires the Framework and SSOT.</t>
  </si>
  <si>
    <t>Plants often have internal/local change processes that duplicate corporate process</t>
  </si>
  <si>
    <t>By providing a formal intake that links to controlled change, local ad‑hoc handling is reduced, but retiring local processes is out of this project’s direct scope.</t>
  </si>
  <si>
    <t>Decision rights of who can approve changes is not always known/consistent</t>
  </si>
  <si>
    <t>Decision-rights definition is a governance deliverable handled by the Decision Rights &amp; Governance project, not this intake/feedback project.</t>
  </si>
  <si>
    <t>Confusion on level of change management needed pre‑ vs post‑production</t>
  </si>
  <si>
    <t>Feedback provides practical evidence about production impacts that informs pre/post decisions, but lifecycle rules are established by Framework and Gates projects.</t>
  </si>
  <si>
    <t>Different groups &amp; functions are at different levels of adoption of current change process/tools</t>
  </si>
  <si>
    <t>Demonstrated value from closed‑loop usage encourages adoption, but large‑scale adoption programs are required to equalize levels.</t>
  </si>
  <si>
    <t>Lack of use of the existing asynchronous feedback processes (PR)</t>
  </si>
  <si>
    <t>The project’s primary aim is to make asynchronous feedback routine and integrated—directly addressing this gap.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</si>
</sst>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2">
    <font>
      <sz val="10"/>
      <color rgb="FF000000"/>
      <name val="Arial"/>
      <scheme val="minor"/>
    </font>
    <font>
      <b/>
      <sz val="17"/>
      <color rgb="FF073763"/>
      <name val="Arial"/>
    </font>
    <font>
      <sz val="11"/>
      <color rgb="FFFFFFFF"/>
      <name val="DM Sans"/>
    </font>
    <font>
      <sz val="10"/>
      <color theme="1"/>
      <name val="Arial"/>
    </font>
    <font>
      <sz val="11"/>
      <color theme="1"/>
      <name val="Arial"/>
    </font>
    <font>
      <b/>
      <sz val="11"/>
      <color rgb="FFFFFFFF"/>
      <name val="Arial"/>
    </font>
    <font>
      <b/>
      <sz val="10"/>
      <color rgb="FFFFFFFF"/>
      <name val="Arial"/>
    </font>
    <font>
      <sz val="10"/>
      <name val="Arial"/>
    </font>
    <font>
      <sz val="11"/>
      <color theme="1"/>
      <name val="DM Sans"/>
    </font>
    <font>
      <sz val="10"/>
      <color rgb="FFFFFFFF"/>
      <name val="Arial"/>
    </font>
    <font>
      <b/>
      <sz val="12"/>
      <color theme="1"/>
      <name val="Arial"/>
    </font>
    <font>
      <sz val="10"/>
      <color rgb="FF4D4D4C"/>
      <name val="BerkeleyMono"/>
    </font>
    <font>
      <b/>
      <sz val="14"/>
      <color rgb="FFFFFFFF"/>
      <name val="DM Sans"/>
    </font>
    <font>
      <sz val="12"/>
      <color rgb="FF18181B"/>
      <name val="DM Sans"/>
    </font>
    <font>
      <sz val="12"/>
      <color rgb="FF27272A"/>
      <name val="Arial"/>
    </font>
    <font>
      <sz val="12"/>
      <color theme="1"/>
      <name val="DM Sans"/>
    </font>
    <font>
      <sz val="12"/>
      <color rgb="FF27272A"/>
      <name val="DM Sans"/>
    </font>
    <font>
      <b/>
      <sz val="12"/>
      <color rgb="FFFFFFFF"/>
      <name val="Arial"/>
    </font>
    <font>
      <b/>
      <sz val="14"/>
      <color theme="1"/>
      <name val="Arial"/>
    </font>
    <font>
      <sz val="12"/>
      <color rgb="FF18181B"/>
      <name val="&quot;DM Sans&quot;"/>
    </font>
    <font>
      <b/>
      <sz val="10"/>
      <color theme="1"/>
      <name val="Arial"/>
    </font>
    <font>
      <sz val="17"/>
      <color rgb="FF073763"/>
      <name val="Arial"/>
    </font>
  </fonts>
  <fills count="11">
    <fill>
      <patternFill patternType="none"/>
    </fill>
    <fill>
      <patternFill patternType="gray125"/>
    </fill>
    <fill>
      <patternFill patternType="solid">
        <fgColor rgb="FF073763"/>
        <bgColor rgb="FF073763"/>
      </patternFill>
    </fill>
    <fill>
      <patternFill patternType="solid">
        <fgColor rgb="FFEFEFEF"/>
        <bgColor rgb="FFEFEFEF"/>
      </patternFill>
    </fill>
    <fill>
      <patternFill patternType="solid">
        <fgColor rgb="FFD9D9D9"/>
        <bgColor rgb="FFD9D9D9"/>
      </patternFill>
    </fill>
    <fill>
      <patternFill patternType="solid">
        <fgColor rgb="FF666666"/>
        <bgColor rgb="FF666666"/>
      </patternFill>
    </fill>
    <fill>
      <patternFill patternType="solid">
        <fgColor rgb="FF434343"/>
        <bgColor rgb="FF434343"/>
      </patternFill>
    </fill>
    <fill>
      <patternFill patternType="solid">
        <fgColor rgb="FFCCCCCC"/>
        <bgColor rgb="FFCCCCCC"/>
      </patternFill>
    </fill>
    <fill>
      <patternFill patternType="solid">
        <fgColor rgb="FF999999"/>
        <bgColor rgb="FF999999"/>
      </patternFill>
    </fill>
    <fill>
      <patternFill patternType="solid">
        <fgColor rgb="FFFFFFFF"/>
        <bgColor rgb="FFFFFFFF"/>
      </patternFill>
    </fill>
    <fill>
      <patternFill patternType="solid">
        <fgColor rgb="FF3D85C6"/>
        <bgColor rgb="FF3D85C6"/>
      </patternFill>
    </fill>
  </fills>
  <borders count="42">
    <border>
      <left/>
      <right/>
      <top/>
      <bottom/>
      <diagonal/>
    </border>
    <border>
      <left style="medium">
        <color rgb="FF073763"/>
      </left>
      <right style="thin">
        <color rgb="FF073763"/>
      </right>
      <top style="medium">
        <color rgb="FF073763"/>
      </top>
      <bottom style="thin">
        <color rgb="FF073763"/>
      </bottom>
      <diagonal/>
    </border>
    <border>
      <left style="thin">
        <color rgb="FF073763"/>
      </left>
      <right style="medium">
        <color rgb="FF073763"/>
      </right>
      <top style="medium">
        <color rgb="FF073763"/>
      </top>
      <bottom style="thin">
        <color rgb="FF073763"/>
      </bottom>
      <diagonal/>
    </border>
    <border>
      <left style="medium">
        <color rgb="FF073763"/>
      </left>
      <right style="thin">
        <color rgb="FF073763"/>
      </right>
      <top style="thin">
        <color rgb="FF073763"/>
      </top>
      <bottom style="thin">
        <color rgb="FF073763"/>
      </bottom>
      <diagonal/>
    </border>
    <border>
      <left style="thin">
        <color rgb="FF073763"/>
      </left>
      <right style="medium">
        <color rgb="FF073763"/>
      </right>
      <top style="thin">
        <color rgb="FF073763"/>
      </top>
      <bottom style="thin">
        <color rgb="FF073763"/>
      </bottom>
      <diagonal/>
    </border>
    <border>
      <left style="thin">
        <color rgb="FF073763"/>
      </left>
      <right style="thin">
        <color rgb="FF073763"/>
      </right>
      <top style="thin">
        <color rgb="FF073763"/>
      </top>
      <bottom style="thin">
        <color rgb="FF073763"/>
      </bottom>
      <diagonal/>
    </border>
    <border>
      <left style="thin">
        <color rgb="FF073763"/>
      </left>
      <right/>
      <top style="thin">
        <color rgb="FF073763"/>
      </top>
      <bottom style="thin">
        <color rgb="FF073763"/>
      </bottom>
      <diagonal/>
    </border>
    <border>
      <left style="medium">
        <color rgb="FF073763"/>
      </left>
      <right style="thin">
        <color rgb="FF073763"/>
      </right>
      <top style="thin">
        <color rgb="FF073763"/>
      </top>
      <bottom style="medium">
        <color rgb="FF073763"/>
      </bottom>
      <diagonal/>
    </border>
    <border>
      <left style="thin">
        <color rgb="FF073763"/>
      </left>
      <right style="medium">
        <color rgb="FF073763"/>
      </right>
      <top style="thin">
        <color rgb="FF073763"/>
      </top>
      <bottom style="medium">
        <color rgb="FF073763"/>
      </bottom>
      <diagonal/>
    </border>
    <border>
      <left style="thin">
        <color rgb="FF073763"/>
      </left>
      <right style="thin">
        <color rgb="FF073763"/>
      </right>
      <top style="thin">
        <color rgb="FF073763"/>
      </top>
      <bottom style="medium">
        <color rgb="FF073763"/>
      </bottom>
      <diagonal/>
    </border>
    <border>
      <left style="thin">
        <color rgb="FF073763"/>
      </left>
      <right/>
      <top style="thin">
        <color rgb="FF073763"/>
      </top>
      <bottom style="medium">
        <color rgb="FF073763"/>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73763"/>
      </left>
      <right style="thin">
        <color rgb="FF073763"/>
      </right>
      <top style="medium">
        <color rgb="FF073763"/>
      </top>
      <bottom style="medium">
        <color rgb="FF073763"/>
      </bottom>
      <diagonal/>
    </border>
    <border>
      <left style="thin">
        <color rgb="FF073763"/>
      </left>
      <right/>
      <top style="medium">
        <color rgb="FF073763"/>
      </top>
      <bottom style="medium">
        <color rgb="FF073763"/>
      </bottom>
      <diagonal/>
    </border>
    <border>
      <left/>
      <right/>
      <top/>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73763"/>
      </right>
      <top style="medium">
        <color rgb="FF073763"/>
      </top>
      <bottom style="medium">
        <color rgb="FF000000"/>
      </bottom>
      <diagonal/>
    </border>
    <border>
      <left/>
      <right style="medium">
        <color rgb="FF073763"/>
      </right>
      <top style="medium">
        <color rgb="FF073763"/>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diagonal/>
    </border>
    <border>
      <left/>
      <right/>
      <top/>
      <bottom style="thin">
        <color rgb="FFD4D4D8"/>
      </bottom>
      <diagonal/>
    </border>
    <border>
      <left/>
      <right/>
      <top/>
      <bottom style="thin">
        <color rgb="FFF4F4F5"/>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medium">
        <color rgb="FF000000"/>
      </bottom>
      <diagonal/>
    </border>
  </borders>
  <cellStyleXfs count="1">
    <xf numFmtId="0" fontId="0" fillId="0" borderId="0"/>
  </cellStyleXfs>
  <cellXfs count="118">
    <xf numFmtId="0" fontId="0" fillId="0" borderId="0" xfId="0"/>
    <xf numFmtId="0" fontId="1" fillId="0" borderId="0" xfId="0" applyFont="1"/>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center" vertical="center"/>
    </xf>
    <xf numFmtId="0" fontId="4" fillId="3" borderId="3" xfId="0" applyFont="1" applyFill="1" applyBorder="1" applyAlignment="1">
      <alignment horizontal="center" vertical="center"/>
    </xf>
    <xf numFmtId="164" fontId="4" fillId="4" borderId="4" xfId="0" applyNumberFormat="1" applyFont="1" applyFill="1" applyBorder="1" applyAlignment="1">
      <alignment horizontal="center" vertical="center"/>
    </xf>
    <xf numFmtId="9" fontId="4" fillId="0" borderId="5" xfId="0" applyNumberFormat="1"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0" xfId="0" applyFont="1" applyAlignment="1">
      <alignment horizontal="center" vertical="center"/>
    </xf>
    <xf numFmtId="164" fontId="4" fillId="0" borderId="5" xfId="0" applyNumberFormat="1" applyFont="1" applyBorder="1" applyAlignment="1">
      <alignment horizontal="center" vertical="center"/>
    </xf>
    <xf numFmtId="0" fontId="5" fillId="5" borderId="7" xfId="0" applyFont="1" applyFill="1" applyBorder="1" applyAlignment="1">
      <alignment horizontal="center" vertical="center"/>
    </xf>
    <xf numFmtId="164" fontId="5" fillId="5" borderId="8" xfId="0" applyNumberFormat="1" applyFont="1" applyFill="1" applyBorder="1" applyAlignment="1">
      <alignment horizontal="center" vertical="center"/>
    </xf>
    <xf numFmtId="9" fontId="5" fillId="5" borderId="9" xfId="0" applyNumberFormat="1"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5" fillId="0" borderId="0" xfId="0" applyFont="1" applyAlignment="1">
      <alignment horizontal="center" vertical="center"/>
    </xf>
    <xf numFmtId="2" fontId="8" fillId="0" borderId="13" xfId="0" applyNumberFormat="1" applyFont="1" applyBorder="1" applyAlignment="1">
      <alignment horizontal="center" vertical="center"/>
    </xf>
    <xf numFmtId="2" fontId="8" fillId="0" borderId="14" xfId="0" applyNumberFormat="1" applyFont="1" applyBorder="1" applyAlignment="1">
      <alignment horizontal="center" vertical="center"/>
    </xf>
    <xf numFmtId="2" fontId="8" fillId="0" borderId="0" xfId="0" applyNumberFormat="1" applyFont="1" applyAlignment="1">
      <alignment horizontal="center" vertical="center"/>
    </xf>
    <xf numFmtId="164" fontId="4" fillId="0" borderId="0" xfId="0" applyNumberFormat="1" applyFont="1" applyAlignment="1">
      <alignment horizontal="center"/>
    </xf>
    <xf numFmtId="164" fontId="5" fillId="5" borderId="9" xfId="0" applyNumberFormat="1" applyFont="1" applyFill="1" applyBorder="1" applyAlignment="1">
      <alignment horizontal="center" vertical="center"/>
    </xf>
    <xf numFmtId="4" fontId="3" fillId="0" borderId="0" xfId="0" applyNumberFormat="1" applyFont="1"/>
    <xf numFmtId="0" fontId="3" fillId="0" borderId="0" xfId="0" applyFont="1" applyAlignment="1">
      <alignment wrapText="1"/>
    </xf>
    <xf numFmtId="0" fontId="10" fillId="0" borderId="0" xfId="0" applyFont="1" applyAlignment="1">
      <alignment wrapText="1"/>
    </xf>
    <xf numFmtId="0" fontId="3" fillId="7" borderId="15" xfId="0" applyFont="1" applyFill="1" applyBorder="1" applyAlignment="1">
      <alignment horizontal="center"/>
    </xf>
    <xf numFmtId="0" fontId="3" fillId="7" borderId="15" xfId="0" applyFont="1" applyFill="1" applyBorder="1" applyAlignment="1">
      <alignment horizontal="center" vertical="center"/>
    </xf>
    <xf numFmtId="0" fontId="3" fillId="0" borderId="0" xfId="0" applyFont="1" applyAlignment="1">
      <alignment horizontal="right" vertical="center" wrapText="1"/>
    </xf>
    <xf numFmtId="0" fontId="3" fillId="0" borderId="16" xfId="0" applyFont="1" applyBorder="1" applyAlignment="1">
      <alignment horizontal="right" vertical="center" wrapText="1"/>
    </xf>
    <xf numFmtId="0" fontId="3" fillId="0" borderId="17" xfId="0" applyFont="1" applyBorder="1" applyAlignment="1">
      <alignment horizontal="center" vertical="center"/>
    </xf>
    <xf numFmtId="0" fontId="3" fillId="0" borderId="0" xfId="0" applyFont="1" applyAlignment="1">
      <alignment vertical="center"/>
    </xf>
    <xf numFmtId="0" fontId="3" fillId="3" borderId="15" xfId="0" applyFont="1" applyFill="1" applyBorder="1" applyAlignment="1">
      <alignment horizontal="center" vertical="center"/>
    </xf>
    <xf numFmtId="2" fontId="3" fillId="3" borderId="15" xfId="0" applyNumberFormat="1" applyFont="1" applyFill="1" applyBorder="1" applyAlignment="1">
      <alignment horizontal="center" vertical="center"/>
    </xf>
    <xf numFmtId="0" fontId="3" fillId="0" borderId="18" xfId="0" applyFont="1" applyBorder="1" applyAlignment="1">
      <alignment horizontal="right" vertical="center" wrapText="1"/>
    </xf>
    <xf numFmtId="164" fontId="3" fillId="0" borderId="19" xfId="0" applyNumberFormat="1" applyFont="1" applyBorder="1" applyAlignment="1">
      <alignment horizontal="center" vertical="center"/>
    </xf>
    <xf numFmtId="2" fontId="8" fillId="0" borderId="19" xfId="0" applyNumberFormat="1" applyFont="1" applyBorder="1" applyAlignment="1">
      <alignment horizontal="center" vertical="center"/>
    </xf>
    <xf numFmtId="0" fontId="3" fillId="0" borderId="20" xfId="0" applyFont="1" applyBorder="1" applyAlignment="1">
      <alignment horizontal="right" vertical="center" wrapText="1"/>
    </xf>
    <xf numFmtId="0" fontId="11" fillId="0" borderId="21" xfId="0" applyFont="1" applyBorder="1" applyAlignment="1">
      <alignment horizontal="center" vertical="center"/>
    </xf>
    <xf numFmtId="0" fontId="12" fillId="8" borderId="15" xfId="0" applyFont="1" applyFill="1" applyBorder="1" applyAlignment="1">
      <alignment horizontal="center" vertical="center" wrapText="1"/>
    </xf>
    <xf numFmtId="0" fontId="12" fillId="8" borderId="22" xfId="0" applyFont="1" applyFill="1" applyBorder="1" applyAlignment="1">
      <alignment horizontal="center" vertical="center" wrapText="1"/>
    </xf>
    <xf numFmtId="0" fontId="2" fillId="5" borderId="23" xfId="0" applyFont="1" applyFill="1" applyBorder="1" applyAlignment="1">
      <alignment horizontal="center" vertical="center" wrapText="1"/>
    </xf>
    <xf numFmtId="0" fontId="2" fillId="5" borderId="17" xfId="0" applyFont="1" applyFill="1" applyBorder="1" applyAlignment="1">
      <alignment horizontal="center" vertical="center" wrapText="1"/>
    </xf>
    <xf numFmtId="0" fontId="2" fillId="5" borderId="24" xfId="0" applyFont="1" applyFill="1" applyBorder="1" applyAlignment="1">
      <alignment horizontal="center" vertical="center" wrapText="1"/>
    </xf>
    <xf numFmtId="0" fontId="3" fillId="0" borderId="0" xfId="0" applyFont="1" applyAlignment="1">
      <alignment vertical="center" wrapText="1"/>
    </xf>
    <xf numFmtId="0" fontId="14" fillId="0" borderId="23" xfId="0" applyFont="1" applyBorder="1" applyAlignment="1">
      <alignment horizontal="center" vertical="center" wrapText="1"/>
    </xf>
    <xf numFmtId="0" fontId="14" fillId="0" borderId="17" xfId="0" applyFont="1" applyBorder="1" applyAlignment="1">
      <alignment horizontal="center" vertical="center" wrapText="1"/>
    </xf>
    <xf numFmtId="0" fontId="14" fillId="0" borderId="24" xfId="0" applyFont="1" applyBorder="1" applyAlignment="1">
      <alignment horizontal="center" vertical="center" wrapText="1"/>
    </xf>
    <xf numFmtId="0" fontId="4" fillId="0" borderId="0" xfId="0" applyFont="1" applyAlignment="1">
      <alignment vertical="center"/>
    </xf>
    <xf numFmtId="0" fontId="4" fillId="0" borderId="25" xfId="0" applyFont="1" applyBorder="1" applyAlignment="1">
      <alignment horizontal="center" vertical="center"/>
    </xf>
    <xf numFmtId="164" fontId="4" fillId="0" borderId="19" xfId="0" applyNumberFormat="1" applyFont="1" applyBorder="1" applyAlignment="1">
      <alignment horizontal="center" vertical="center"/>
    </xf>
    <xf numFmtId="0" fontId="11" fillId="0" borderId="26" xfId="0" applyFont="1" applyBorder="1" applyAlignment="1">
      <alignment horizontal="center" vertical="center"/>
    </xf>
    <xf numFmtId="0" fontId="15" fillId="0" borderId="0" xfId="0" applyFont="1" applyAlignment="1">
      <alignment horizontal="left"/>
    </xf>
    <xf numFmtId="0" fontId="15" fillId="0" borderId="0" xfId="0" applyFont="1" applyAlignment="1">
      <alignment horizontal="center"/>
    </xf>
    <xf numFmtId="0" fontId="14" fillId="0" borderId="25" xfId="0" applyFont="1" applyBorder="1" applyAlignment="1">
      <alignment horizontal="center" vertical="center" wrapText="1"/>
    </xf>
    <xf numFmtId="0" fontId="14" fillId="0" borderId="19" xfId="0" applyFont="1" applyBorder="1" applyAlignment="1">
      <alignment horizontal="center" vertical="center" wrapText="1"/>
    </xf>
    <xf numFmtId="0" fontId="14" fillId="0" borderId="26" xfId="0" applyFont="1" applyBorder="1" applyAlignment="1">
      <alignment horizontal="center" vertical="center" wrapText="1"/>
    </xf>
    <xf numFmtId="0" fontId="14" fillId="0" borderId="27" xfId="0" applyFont="1" applyBorder="1" applyAlignment="1">
      <alignment horizontal="center" vertical="center" wrapText="1"/>
    </xf>
    <xf numFmtId="0" fontId="14" fillId="0" borderId="21" xfId="0" applyFont="1" applyBorder="1" applyAlignment="1">
      <alignment horizontal="center" vertical="center" wrapText="1"/>
    </xf>
    <xf numFmtId="0" fontId="14" fillId="0" borderId="28" xfId="0" applyFont="1" applyBorder="1" applyAlignment="1">
      <alignment horizontal="center" vertical="center" wrapText="1"/>
    </xf>
    <xf numFmtId="0" fontId="13" fillId="9" borderId="15" xfId="0" applyFont="1" applyFill="1" applyBorder="1" applyAlignment="1">
      <alignment horizontal="left"/>
    </xf>
    <xf numFmtId="0" fontId="16" fillId="0" borderId="0" xfId="0" applyFont="1"/>
    <xf numFmtId="0" fontId="3" fillId="4" borderId="15" xfId="0" applyFont="1" applyFill="1" applyBorder="1"/>
    <xf numFmtId="0" fontId="3" fillId="4" borderId="15" xfId="0" applyFont="1" applyFill="1" applyBorder="1" applyAlignment="1">
      <alignment horizontal="center" vertical="center"/>
    </xf>
    <xf numFmtId="2" fontId="3" fillId="4" borderId="15" xfId="0" applyNumberFormat="1" applyFont="1" applyFill="1" applyBorder="1"/>
    <xf numFmtId="0" fontId="11" fillId="0" borderId="29" xfId="0" applyFont="1" applyBorder="1" applyAlignment="1">
      <alignment horizontal="center" vertical="center"/>
    </xf>
    <xf numFmtId="0" fontId="17" fillId="2" borderId="15" xfId="0" applyFont="1" applyFill="1" applyBorder="1" applyAlignment="1">
      <alignment horizontal="center" vertical="center" wrapText="1"/>
    </xf>
    <xf numFmtId="0" fontId="17" fillId="2" borderId="30" xfId="0" applyFont="1" applyFill="1" applyBorder="1" applyAlignment="1">
      <alignment horizontal="center" vertical="center" wrapText="1"/>
    </xf>
    <xf numFmtId="0" fontId="16" fillId="9" borderId="15" xfId="0" applyFont="1" applyFill="1" applyBorder="1" applyAlignment="1">
      <alignment horizontal="left" vertical="center" wrapText="1"/>
    </xf>
    <xf numFmtId="0" fontId="8" fillId="0" borderId="17" xfId="0" applyFont="1" applyBorder="1" applyAlignment="1">
      <alignment horizontal="center" vertical="center"/>
    </xf>
    <xf numFmtId="0" fontId="15" fillId="0" borderId="0" xfId="0" applyFont="1" applyAlignment="1">
      <alignment horizontal="left" vertical="center"/>
    </xf>
    <xf numFmtId="0" fontId="15" fillId="0" borderId="0" xfId="0" applyFont="1" applyAlignment="1">
      <alignment horizontal="center" vertical="center"/>
    </xf>
    <xf numFmtId="0" fontId="16" fillId="9" borderId="15" xfId="0" applyFont="1" applyFill="1" applyBorder="1" applyAlignment="1">
      <alignment horizontal="center" vertical="center" wrapText="1"/>
    </xf>
    <xf numFmtId="0" fontId="16" fillId="9" borderId="15" xfId="0" applyFont="1" applyFill="1" applyBorder="1" applyAlignment="1">
      <alignment horizontal="right" vertical="center" wrapText="1"/>
    </xf>
    <xf numFmtId="0" fontId="16" fillId="9" borderId="15" xfId="0" applyFont="1" applyFill="1" applyBorder="1" applyAlignment="1">
      <alignment vertical="center" wrapText="1"/>
    </xf>
    <xf numFmtId="0" fontId="13" fillId="9" borderId="15" xfId="0" applyFont="1" applyFill="1" applyBorder="1" applyAlignment="1">
      <alignment horizontal="left" vertical="center"/>
    </xf>
    <xf numFmtId="165" fontId="3" fillId="4" borderId="15" xfId="0" applyNumberFormat="1" applyFont="1" applyFill="1" applyBorder="1" applyAlignment="1">
      <alignment horizontal="center" vertical="center"/>
    </xf>
    <xf numFmtId="0" fontId="18" fillId="0" borderId="0" xfId="0" applyFont="1"/>
    <xf numFmtId="0" fontId="17" fillId="2" borderId="31" xfId="0" applyFont="1" applyFill="1" applyBorder="1" applyAlignment="1">
      <alignment horizontal="center" vertical="center" wrapText="1"/>
    </xf>
    <xf numFmtId="0" fontId="2" fillId="2" borderId="32" xfId="0" applyFont="1" applyFill="1" applyBorder="1" applyAlignment="1">
      <alignment horizontal="center" vertical="center" wrapText="1"/>
    </xf>
    <xf numFmtId="0" fontId="2" fillId="2" borderId="33" xfId="0" applyFont="1" applyFill="1" applyBorder="1" applyAlignment="1">
      <alignment horizontal="center" vertical="center" wrapText="1"/>
    </xf>
    <xf numFmtId="0" fontId="2" fillId="2" borderId="34" xfId="0" applyFont="1" applyFill="1" applyBorder="1" applyAlignment="1">
      <alignment horizontal="center" vertical="center" wrapText="1"/>
    </xf>
    <xf numFmtId="0" fontId="19" fillId="9" borderId="35" xfId="0" applyFont="1" applyFill="1" applyBorder="1" applyAlignment="1">
      <alignment horizontal="center"/>
    </xf>
    <xf numFmtId="0" fontId="13" fillId="9" borderId="36" xfId="0" applyFont="1" applyFill="1" applyBorder="1" applyAlignment="1">
      <alignment horizontal="left" vertical="center" wrapText="1"/>
    </xf>
    <xf numFmtId="0" fontId="8" fillId="0" borderId="23" xfId="0" applyFont="1" applyBorder="1" applyAlignment="1">
      <alignment horizontal="center" vertical="center"/>
    </xf>
    <xf numFmtId="0" fontId="8" fillId="0" borderId="24" xfId="0" applyFont="1" applyBorder="1" applyAlignment="1">
      <alignment horizontal="center" vertical="center"/>
    </xf>
    <xf numFmtId="0" fontId="8" fillId="0" borderId="25" xfId="0" applyFont="1" applyBorder="1" applyAlignment="1">
      <alignment horizontal="center" vertical="center"/>
    </xf>
    <xf numFmtId="0" fontId="8" fillId="0" borderId="19" xfId="0" applyFont="1" applyBorder="1" applyAlignment="1">
      <alignment horizontal="center" vertical="center"/>
    </xf>
    <xf numFmtId="0" fontId="8" fillId="0" borderId="26" xfId="0" applyFont="1" applyBorder="1" applyAlignment="1">
      <alignment horizontal="center" vertical="center"/>
    </xf>
    <xf numFmtId="0" fontId="20" fillId="0" borderId="0" xfId="0" applyFont="1" applyAlignment="1">
      <alignment horizontal="right"/>
    </xf>
    <xf numFmtId="0" fontId="8" fillId="0" borderId="27" xfId="0" applyFont="1" applyBorder="1" applyAlignment="1">
      <alignment horizontal="center" vertical="center"/>
    </xf>
    <xf numFmtId="0" fontId="8" fillId="0" borderId="21" xfId="0" applyFont="1" applyBorder="1" applyAlignment="1">
      <alignment horizontal="center" vertical="center"/>
    </xf>
    <xf numFmtId="0" fontId="8" fillId="0" borderId="28" xfId="0" applyFont="1" applyBorder="1" applyAlignment="1">
      <alignment horizontal="center" vertical="center"/>
    </xf>
    <xf numFmtId="0" fontId="19" fillId="9" borderId="0" xfId="0" applyFont="1" applyFill="1" applyAlignment="1">
      <alignment horizontal="left"/>
    </xf>
    <xf numFmtId="0" fontId="3" fillId="0" borderId="0" xfId="0" applyFont="1" applyAlignment="1">
      <alignment horizontal="right"/>
    </xf>
    <xf numFmtId="0" fontId="3" fillId="0" borderId="0" xfId="0" applyFont="1"/>
    <xf numFmtId="0" fontId="14" fillId="0" borderId="37" xfId="0" applyFont="1" applyBorder="1" applyAlignment="1">
      <alignment horizontal="center" vertical="center" wrapText="1"/>
    </xf>
    <xf numFmtId="0" fontId="14" fillId="0" borderId="38" xfId="0" applyFont="1" applyBorder="1" applyAlignment="1">
      <alignment horizontal="center" vertical="center" wrapText="1"/>
    </xf>
    <xf numFmtId="0" fontId="14" fillId="0" borderId="39" xfId="0" applyFont="1" applyBorder="1" applyAlignment="1">
      <alignment horizontal="center" vertical="center" wrapText="1"/>
    </xf>
    <xf numFmtId="0" fontId="14" fillId="0" borderId="40" xfId="0" applyFont="1" applyBorder="1" applyAlignment="1">
      <alignment horizontal="center" vertical="center" wrapText="1"/>
    </xf>
    <xf numFmtId="0" fontId="14" fillId="0" borderId="41" xfId="0" applyFont="1" applyBorder="1" applyAlignment="1">
      <alignment horizontal="center" vertical="center" wrapText="1"/>
    </xf>
    <xf numFmtId="0" fontId="14" fillId="0" borderId="29" xfId="0" applyFont="1" applyBorder="1" applyAlignment="1">
      <alignment horizontal="center" vertical="center" wrapText="1"/>
    </xf>
    <xf numFmtId="0" fontId="13" fillId="9" borderId="35" xfId="0" applyFont="1" applyFill="1" applyBorder="1" applyAlignment="1">
      <alignment horizontal="center"/>
    </xf>
    <xf numFmtId="0" fontId="13" fillId="9" borderId="36" xfId="0" applyFont="1" applyFill="1" applyBorder="1" applyAlignment="1">
      <alignment horizontal="left"/>
    </xf>
    <xf numFmtId="0" fontId="15" fillId="0" borderId="36" xfId="0" applyFont="1" applyBorder="1" applyAlignment="1">
      <alignment horizontal="left"/>
    </xf>
    <xf numFmtId="0" fontId="13" fillId="9" borderId="35" xfId="0" applyFont="1" applyFill="1" applyBorder="1" applyAlignment="1">
      <alignment horizontal="center" wrapText="1"/>
    </xf>
    <xf numFmtId="0" fontId="19" fillId="9" borderId="36" xfId="0" applyFont="1" applyFill="1" applyBorder="1" applyAlignment="1">
      <alignment horizontal="left"/>
    </xf>
    <xf numFmtId="0" fontId="6" fillId="5" borderId="11" xfId="0" applyFont="1" applyFill="1" applyBorder="1" applyAlignment="1">
      <alignment horizontal="right" vertical="center" wrapText="1"/>
    </xf>
    <xf numFmtId="0" fontId="9" fillId="6" borderId="15" xfId="0" applyFont="1" applyFill="1" applyBorder="1" applyAlignment="1">
      <alignment horizontal="center"/>
    </xf>
    <xf numFmtId="0" fontId="6" fillId="6" borderId="15" xfId="0" applyFont="1" applyFill="1" applyBorder="1" applyAlignment="1">
      <alignment horizontal="center"/>
    </xf>
    <xf numFmtId="0" fontId="6" fillId="10" borderId="15" xfId="0" applyFont="1" applyFill="1" applyBorder="1" applyAlignment="1">
      <alignment horizontal="center" vertical="center"/>
    </xf>
    <xf numFmtId="0" fontId="6" fillId="0" borderId="0" xfId="0" applyFont="1" applyAlignment="1">
      <alignment horizontal="center" vertical="center"/>
    </xf>
    <xf numFmtId="0" fontId="9" fillId="0" borderId="0" xfId="0" applyFont="1" applyAlignment="1">
      <alignment horizontal="center"/>
    </xf>
    <xf numFmtId="0" fontId="1" fillId="0" borderId="0" xfId="0" applyFont="1" applyAlignment="1"/>
    <xf numFmtId="0" fontId="0" fillId="0" borderId="0" xfId="0" applyAlignment="1"/>
    <xf numFmtId="0" fontId="7" fillId="0" borderId="12" xfId="0" applyFont="1" applyBorder="1" applyAlignment="1"/>
    <xf numFmtId="0" fontId="7" fillId="0" borderId="15"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 Id="rId14" Type="http://schemas.openxmlformats.org/officeDocument/2006/relationships/customXml" Target="../customXml/item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00"/>
  <sheetViews>
    <sheetView tabSelected="1" workbookViewId="0"/>
  </sheetViews>
  <sheetFormatPr defaultColWidth="12.5703125" defaultRowHeight="15" customHeight="1"/>
  <cols>
    <col min="1" max="1" width="12.42578125" customWidth="1"/>
    <col min="2" max="2" width="29.42578125" customWidth="1"/>
    <col min="3" max="3" width="8.42578125" customWidth="1"/>
    <col min="4" max="17" width="20.140625" customWidth="1"/>
    <col min="18" max="18" width="3.42578125" customWidth="1"/>
    <col min="19" max="26" width="12.42578125" customWidth="1"/>
  </cols>
  <sheetData>
    <row r="1" spans="1:25" ht="15.75" customHeight="1"/>
    <row r="2" spans="1:25" ht="15.75" customHeight="1">
      <c r="B2" s="114" t="s">
        <v>0</v>
      </c>
      <c r="C2" s="115"/>
      <c r="D2" s="115"/>
      <c r="E2" s="115"/>
      <c r="F2" s="115"/>
    </row>
    <row r="3" spans="1:25" ht="15.75" customHeight="1"/>
    <row r="4" spans="1:25" ht="42" customHeight="1">
      <c r="B4" s="2" t="s">
        <v>1</v>
      </c>
      <c r="C4" s="3" t="s">
        <v>2</v>
      </c>
      <c r="D4" s="80" t="s">
        <v>3</v>
      </c>
      <c r="E4" s="80"/>
      <c r="F4" s="80"/>
      <c r="G4" s="80"/>
      <c r="H4" s="81"/>
      <c r="I4" s="4"/>
      <c r="J4" s="4"/>
      <c r="K4" s="4"/>
      <c r="L4" s="4"/>
      <c r="M4" s="4"/>
      <c r="N4" s="4"/>
      <c r="O4" s="4"/>
      <c r="P4" s="4"/>
      <c r="Q4" s="4"/>
    </row>
    <row r="5" spans="1:25" ht="30" customHeight="1">
      <c r="A5" s="5"/>
      <c r="B5" s="6" t="s">
        <v>4</v>
      </c>
      <c r="C5" s="7">
        <v>0.4</v>
      </c>
      <c r="D5" s="8">
        <f>'CURRENT Project Impact to STRAT'!C5*$C$5</f>
        <v>6.6666666666666666E-2</v>
      </c>
      <c r="E5" s="8"/>
      <c r="F5" s="8"/>
      <c r="G5" s="9"/>
      <c r="H5" s="10"/>
      <c r="I5" s="11"/>
      <c r="J5" s="11"/>
      <c r="K5" s="11"/>
      <c r="L5" s="5"/>
      <c r="M5" s="5"/>
      <c r="N5" s="5"/>
      <c r="O5" s="5"/>
      <c r="P5" s="5"/>
      <c r="Q5" s="5"/>
      <c r="R5" s="5"/>
      <c r="S5" s="5"/>
      <c r="T5" s="5"/>
      <c r="U5" s="5"/>
      <c r="V5" s="5"/>
      <c r="W5" s="5"/>
      <c r="X5" s="5"/>
    </row>
    <row r="6" spans="1:25" ht="30" customHeight="1">
      <c r="A6" s="5"/>
      <c r="B6" s="6" t="s">
        <v>5</v>
      </c>
      <c r="C6" s="7">
        <v>0.6</v>
      </c>
      <c r="D6" s="12">
        <f>'CURRENT Project Impact to CAPAB'!D5</f>
        <v>0.70370370370370372</v>
      </c>
      <c r="E6" s="9"/>
      <c r="F6" s="9"/>
      <c r="G6" s="9"/>
      <c r="H6" s="10"/>
      <c r="I6" s="11"/>
      <c r="J6" s="11"/>
      <c r="K6" s="11"/>
      <c r="L6" s="5"/>
      <c r="M6" s="5"/>
      <c r="N6" s="5"/>
      <c r="O6" s="5"/>
      <c r="P6" s="5"/>
      <c r="Q6" s="5"/>
      <c r="R6" s="5"/>
      <c r="S6" s="5"/>
      <c r="T6" s="5"/>
      <c r="U6" s="5"/>
      <c r="V6" s="5"/>
      <c r="W6" s="5"/>
      <c r="X6" s="5"/>
    </row>
    <row r="7" spans="1:25" ht="30" customHeight="1">
      <c r="A7" s="5"/>
      <c r="B7" s="13" t="s">
        <v>6</v>
      </c>
      <c r="C7" s="14">
        <f t="shared" ref="C7:D7" si="0">SUM(C5:C6)</f>
        <v>1</v>
      </c>
      <c r="D7" s="15">
        <f t="shared" si="0"/>
        <v>0.77037037037037037</v>
      </c>
      <c r="E7" s="16"/>
      <c r="F7" s="16"/>
      <c r="G7" s="16"/>
      <c r="H7" s="17"/>
      <c r="I7" s="18"/>
      <c r="J7" s="18"/>
      <c r="K7" s="18"/>
      <c r="L7" s="5"/>
      <c r="M7" s="5"/>
      <c r="N7" s="5"/>
      <c r="O7" s="5"/>
      <c r="P7" s="5"/>
      <c r="Q7" s="5"/>
      <c r="R7" s="5"/>
      <c r="S7" s="5"/>
      <c r="T7" s="5"/>
      <c r="U7" s="5"/>
      <c r="V7" s="5"/>
      <c r="W7" s="5"/>
      <c r="X7" s="5"/>
    </row>
    <row r="8" spans="1:25" ht="11.25" customHeight="1">
      <c r="A8" s="5"/>
      <c r="B8" s="5"/>
      <c r="C8" s="5"/>
      <c r="D8" s="5"/>
      <c r="E8" s="5"/>
      <c r="F8" s="5"/>
      <c r="G8" s="5"/>
      <c r="H8" s="5"/>
      <c r="I8" s="5"/>
      <c r="J8" s="5"/>
      <c r="K8" s="5"/>
      <c r="L8" s="5"/>
      <c r="M8" s="5"/>
      <c r="N8" s="5"/>
      <c r="O8" s="5"/>
      <c r="P8" s="5"/>
      <c r="Q8" s="5"/>
      <c r="R8" s="5"/>
      <c r="S8" s="5"/>
      <c r="T8" s="5"/>
      <c r="U8" s="5"/>
      <c r="V8" s="5"/>
      <c r="W8" s="5"/>
      <c r="X8" s="5"/>
    </row>
    <row r="9" spans="1:25" ht="30" customHeight="1">
      <c r="A9" s="5"/>
      <c r="B9" s="108" t="s">
        <v>7</v>
      </c>
      <c r="C9" s="116"/>
      <c r="D9" s="19"/>
      <c r="E9" s="19"/>
      <c r="F9" s="19"/>
      <c r="G9" s="19"/>
      <c r="H9" s="20"/>
      <c r="I9" s="21"/>
      <c r="J9" s="21"/>
      <c r="K9" s="21"/>
      <c r="L9" s="5"/>
      <c r="M9" s="5"/>
      <c r="N9" s="5"/>
      <c r="O9" s="5"/>
      <c r="P9" s="5"/>
      <c r="Q9" s="5"/>
      <c r="R9" s="5"/>
      <c r="S9" s="5"/>
      <c r="T9" s="5"/>
      <c r="U9" s="5"/>
      <c r="V9" s="5"/>
      <c r="W9" s="5"/>
      <c r="X9" s="5"/>
    </row>
    <row r="10" spans="1:25" ht="30" customHeight="1">
      <c r="A10" s="5"/>
      <c r="B10" s="5"/>
      <c r="C10" s="5"/>
      <c r="D10" s="5"/>
      <c r="E10" s="22"/>
      <c r="F10" s="5"/>
      <c r="G10" s="5"/>
      <c r="H10" s="5"/>
      <c r="I10" s="5"/>
      <c r="J10" s="5"/>
      <c r="K10" s="5"/>
      <c r="L10" s="5"/>
      <c r="M10" s="5"/>
      <c r="N10" s="5"/>
      <c r="O10" s="5"/>
      <c r="P10" s="5"/>
      <c r="Q10" s="5"/>
      <c r="R10" s="5"/>
      <c r="S10" s="5"/>
      <c r="T10" s="5"/>
      <c r="U10" s="5"/>
      <c r="V10" s="5"/>
      <c r="W10" s="5"/>
      <c r="X10" s="5"/>
    </row>
    <row r="11" spans="1:25" ht="30" customHeight="1">
      <c r="A11" s="5"/>
      <c r="B11" s="5"/>
      <c r="C11" s="5"/>
      <c r="D11" s="5"/>
      <c r="E11" s="5"/>
      <c r="F11" s="5"/>
      <c r="G11" s="5"/>
      <c r="H11" s="5"/>
      <c r="I11" s="5"/>
      <c r="J11" s="5"/>
      <c r="K11" s="5"/>
      <c r="L11" s="5"/>
      <c r="M11" s="5"/>
      <c r="N11" s="5"/>
      <c r="O11" s="5"/>
      <c r="P11" s="5"/>
      <c r="Q11" s="5"/>
      <c r="R11" s="5"/>
      <c r="S11" s="5"/>
      <c r="T11" s="5"/>
      <c r="U11" s="5"/>
      <c r="V11" s="5"/>
      <c r="W11" s="5"/>
      <c r="X11" s="5"/>
    </row>
    <row r="12" spans="1:25" ht="46.5" customHeight="1">
      <c r="A12" s="5"/>
      <c r="B12" s="2" t="s">
        <v>8</v>
      </c>
      <c r="C12" s="3" t="s">
        <v>2</v>
      </c>
      <c r="D12" s="80" t="s">
        <v>9</v>
      </c>
      <c r="E12" s="80" t="s">
        <v>10</v>
      </c>
      <c r="F12" s="80" t="s">
        <v>11</v>
      </c>
      <c r="G12" s="80" t="s">
        <v>12</v>
      </c>
      <c r="H12" s="80" t="s">
        <v>13</v>
      </c>
      <c r="I12" s="80" t="s">
        <v>14</v>
      </c>
      <c r="J12" s="80" t="s">
        <v>15</v>
      </c>
      <c r="K12" s="81" t="s">
        <v>16</v>
      </c>
      <c r="L12" s="81" t="s">
        <v>17</v>
      </c>
      <c r="M12" s="81" t="s">
        <v>18</v>
      </c>
      <c r="N12" s="81" t="s">
        <v>19</v>
      </c>
      <c r="O12" s="81" t="s">
        <v>20</v>
      </c>
      <c r="P12" s="81" t="s">
        <v>21</v>
      </c>
      <c r="Q12" s="81" t="s">
        <v>22</v>
      </c>
      <c r="R12" s="82" t="s">
        <v>23</v>
      </c>
      <c r="S12" s="5"/>
      <c r="T12" s="5"/>
      <c r="U12" s="5"/>
      <c r="V12" s="5"/>
      <c r="W12" s="5"/>
      <c r="X12" s="5"/>
      <c r="Y12" s="5"/>
    </row>
    <row r="13" spans="1:25" ht="30" customHeight="1">
      <c r="B13" s="6" t="s">
        <v>4</v>
      </c>
      <c r="C13" s="7">
        <v>0.4</v>
      </c>
      <c r="D13" s="12">
        <f>'FUTURE Project Impact to STRATE'!C5</f>
        <v>0.6333333333333333</v>
      </c>
      <c r="E13" s="12">
        <f>'FUTURE Project Impact to STRATE'!D5</f>
        <v>0.36666666666666664</v>
      </c>
      <c r="F13" s="12">
        <f>'FUTURE Project Impact to STRATE'!E5</f>
        <v>0.41666666666666669</v>
      </c>
      <c r="G13" s="12">
        <f>'FUTURE Project Impact to STRATE'!F5</f>
        <v>0.26666666666666666</v>
      </c>
      <c r="H13" s="12">
        <f>'FUTURE Project Impact to STRATE'!G5</f>
        <v>0.16666666666666666</v>
      </c>
      <c r="I13" s="12">
        <f>'FUTURE Project Impact to STRATE'!H5</f>
        <v>0.21666666666666667</v>
      </c>
      <c r="J13" s="12">
        <f>'FUTURE Project Impact to STRATE'!I5</f>
        <v>0.25</v>
      </c>
      <c r="K13" s="12">
        <f>'FUTURE Project Impact to STRATE'!J5</f>
        <v>6.6666666666666666E-2</v>
      </c>
      <c r="L13" s="12">
        <f>'FUTURE Project Impact to STRATE'!K5</f>
        <v>0.16666666666666666</v>
      </c>
      <c r="M13" s="12">
        <f>'FUTURE Project Impact to STRATE'!L5</f>
        <v>0.3</v>
      </c>
      <c r="N13" s="12">
        <f>'FUTURE Project Impact to STRATE'!M5</f>
        <v>0.26666666666666666</v>
      </c>
      <c r="O13" s="12">
        <f>'FUTURE Project Impact to STRATE'!N5</f>
        <v>0.43333333333333335</v>
      </c>
      <c r="P13" s="12">
        <f>'FUTURE Project Impact to STRATE'!O5</f>
        <v>0.13333333333333333</v>
      </c>
      <c r="Q13" s="12">
        <f>'FUTURE Project Impact to STRATE'!P5</f>
        <v>0.56666666666666665</v>
      </c>
      <c r="R13" s="12">
        <f>'FUTURE Project Impact to STRATE'!Q5</f>
        <v>0.5</v>
      </c>
    </row>
    <row r="14" spans="1:25" ht="30" customHeight="1">
      <c r="B14" s="6" t="s">
        <v>5</v>
      </c>
      <c r="C14" s="7">
        <v>0.6</v>
      </c>
      <c r="D14" s="12">
        <f>'FUTURE Project Impact to CAPABI'!D5</f>
        <v>0.8666666666666667</v>
      </c>
      <c r="E14" s="12">
        <f>'FUTURE Project Impact to CAPABI'!E5</f>
        <v>0.8</v>
      </c>
      <c r="F14" s="12">
        <f>'FUTURE Project Impact to CAPABI'!F5</f>
        <v>0.46666666666666667</v>
      </c>
      <c r="G14" s="12">
        <f>'FUTURE Project Impact to CAPABI'!G5</f>
        <v>0.7</v>
      </c>
      <c r="H14" s="12">
        <f>'FUTURE Project Impact to CAPABI'!H5</f>
        <v>0.6333333333333333</v>
      </c>
      <c r="I14" s="12">
        <f>'FUTURE Project Impact to CAPABI'!I5</f>
        <v>0.53333333333333333</v>
      </c>
      <c r="J14" s="12">
        <f>'FUTURE Project Impact to CAPABI'!J5</f>
        <v>0.46666666666666667</v>
      </c>
      <c r="K14" s="12">
        <f>'FUTURE Project Impact to CAPABI'!K5</f>
        <v>0.36666666666666664</v>
      </c>
      <c r="L14" s="12">
        <f>'FUTURE Project Impact to CAPABI'!L5</f>
        <v>0.2</v>
      </c>
      <c r="M14" s="12">
        <f>'FUTURE Project Impact to CAPABI'!M5</f>
        <v>0.5</v>
      </c>
      <c r="N14" s="12">
        <f>'FUTURE Project Impact to CAPABI'!N5</f>
        <v>0.3</v>
      </c>
      <c r="O14" s="12">
        <f>'FUTURE Project Impact to CAPABI'!O5</f>
        <v>0.7</v>
      </c>
      <c r="P14" s="12">
        <f>'FUTURE Project Impact to CAPABI'!P5</f>
        <v>0.26666666666666666</v>
      </c>
      <c r="Q14" s="12">
        <f>'FUTURE Project Impact to CAPABI'!Q5</f>
        <v>0.8</v>
      </c>
      <c r="R14" s="12">
        <f>'FUTURE Project Impact to CAPABI'!R5</f>
        <v>0.76666666666666672</v>
      </c>
    </row>
    <row r="15" spans="1:25" ht="30" customHeight="1">
      <c r="B15" s="13" t="s">
        <v>6</v>
      </c>
      <c r="C15" s="14">
        <f>SUM(C13:C14)</f>
        <v>1</v>
      </c>
      <c r="D15" s="23">
        <f t="shared" ref="D15:R15" si="1">AVERAGE(D13:D14)</f>
        <v>0.75</v>
      </c>
      <c r="E15" s="23">
        <f t="shared" si="1"/>
        <v>0.58333333333333337</v>
      </c>
      <c r="F15" s="23">
        <f t="shared" si="1"/>
        <v>0.44166666666666665</v>
      </c>
      <c r="G15" s="23">
        <f t="shared" si="1"/>
        <v>0.48333333333333328</v>
      </c>
      <c r="H15" s="23">
        <f t="shared" si="1"/>
        <v>0.39999999999999997</v>
      </c>
      <c r="I15" s="23">
        <f t="shared" si="1"/>
        <v>0.375</v>
      </c>
      <c r="J15" s="23">
        <f t="shared" si="1"/>
        <v>0.35833333333333334</v>
      </c>
      <c r="K15" s="23">
        <f t="shared" si="1"/>
        <v>0.21666666666666665</v>
      </c>
      <c r="L15" s="23">
        <f t="shared" si="1"/>
        <v>0.18333333333333335</v>
      </c>
      <c r="M15" s="23">
        <f t="shared" si="1"/>
        <v>0.4</v>
      </c>
      <c r="N15" s="23">
        <f t="shared" si="1"/>
        <v>0.28333333333333333</v>
      </c>
      <c r="O15" s="23">
        <f t="shared" si="1"/>
        <v>0.56666666666666665</v>
      </c>
      <c r="P15" s="23">
        <f t="shared" si="1"/>
        <v>0.2</v>
      </c>
      <c r="Q15" s="23">
        <f t="shared" si="1"/>
        <v>0.68333333333333335</v>
      </c>
      <c r="R15" s="23">
        <f t="shared" si="1"/>
        <v>0.6333333333333333</v>
      </c>
    </row>
    <row r="16" spans="1:25" ht="10.5" customHeight="1">
      <c r="B16" s="5"/>
      <c r="C16" s="5"/>
      <c r="D16" s="5"/>
      <c r="E16" s="5"/>
      <c r="F16" s="5"/>
      <c r="G16" s="5"/>
      <c r="H16" s="5"/>
      <c r="I16" s="5"/>
      <c r="J16" s="5"/>
      <c r="K16" s="5"/>
      <c r="L16" s="5"/>
      <c r="M16" s="5"/>
      <c r="N16" s="5"/>
      <c r="O16" s="5"/>
      <c r="P16" s="5"/>
      <c r="Q16" s="5"/>
      <c r="R16" s="5"/>
    </row>
    <row r="17" spans="2:18" ht="30" customHeight="1">
      <c r="B17" s="108" t="s">
        <v>7</v>
      </c>
      <c r="C17" s="116"/>
      <c r="D17" s="19">
        <f t="shared" ref="D17:R17" si="2">(D15-AVERAGE($D$15:$K$15))/STDEV($D$15:$K$15)</f>
        <v>1.8647374782752024</v>
      </c>
      <c r="E17" s="19">
        <f t="shared" si="2"/>
        <v>0.82516257749460198</v>
      </c>
      <c r="F17" s="19">
        <f t="shared" si="2"/>
        <v>-5.8476088168908924E-2</v>
      </c>
      <c r="G17" s="19">
        <f t="shared" si="2"/>
        <v>0.20141763702624099</v>
      </c>
      <c r="H17" s="19">
        <f t="shared" si="2"/>
        <v>-0.31836981336405917</v>
      </c>
      <c r="I17" s="19">
        <f t="shared" si="2"/>
        <v>-0.4743060484811491</v>
      </c>
      <c r="J17" s="19">
        <f t="shared" si="2"/>
        <v>-0.57826353855920909</v>
      </c>
      <c r="K17" s="19">
        <f t="shared" si="2"/>
        <v>-1.4619022042227199</v>
      </c>
      <c r="L17" s="19">
        <f t="shared" si="2"/>
        <v>-1.6698171843788396</v>
      </c>
      <c r="M17" s="19">
        <f t="shared" si="2"/>
        <v>-0.31836981336405884</v>
      </c>
      <c r="N17" s="19">
        <f t="shared" si="2"/>
        <v>-1.0460722439104795</v>
      </c>
      <c r="O17" s="19">
        <f t="shared" si="2"/>
        <v>0.72120508741654155</v>
      </c>
      <c r="P17" s="19">
        <f t="shared" si="2"/>
        <v>-1.5658596943007796</v>
      </c>
      <c r="Q17" s="19">
        <f t="shared" si="2"/>
        <v>1.4489075179629622</v>
      </c>
      <c r="R17" s="19">
        <f t="shared" si="2"/>
        <v>1.1370350477287816</v>
      </c>
    </row>
    <row r="18" spans="2:18" ht="15.75" customHeight="1"/>
    <row r="19" spans="2:18" ht="15.75" customHeight="1"/>
    <row r="20" spans="2:18" ht="15.75" customHeight="1">
      <c r="D20" s="24"/>
    </row>
    <row r="21" spans="2:18" ht="15.75" customHeight="1"/>
    <row r="22" spans="2:18" ht="15.75" customHeight="1"/>
    <row r="23" spans="2:18" ht="15.75" customHeight="1"/>
    <row r="24" spans="2:18" ht="15.75" customHeight="1"/>
    <row r="25" spans="2:18" ht="15.75" customHeight="1"/>
    <row r="26" spans="2:18" ht="15.75" customHeight="1"/>
    <row r="27" spans="2:18" ht="15.75" customHeight="1"/>
    <row r="28" spans="2:18" ht="15.75" customHeight="1"/>
    <row r="29" spans="2:18" ht="15.75" customHeight="1"/>
    <row r="30" spans="2:18" ht="15.75" customHeight="1"/>
    <row r="31" spans="2:18" ht="15.75" customHeight="1"/>
    <row r="32" spans="2:1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F2"/>
    <mergeCell ref="B9:C9"/>
    <mergeCell ref="B17:C17"/>
  </mergeCells>
  <conditionalFormatting sqref="D9:K9 D17:R17">
    <cfRule type="colorScale" priority="1">
      <colorScale>
        <cfvo type="formula" val="-1"/>
        <cfvo type="formula" val="0"/>
        <cfvo type="formula" val="1.157273521"/>
        <color rgb="FFEA9999"/>
        <color rgb="FFFFFFFF"/>
        <color rgb="FFEA9999"/>
      </colorScale>
    </cfRule>
    <cfRule type="colorScale" priority="2">
      <colorScale>
        <cfvo type="min"/>
        <cfvo type="max"/>
        <color rgb="FFFFFFFF"/>
        <color rgb="FF57BB8A"/>
      </colorScale>
    </cfRule>
    <cfRule type="colorScale" priority="3">
      <colorScale>
        <cfvo type="min"/>
        <cfvo type="max"/>
        <color rgb="FFFFFFFF"/>
        <color rgb="FF57BB8A"/>
      </colorScale>
    </cfRule>
  </conditionalFormatting>
  <pageMargins left="0" right="0" top="0" bottom="0"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V1000"/>
  <sheetViews>
    <sheetView workbookViewId="0"/>
  </sheetViews>
  <sheetFormatPr defaultColWidth="12.5703125" defaultRowHeight="15" customHeight="1"/>
  <cols>
    <col min="1" max="1" width="18.42578125" customWidth="1"/>
    <col min="2" max="2" width="52.42578125" customWidth="1"/>
    <col min="3" max="4" width="13.42578125" customWidth="1"/>
    <col min="5" max="5" width="15.85546875" customWidth="1"/>
    <col min="6" max="6" width="3.42578125" customWidth="1"/>
    <col min="7" max="8" width="12.42578125" customWidth="1"/>
    <col min="9" max="9" width="13.42578125" customWidth="1"/>
    <col min="10" max="11" width="12.42578125" customWidth="1"/>
    <col min="12" max="12" width="14" customWidth="1"/>
    <col min="13" max="13" width="40" customWidth="1"/>
    <col min="14" max="14" width="19.42578125" customWidth="1"/>
    <col min="15" max="15" width="32.140625" customWidth="1"/>
    <col min="16" max="26" width="12.42578125" customWidth="1"/>
  </cols>
  <sheetData>
    <row r="1" spans="1:22" ht="15.75" customHeight="1">
      <c r="A1" s="25"/>
      <c r="B1" s="25"/>
      <c r="K1" s="5"/>
    </row>
    <row r="2" spans="1:22" ht="15.75" customHeight="1">
      <c r="A2" s="1"/>
      <c r="B2" s="114" t="s">
        <v>24</v>
      </c>
      <c r="C2" s="115"/>
      <c r="D2" s="115"/>
      <c r="E2" s="115"/>
      <c r="G2" s="109" t="s">
        <v>25</v>
      </c>
      <c r="H2" s="117"/>
      <c r="I2" s="117"/>
      <c r="J2" s="117"/>
      <c r="K2" s="117"/>
      <c r="L2" s="117"/>
    </row>
    <row r="3" spans="1:22" ht="15.75" customHeight="1">
      <c r="A3" s="26"/>
      <c r="B3" s="26"/>
      <c r="G3" s="27" t="s">
        <v>26</v>
      </c>
      <c r="H3" s="27" t="s">
        <v>27</v>
      </c>
      <c r="I3" s="27" t="s">
        <v>28</v>
      </c>
      <c r="J3" s="27" t="s">
        <v>29</v>
      </c>
      <c r="K3" s="28" t="s">
        <v>30</v>
      </c>
      <c r="L3" s="27" t="s">
        <v>31</v>
      </c>
    </row>
    <row r="4" spans="1:22" ht="30" customHeight="1">
      <c r="A4" s="29"/>
      <c r="B4" s="30" t="s">
        <v>32</v>
      </c>
      <c r="C4" s="31">
        <f t="shared" ref="C4:E4" si="0">SUMIF(C13:C32,"&gt;1")</f>
        <v>10</v>
      </c>
      <c r="D4" s="31">
        <f t="shared" si="0"/>
        <v>0</v>
      </c>
      <c r="E4" s="31">
        <f t="shared" si="0"/>
        <v>0</v>
      </c>
      <c r="F4" s="32"/>
      <c r="G4" s="33">
        <f>QUARTILE($C$4:$E$4, 1)</f>
        <v>0</v>
      </c>
      <c r="H4" s="33">
        <f>QUARTILE($C$4:$E$4, 2)</f>
        <v>0</v>
      </c>
      <c r="I4" s="33">
        <f>QUARTILE($C$4:$E$4, 3)</f>
        <v>5</v>
      </c>
      <c r="J4" s="33">
        <f>QUARTILE($C$4:$E$4, 4)</f>
        <v>10</v>
      </c>
      <c r="K4" s="34">
        <f>AVERAGE(C4:E4)</f>
        <v>3.3333333333333335</v>
      </c>
      <c r="L4" s="34">
        <f>STDEV(C4:E4)</f>
        <v>5.7735026918962573</v>
      </c>
      <c r="M4" s="32"/>
      <c r="N4" s="32"/>
      <c r="O4" s="32"/>
      <c r="P4" s="32"/>
      <c r="Q4" s="32"/>
      <c r="R4" s="32"/>
      <c r="S4" s="32"/>
      <c r="T4" s="32"/>
      <c r="U4" s="32"/>
      <c r="V4" s="32"/>
    </row>
    <row r="5" spans="1:22" ht="30" customHeight="1">
      <c r="A5" s="29"/>
      <c r="B5" s="35" t="s">
        <v>33</v>
      </c>
      <c r="C5" s="36">
        <f t="shared" ref="C5:E5" si="1">C4/(COUNT(C13:C32)*3)</f>
        <v>0.16666666666666666</v>
      </c>
      <c r="D5" s="36">
        <f t="shared" si="1"/>
        <v>0</v>
      </c>
      <c r="E5" s="36">
        <f t="shared" si="1"/>
        <v>0</v>
      </c>
      <c r="F5" s="32"/>
      <c r="G5" s="32"/>
      <c r="H5" s="32"/>
      <c r="I5" s="32"/>
      <c r="J5" s="32"/>
      <c r="K5" s="5"/>
      <c r="L5" s="32"/>
      <c r="M5" s="32"/>
      <c r="N5" s="32"/>
      <c r="O5" s="32"/>
      <c r="P5" s="32"/>
      <c r="Q5" s="32"/>
      <c r="R5" s="32"/>
      <c r="S5" s="32"/>
      <c r="T5" s="32"/>
      <c r="U5" s="32"/>
      <c r="V5" s="32"/>
    </row>
    <row r="6" spans="1:22" ht="30" customHeight="1">
      <c r="A6" s="29"/>
      <c r="B6" s="35" t="s">
        <v>34</v>
      </c>
      <c r="C6" s="36">
        <f t="shared" ref="C6:E6" si="2">COUNTIF(C13:C32,"3")/COUNT(C13:C32)</f>
        <v>0</v>
      </c>
      <c r="D6" s="36">
        <f t="shared" si="2"/>
        <v>0</v>
      </c>
      <c r="E6" s="36">
        <f t="shared" si="2"/>
        <v>0</v>
      </c>
      <c r="F6" s="32"/>
      <c r="G6" s="32"/>
      <c r="H6" s="32"/>
      <c r="I6" s="32"/>
      <c r="J6" s="32"/>
      <c r="K6" s="5"/>
      <c r="L6" s="32"/>
      <c r="M6" s="32"/>
      <c r="N6" s="32"/>
      <c r="O6" s="32"/>
      <c r="P6" s="32"/>
      <c r="Q6" s="32"/>
      <c r="R6" s="32"/>
      <c r="S6" s="32"/>
      <c r="T6" s="32"/>
      <c r="U6" s="32"/>
      <c r="V6" s="32"/>
    </row>
    <row r="7" spans="1:22" ht="30" customHeight="1">
      <c r="A7" s="29"/>
      <c r="B7" s="35" t="s">
        <v>35</v>
      </c>
      <c r="C7" s="36">
        <f t="shared" ref="C7:E7" si="3">COUNTIF(C13:C32,"2")/COUNT(C13:C32)</f>
        <v>0.25</v>
      </c>
      <c r="D7" s="36">
        <f t="shared" si="3"/>
        <v>0</v>
      </c>
      <c r="E7" s="36">
        <f t="shared" si="3"/>
        <v>0</v>
      </c>
      <c r="F7" s="32"/>
      <c r="G7" s="32"/>
      <c r="H7" s="32"/>
      <c r="I7" s="32"/>
      <c r="J7" s="32"/>
      <c r="K7" s="5"/>
      <c r="L7" s="32"/>
      <c r="M7" s="32"/>
      <c r="N7" s="32"/>
      <c r="O7" s="32"/>
      <c r="P7" s="32"/>
      <c r="Q7" s="32"/>
      <c r="R7" s="32"/>
      <c r="S7" s="32"/>
      <c r="T7" s="32"/>
      <c r="U7" s="32"/>
      <c r="V7" s="32"/>
    </row>
    <row r="8" spans="1:22" ht="30" customHeight="1">
      <c r="A8" s="29"/>
      <c r="B8" s="35" t="s">
        <v>7</v>
      </c>
      <c r="C8" s="37">
        <f t="shared" ref="C8:E8" si="4">(C4-$K$4)/$L$4</f>
        <v>1.1547005383792515</v>
      </c>
      <c r="D8" s="37">
        <f t="shared" si="4"/>
        <v>-0.57735026918962584</v>
      </c>
      <c r="E8" s="37">
        <f t="shared" si="4"/>
        <v>-0.57735026918962584</v>
      </c>
      <c r="F8" s="32"/>
      <c r="G8" s="32"/>
      <c r="H8" s="32"/>
      <c r="I8" s="32"/>
      <c r="J8" s="32"/>
      <c r="K8" s="5"/>
      <c r="L8" s="32"/>
      <c r="M8" s="32"/>
      <c r="N8" s="32"/>
      <c r="O8" s="32"/>
      <c r="P8" s="32"/>
      <c r="Q8" s="32"/>
      <c r="R8" s="32"/>
      <c r="S8" s="32"/>
      <c r="T8" s="32"/>
      <c r="U8" s="32"/>
      <c r="V8" s="32"/>
    </row>
    <row r="9" spans="1:22" ht="30" customHeight="1">
      <c r="A9" s="29"/>
      <c r="B9" s="38" t="s">
        <v>36</v>
      </c>
      <c r="C9" s="39" t="e">
        <f t="shared" ref="C9:E9" ca="1" si="5">_xludf.IFS(C4&lt;49,"Q1", C4&lt;56,"Q2",C4&lt;61,"Q3",C4&gt;60,"Q4")</f>
        <v>#NAME?</v>
      </c>
      <c r="D9" s="39" t="e">
        <f t="shared" ca="1" si="5"/>
        <v>#NAME?</v>
      </c>
      <c r="E9" s="39" t="e">
        <f t="shared" ca="1" si="5"/>
        <v>#NAME?</v>
      </c>
      <c r="F9" s="32"/>
      <c r="G9" s="32"/>
      <c r="H9" s="32"/>
      <c r="I9" s="32"/>
      <c r="J9" s="32"/>
      <c r="K9" s="5"/>
      <c r="L9" s="32"/>
      <c r="M9" s="32"/>
      <c r="N9" s="32"/>
      <c r="O9" s="32"/>
      <c r="P9" s="32"/>
      <c r="Q9" s="32"/>
      <c r="R9" s="32"/>
      <c r="S9" s="32"/>
      <c r="T9" s="32"/>
      <c r="U9" s="32"/>
      <c r="V9" s="32"/>
    </row>
    <row r="10" spans="1:22" ht="15.75" customHeight="1">
      <c r="A10" s="25"/>
      <c r="B10" s="25"/>
      <c r="K10" s="5"/>
    </row>
    <row r="11" spans="1:22" ht="15.75" customHeight="1">
      <c r="A11" s="25"/>
      <c r="B11" s="25"/>
      <c r="K11" s="5"/>
    </row>
    <row r="12" spans="1:22" ht="15.75" customHeight="1">
      <c r="A12" s="40"/>
      <c r="B12" s="41" t="s">
        <v>4</v>
      </c>
      <c r="C12" s="80" t="s">
        <v>37</v>
      </c>
      <c r="D12" s="80"/>
      <c r="E12" s="80"/>
      <c r="G12" s="42" t="s">
        <v>38</v>
      </c>
      <c r="H12" s="43" t="s">
        <v>39</v>
      </c>
      <c r="I12" s="43" t="s">
        <v>40</v>
      </c>
      <c r="J12" s="43" t="s">
        <v>41</v>
      </c>
      <c r="K12" s="44" t="s">
        <v>42</v>
      </c>
      <c r="M12" s="103"/>
      <c r="N12" s="103"/>
      <c r="O12" s="103"/>
    </row>
    <row r="13" spans="1:22" ht="45" customHeight="1">
      <c r="A13" s="45"/>
      <c r="B13" s="45" t="s">
        <v>43</v>
      </c>
      <c r="C13" s="46">
        <v>1</v>
      </c>
      <c r="D13" s="47">
        <v>0</v>
      </c>
      <c r="E13" s="48">
        <v>0</v>
      </c>
      <c r="F13" s="49"/>
      <c r="G13" s="50">
        <f t="shared" ref="G13:G32" si="6">SUM(C13:E13)</f>
        <v>1</v>
      </c>
      <c r="H13" s="51">
        <f t="shared" ref="H13:H32" si="7">COUNTIF(C13:E13, "3")/COUNT(C13:E13)</f>
        <v>0</v>
      </c>
      <c r="I13" s="51">
        <f t="shared" ref="I13:I32" si="8">COUNTIF(C13:E13, "2")/COUNT(C13:E13)</f>
        <v>0</v>
      </c>
      <c r="J13" s="37">
        <f t="shared" ref="J13:J32" si="9">(G13-$G$36)/$G$37</f>
        <v>-7.2850961351463378E-2</v>
      </c>
      <c r="K13" s="52" t="e">
        <f t="shared" ref="K13:K32" ca="1" si="10">_xludf.IFS(G13&lt;15,"Q1", G13&lt;18,"Q2", G13&lt;21,"Q3",  G13 &gt; 21,"Q4")</f>
        <v>#NAME?</v>
      </c>
      <c r="L13" s="53"/>
      <c r="M13" s="104"/>
      <c r="N13" s="104"/>
      <c r="O13" s="104"/>
      <c r="P13" s="103"/>
      <c r="Q13" s="54"/>
      <c r="R13" s="54"/>
      <c r="S13" s="32"/>
      <c r="T13" s="32"/>
      <c r="U13" s="32"/>
      <c r="V13" s="32"/>
    </row>
    <row r="14" spans="1:22" ht="45" customHeight="1">
      <c r="A14" s="45"/>
      <c r="B14" s="45" t="s">
        <v>44</v>
      </c>
      <c r="C14" s="55">
        <v>2</v>
      </c>
      <c r="D14" s="56">
        <v>0</v>
      </c>
      <c r="E14" s="57">
        <v>0</v>
      </c>
      <c r="F14" s="49"/>
      <c r="G14" s="50">
        <f t="shared" si="6"/>
        <v>2</v>
      </c>
      <c r="H14" s="51">
        <f t="shared" si="7"/>
        <v>0</v>
      </c>
      <c r="I14" s="51">
        <f t="shared" si="8"/>
        <v>0.33333333333333331</v>
      </c>
      <c r="J14" s="37">
        <f t="shared" si="9"/>
        <v>1.3841682656778029</v>
      </c>
      <c r="K14" s="52" t="e">
        <f t="shared" ca="1" si="10"/>
        <v>#NAME?</v>
      </c>
      <c r="L14" s="53"/>
      <c r="M14" s="104"/>
      <c r="N14" s="104"/>
      <c r="O14" s="104"/>
      <c r="P14" s="105"/>
      <c r="Q14" s="53"/>
      <c r="R14" s="53"/>
      <c r="S14" s="32"/>
      <c r="T14" s="32"/>
      <c r="U14" s="32"/>
      <c r="V14" s="32"/>
    </row>
    <row r="15" spans="1:22" ht="45" customHeight="1">
      <c r="A15" s="45"/>
      <c r="B15" s="45" t="s">
        <v>45</v>
      </c>
      <c r="C15" s="55">
        <v>2</v>
      </c>
      <c r="D15" s="56">
        <v>0</v>
      </c>
      <c r="E15" s="57">
        <v>0</v>
      </c>
      <c r="F15" s="49"/>
      <c r="G15" s="50">
        <f t="shared" si="6"/>
        <v>2</v>
      </c>
      <c r="H15" s="51">
        <f t="shared" si="7"/>
        <v>0</v>
      </c>
      <c r="I15" s="51">
        <f t="shared" si="8"/>
        <v>0.33333333333333331</v>
      </c>
      <c r="J15" s="37">
        <f t="shared" si="9"/>
        <v>1.3841682656778029</v>
      </c>
      <c r="K15" s="52" t="e">
        <f t="shared" ca="1" si="10"/>
        <v>#NAME?</v>
      </c>
      <c r="L15" s="53"/>
      <c r="M15" s="104"/>
      <c r="N15" s="104"/>
      <c r="O15" s="104"/>
      <c r="P15" s="105"/>
      <c r="Q15" s="53"/>
      <c r="R15" s="53"/>
      <c r="S15" s="32"/>
      <c r="T15" s="32"/>
      <c r="U15" s="32"/>
      <c r="V15" s="32"/>
    </row>
    <row r="16" spans="1:22" ht="45" customHeight="1">
      <c r="A16" s="45"/>
      <c r="B16" s="45" t="s">
        <v>46</v>
      </c>
      <c r="C16" s="55">
        <v>2</v>
      </c>
      <c r="D16" s="56">
        <v>0</v>
      </c>
      <c r="E16" s="57">
        <v>0</v>
      </c>
      <c r="F16" s="49"/>
      <c r="G16" s="50">
        <f t="shared" si="6"/>
        <v>2</v>
      </c>
      <c r="H16" s="51">
        <f t="shared" si="7"/>
        <v>0</v>
      </c>
      <c r="I16" s="51">
        <f t="shared" si="8"/>
        <v>0.33333333333333331</v>
      </c>
      <c r="J16" s="37">
        <f t="shared" si="9"/>
        <v>1.3841682656778029</v>
      </c>
      <c r="K16" s="52" t="e">
        <f t="shared" ca="1" si="10"/>
        <v>#NAME?</v>
      </c>
      <c r="L16" s="53"/>
      <c r="M16" s="104"/>
      <c r="N16" s="104"/>
      <c r="O16" s="104"/>
      <c r="P16" s="104"/>
      <c r="Q16" s="53"/>
      <c r="R16" s="53"/>
      <c r="S16" s="32"/>
      <c r="T16" s="32"/>
      <c r="U16" s="32"/>
      <c r="V16" s="32"/>
    </row>
    <row r="17" spans="1:22" ht="45" customHeight="1">
      <c r="A17" s="45"/>
      <c r="B17" s="45" t="s">
        <v>47</v>
      </c>
      <c r="C17" s="55">
        <v>2</v>
      </c>
      <c r="D17" s="56">
        <v>0</v>
      </c>
      <c r="E17" s="57">
        <v>0</v>
      </c>
      <c r="F17" s="49"/>
      <c r="G17" s="50">
        <f t="shared" si="6"/>
        <v>2</v>
      </c>
      <c r="H17" s="51">
        <f t="shared" si="7"/>
        <v>0</v>
      </c>
      <c r="I17" s="51">
        <f t="shared" si="8"/>
        <v>0.33333333333333331</v>
      </c>
      <c r="J17" s="37">
        <f t="shared" si="9"/>
        <v>1.3841682656778029</v>
      </c>
      <c r="K17" s="52" t="e">
        <f t="shared" ca="1" si="10"/>
        <v>#NAME?</v>
      </c>
      <c r="L17" s="53"/>
      <c r="M17" s="104"/>
      <c r="N17" s="104"/>
      <c r="O17" s="104"/>
      <c r="P17" s="105"/>
      <c r="Q17" s="53"/>
      <c r="R17" s="53"/>
      <c r="S17" s="32"/>
      <c r="T17" s="32"/>
      <c r="U17" s="32"/>
      <c r="V17" s="32"/>
    </row>
    <row r="18" spans="1:22" ht="45" customHeight="1">
      <c r="A18" s="45"/>
      <c r="B18" s="45" t="s">
        <v>48</v>
      </c>
      <c r="C18" s="55">
        <v>1</v>
      </c>
      <c r="D18" s="56">
        <v>0</v>
      </c>
      <c r="E18" s="57">
        <v>0</v>
      </c>
      <c r="F18" s="49"/>
      <c r="G18" s="50">
        <f t="shared" si="6"/>
        <v>1</v>
      </c>
      <c r="H18" s="51">
        <f t="shared" si="7"/>
        <v>0</v>
      </c>
      <c r="I18" s="51">
        <f t="shared" si="8"/>
        <v>0</v>
      </c>
      <c r="J18" s="37">
        <f t="shared" si="9"/>
        <v>-7.2850961351463378E-2</v>
      </c>
      <c r="K18" s="52" t="e">
        <f t="shared" ca="1" si="10"/>
        <v>#NAME?</v>
      </c>
      <c r="L18" s="53"/>
      <c r="M18" s="104"/>
      <c r="N18" s="104"/>
      <c r="O18" s="104"/>
      <c r="P18" s="104"/>
      <c r="Q18" s="53"/>
      <c r="R18" s="53"/>
      <c r="S18" s="32"/>
      <c r="T18" s="32"/>
      <c r="U18" s="32"/>
      <c r="V18" s="32"/>
    </row>
    <row r="19" spans="1:22" ht="45" customHeight="1">
      <c r="A19" s="45"/>
      <c r="B19" s="45" t="s">
        <v>49</v>
      </c>
      <c r="C19" s="55">
        <v>2</v>
      </c>
      <c r="D19" s="56">
        <v>0</v>
      </c>
      <c r="E19" s="57">
        <v>0</v>
      </c>
      <c r="F19" s="49"/>
      <c r="G19" s="50">
        <f t="shared" si="6"/>
        <v>2</v>
      </c>
      <c r="H19" s="51">
        <f t="shared" si="7"/>
        <v>0</v>
      </c>
      <c r="I19" s="51">
        <f t="shared" si="8"/>
        <v>0.33333333333333331</v>
      </c>
      <c r="J19" s="37">
        <f t="shared" si="9"/>
        <v>1.3841682656778029</v>
      </c>
      <c r="K19" s="52" t="e">
        <f t="shared" ca="1" si="10"/>
        <v>#NAME?</v>
      </c>
      <c r="L19" s="53"/>
      <c r="M19" s="104"/>
      <c r="N19" s="104"/>
      <c r="O19" s="104"/>
      <c r="P19" s="105"/>
      <c r="Q19" s="53"/>
      <c r="R19" s="53"/>
      <c r="S19" s="32"/>
      <c r="T19" s="32"/>
      <c r="U19" s="32"/>
      <c r="V19" s="32"/>
    </row>
    <row r="20" spans="1:22" ht="45" customHeight="1">
      <c r="A20" s="45"/>
      <c r="B20" s="45" t="s">
        <v>50</v>
      </c>
      <c r="C20" s="55">
        <v>1</v>
      </c>
      <c r="D20" s="56">
        <v>0</v>
      </c>
      <c r="E20" s="57">
        <v>0</v>
      </c>
      <c r="F20" s="49"/>
      <c r="G20" s="50">
        <f t="shared" si="6"/>
        <v>1</v>
      </c>
      <c r="H20" s="51">
        <f t="shared" si="7"/>
        <v>0</v>
      </c>
      <c r="I20" s="51">
        <f t="shared" si="8"/>
        <v>0</v>
      </c>
      <c r="J20" s="37">
        <f t="shared" si="9"/>
        <v>-7.2850961351463378E-2</v>
      </c>
      <c r="K20" s="52" t="e">
        <f t="shared" ca="1" si="10"/>
        <v>#NAME?</v>
      </c>
      <c r="L20" s="53"/>
      <c r="M20" s="104"/>
      <c r="N20" s="104"/>
      <c r="O20" s="104"/>
      <c r="P20" s="105"/>
      <c r="Q20" s="53"/>
      <c r="R20" s="53"/>
      <c r="S20" s="32"/>
      <c r="T20" s="32"/>
      <c r="U20" s="32"/>
      <c r="V20" s="32"/>
    </row>
    <row r="21" spans="1:22" ht="45" customHeight="1">
      <c r="A21" s="45"/>
      <c r="B21" s="45" t="s">
        <v>51</v>
      </c>
      <c r="C21" s="55">
        <v>1</v>
      </c>
      <c r="D21" s="56">
        <v>0</v>
      </c>
      <c r="E21" s="57">
        <v>0</v>
      </c>
      <c r="F21" s="49"/>
      <c r="G21" s="50">
        <f t="shared" si="6"/>
        <v>1</v>
      </c>
      <c r="H21" s="51">
        <f t="shared" si="7"/>
        <v>0</v>
      </c>
      <c r="I21" s="51">
        <f t="shared" si="8"/>
        <v>0</v>
      </c>
      <c r="J21" s="37">
        <f t="shared" si="9"/>
        <v>-7.2850961351463378E-2</v>
      </c>
      <c r="K21" s="52" t="e">
        <f t="shared" ca="1" si="10"/>
        <v>#NAME?</v>
      </c>
      <c r="L21" s="53"/>
      <c r="M21" s="104"/>
      <c r="N21" s="104"/>
      <c r="O21" s="104"/>
      <c r="P21" s="104"/>
      <c r="Q21" s="53"/>
      <c r="R21" s="53"/>
      <c r="S21" s="32"/>
      <c r="T21" s="32"/>
      <c r="U21" s="32"/>
      <c r="V21" s="32"/>
    </row>
    <row r="22" spans="1:22" ht="45" customHeight="1">
      <c r="A22" s="45"/>
      <c r="B22" s="45" t="s">
        <v>52</v>
      </c>
      <c r="C22" s="55">
        <v>1</v>
      </c>
      <c r="D22" s="56">
        <v>0</v>
      </c>
      <c r="E22" s="57">
        <v>0</v>
      </c>
      <c r="F22" s="49"/>
      <c r="G22" s="50">
        <f t="shared" si="6"/>
        <v>1</v>
      </c>
      <c r="H22" s="51">
        <f t="shared" si="7"/>
        <v>0</v>
      </c>
      <c r="I22" s="51">
        <f t="shared" si="8"/>
        <v>0</v>
      </c>
      <c r="J22" s="37">
        <f t="shared" si="9"/>
        <v>-7.2850961351463378E-2</v>
      </c>
      <c r="K22" s="52" t="e">
        <f t="shared" ca="1" si="10"/>
        <v>#NAME?</v>
      </c>
      <c r="L22" s="53"/>
      <c r="M22" s="104"/>
      <c r="N22" s="104"/>
      <c r="O22" s="104"/>
      <c r="P22" s="104"/>
      <c r="Q22" s="53"/>
      <c r="R22" s="53"/>
      <c r="S22" s="32"/>
      <c r="T22" s="32"/>
      <c r="U22" s="32"/>
      <c r="V22" s="32"/>
    </row>
    <row r="23" spans="1:22" ht="45" customHeight="1">
      <c r="A23" s="45"/>
      <c r="B23" s="45" t="s">
        <v>53</v>
      </c>
      <c r="C23" s="55">
        <v>1</v>
      </c>
      <c r="D23" s="56">
        <v>0</v>
      </c>
      <c r="E23" s="57">
        <v>0</v>
      </c>
      <c r="F23" s="49"/>
      <c r="G23" s="50">
        <f t="shared" si="6"/>
        <v>1</v>
      </c>
      <c r="H23" s="51">
        <f t="shared" si="7"/>
        <v>0</v>
      </c>
      <c r="I23" s="51">
        <f t="shared" si="8"/>
        <v>0</v>
      </c>
      <c r="J23" s="37">
        <f t="shared" si="9"/>
        <v>-7.2850961351463378E-2</v>
      </c>
      <c r="K23" s="52" t="e">
        <f t="shared" ca="1" si="10"/>
        <v>#NAME?</v>
      </c>
      <c r="L23" s="53"/>
      <c r="M23" s="104"/>
      <c r="N23" s="104"/>
      <c r="O23" s="104"/>
      <c r="P23" s="105"/>
      <c r="Q23" s="53"/>
      <c r="R23" s="53"/>
      <c r="S23" s="32"/>
      <c r="T23" s="32"/>
      <c r="U23" s="32"/>
      <c r="V23" s="32"/>
    </row>
    <row r="24" spans="1:22" ht="45" customHeight="1">
      <c r="A24" s="45"/>
      <c r="B24" s="45" t="s">
        <v>54</v>
      </c>
      <c r="C24" s="55">
        <v>1</v>
      </c>
      <c r="D24" s="56">
        <v>0</v>
      </c>
      <c r="E24" s="57">
        <v>0</v>
      </c>
      <c r="F24" s="49"/>
      <c r="G24" s="50">
        <f t="shared" si="6"/>
        <v>1</v>
      </c>
      <c r="H24" s="51">
        <f t="shared" si="7"/>
        <v>0</v>
      </c>
      <c r="I24" s="51">
        <f t="shared" si="8"/>
        <v>0</v>
      </c>
      <c r="J24" s="37">
        <f t="shared" si="9"/>
        <v>-7.2850961351463378E-2</v>
      </c>
      <c r="K24" s="52" t="e">
        <f t="shared" ca="1" si="10"/>
        <v>#NAME?</v>
      </c>
      <c r="L24" s="53"/>
      <c r="M24" s="104"/>
      <c r="N24" s="104"/>
      <c r="O24" s="104"/>
      <c r="P24" s="105"/>
      <c r="Q24" s="53"/>
      <c r="R24" s="53"/>
      <c r="S24" s="32"/>
      <c r="T24" s="32"/>
      <c r="U24" s="32"/>
      <c r="V24" s="32"/>
    </row>
    <row r="25" spans="1:22" ht="45" customHeight="1">
      <c r="A25" s="45"/>
      <c r="B25" s="45" t="s">
        <v>55</v>
      </c>
      <c r="C25" s="55">
        <v>0</v>
      </c>
      <c r="D25" s="56">
        <v>0</v>
      </c>
      <c r="E25" s="57">
        <v>0</v>
      </c>
      <c r="F25" s="49"/>
      <c r="G25" s="50">
        <f t="shared" si="6"/>
        <v>0</v>
      </c>
      <c r="H25" s="51">
        <f t="shared" si="7"/>
        <v>0</v>
      </c>
      <c r="I25" s="51">
        <f t="shared" si="8"/>
        <v>0</v>
      </c>
      <c r="J25" s="37">
        <f t="shared" si="9"/>
        <v>-1.5298701883807297</v>
      </c>
      <c r="K25" s="52" t="e">
        <f t="shared" ca="1" si="10"/>
        <v>#NAME?</v>
      </c>
      <c r="L25" s="53"/>
      <c r="M25" s="104"/>
      <c r="N25" s="104"/>
      <c r="O25" s="104"/>
      <c r="P25" s="105"/>
      <c r="Q25" s="53"/>
      <c r="R25" s="53"/>
      <c r="S25" s="32"/>
      <c r="T25" s="32"/>
      <c r="U25" s="32"/>
      <c r="V25" s="32"/>
    </row>
    <row r="26" spans="1:22" ht="45" customHeight="1">
      <c r="A26" s="45"/>
      <c r="B26" s="45" t="s">
        <v>56</v>
      </c>
      <c r="C26" s="55">
        <v>1</v>
      </c>
      <c r="D26" s="56">
        <v>0</v>
      </c>
      <c r="E26" s="57">
        <v>0</v>
      </c>
      <c r="F26" s="49"/>
      <c r="G26" s="50">
        <f t="shared" si="6"/>
        <v>1</v>
      </c>
      <c r="H26" s="51">
        <f t="shared" si="7"/>
        <v>0</v>
      </c>
      <c r="I26" s="51">
        <f t="shared" si="8"/>
        <v>0</v>
      </c>
      <c r="J26" s="37">
        <f t="shared" si="9"/>
        <v>-7.2850961351463378E-2</v>
      </c>
      <c r="K26" s="52" t="e">
        <f t="shared" ca="1" si="10"/>
        <v>#NAME?</v>
      </c>
      <c r="L26" s="53"/>
      <c r="M26" s="104"/>
      <c r="N26" s="104"/>
      <c r="O26" s="104"/>
      <c r="P26" s="105"/>
      <c r="Q26" s="53"/>
      <c r="R26" s="53"/>
      <c r="S26" s="32"/>
      <c r="T26" s="32"/>
      <c r="U26" s="32"/>
      <c r="V26" s="32"/>
    </row>
    <row r="27" spans="1:22" ht="45" customHeight="1">
      <c r="A27" s="45"/>
      <c r="B27" s="45" t="s">
        <v>57</v>
      </c>
      <c r="C27" s="55">
        <v>1</v>
      </c>
      <c r="D27" s="56">
        <v>0</v>
      </c>
      <c r="E27" s="57">
        <v>0</v>
      </c>
      <c r="F27" s="49"/>
      <c r="G27" s="50">
        <f t="shared" si="6"/>
        <v>1</v>
      </c>
      <c r="H27" s="51">
        <f t="shared" si="7"/>
        <v>0</v>
      </c>
      <c r="I27" s="51">
        <f t="shared" si="8"/>
        <v>0</v>
      </c>
      <c r="J27" s="37">
        <f t="shared" si="9"/>
        <v>-7.2850961351463378E-2</v>
      </c>
      <c r="K27" s="52" t="e">
        <f t="shared" ca="1" si="10"/>
        <v>#NAME?</v>
      </c>
      <c r="L27" s="53"/>
      <c r="M27" s="104"/>
      <c r="N27" s="104"/>
      <c r="O27" s="104"/>
      <c r="P27" s="104"/>
      <c r="Q27" s="53"/>
      <c r="R27" s="53"/>
      <c r="S27" s="32"/>
      <c r="T27" s="32"/>
      <c r="U27" s="32"/>
      <c r="V27" s="32"/>
    </row>
    <row r="28" spans="1:22" ht="45" customHeight="1">
      <c r="A28" s="45"/>
      <c r="B28" s="45" t="s">
        <v>58</v>
      </c>
      <c r="C28" s="55">
        <v>0</v>
      </c>
      <c r="D28" s="56">
        <v>0</v>
      </c>
      <c r="E28" s="57">
        <v>0</v>
      </c>
      <c r="F28" s="49"/>
      <c r="G28" s="50">
        <f t="shared" si="6"/>
        <v>0</v>
      </c>
      <c r="H28" s="51">
        <f t="shared" si="7"/>
        <v>0</v>
      </c>
      <c r="I28" s="51">
        <f t="shared" si="8"/>
        <v>0</v>
      </c>
      <c r="J28" s="37">
        <f t="shared" si="9"/>
        <v>-1.5298701883807297</v>
      </c>
      <c r="K28" s="52" t="e">
        <f t="shared" ca="1" si="10"/>
        <v>#NAME?</v>
      </c>
      <c r="L28" s="53"/>
      <c r="M28" s="104"/>
      <c r="N28" s="104"/>
      <c r="O28" s="104"/>
      <c r="P28" s="105"/>
      <c r="Q28" s="53"/>
      <c r="R28" s="53"/>
      <c r="S28" s="32"/>
      <c r="T28" s="32"/>
      <c r="U28" s="32"/>
      <c r="V28" s="32"/>
    </row>
    <row r="29" spans="1:22" ht="45" customHeight="1">
      <c r="A29" s="45"/>
      <c r="B29" s="45" t="s">
        <v>59</v>
      </c>
      <c r="C29" s="55">
        <v>1</v>
      </c>
      <c r="D29" s="56">
        <v>0</v>
      </c>
      <c r="E29" s="57">
        <v>0</v>
      </c>
      <c r="F29" s="49"/>
      <c r="G29" s="50">
        <f t="shared" si="6"/>
        <v>1</v>
      </c>
      <c r="H29" s="51">
        <f t="shared" si="7"/>
        <v>0</v>
      </c>
      <c r="I29" s="51">
        <f t="shared" si="8"/>
        <v>0</v>
      </c>
      <c r="J29" s="37">
        <f t="shared" si="9"/>
        <v>-7.2850961351463378E-2</v>
      </c>
      <c r="K29" s="52" t="e">
        <f t="shared" ca="1" si="10"/>
        <v>#NAME?</v>
      </c>
      <c r="L29" s="53"/>
      <c r="M29" s="104"/>
      <c r="N29" s="104"/>
      <c r="O29" s="104"/>
      <c r="P29" s="105"/>
      <c r="Q29" s="53"/>
      <c r="R29" s="53"/>
      <c r="S29" s="32"/>
      <c r="T29" s="32"/>
      <c r="U29" s="32"/>
      <c r="V29" s="32"/>
    </row>
    <row r="30" spans="1:22" ht="45" customHeight="1">
      <c r="A30" s="45"/>
      <c r="B30" s="45" t="s">
        <v>60</v>
      </c>
      <c r="C30" s="55">
        <v>0</v>
      </c>
      <c r="D30" s="56">
        <v>0</v>
      </c>
      <c r="E30" s="57">
        <v>0</v>
      </c>
      <c r="F30" s="49"/>
      <c r="G30" s="50">
        <f t="shared" si="6"/>
        <v>0</v>
      </c>
      <c r="H30" s="51">
        <f t="shared" si="7"/>
        <v>0</v>
      </c>
      <c r="I30" s="51">
        <f t="shared" si="8"/>
        <v>0</v>
      </c>
      <c r="J30" s="37">
        <f t="shared" si="9"/>
        <v>-1.5298701883807297</v>
      </c>
      <c r="K30" s="52" t="e">
        <f t="shared" ca="1" si="10"/>
        <v>#NAME?</v>
      </c>
      <c r="L30" s="53"/>
      <c r="M30" s="104"/>
      <c r="N30" s="104"/>
      <c r="O30" s="104"/>
      <c r="P30" s="104"/>
      <c r="Q30" s="53"/>
      <c r="R30" s="53"/>
      <c r="S30" s="32"/>
      <c r="T30" s="32"/>
      <c r="U30" s="32"/>
      <c r="V30" s="32"/>
    </row>
    <row r="31" spans="1:22" ht="45" customHeight="1">
      <c r="A31" s="45"/>
      <c r="B31" s="45" t="s">
        <v>61</v>
      </c>
      <c r="C31" s="55">
        <v>1</v>
      </c>
      <c r="D31" s="56">
        <v>0</v>
      </c>
      <c r="E31" s="57">
        <v>0</v>
      </c>
      <c r="F31" s="49"/>
      <c r="G31" s="50">
        <f t="shared" si="6"/>
        <v>1</v>
      </c>
      <c r="H31" s="51">
        <f t="shared" si="7"/>
        <v>0</v>
      </c>
      <c r="I31" s="51">
        <f t="shared" si="8"/>
        <v>0</v>
      </c>
      <c r="J31" s="37">
        <f t="shared" si="9"/>
        <v>-7.2850961351463378E-2</v>
      </c>
      <c r="K31" s="52" t="e">
        <f t="shared" ca="1" si="10"/>
        <v>#NAME?</v>
      </c>
      <c r="L31" s="53"/>
      <c r="M31" s="104"/>
      <c r="N31" s="104"/>
      <c r="O31" s="104"/>
      <c r="P31" s="104"/>
      <c r="Q31" s="53"/>
      <c r="R31" s="53"/>
      <c r="S31" s="32"/>
      <c r="T31" s="32"/>
      <c r="U31" s="32"/>
      <c r="V31" s="32"/>
    </row>
    <row r="32" spans="1:22" ht="45" customHeight="1">
      <c r="A32" s="45"/>
      <c r="B32" s="45" t="s">
        <v>62</v>
      </c>
      <c r="C32" s="58">
        <v>0</v>
      </c>
      <c r="D32" s="59">
        <v>0</v>
      </c>
      <c r="E32" s="60">
        <v>0</v>
      </c>
      <c r="F32" s="49"/>
      <c r="G32" s="50">
        <f t="shared" si="6"/>
        <v>0</v>
      </c>
      <c r="H32" s="51">
        <f t="shared" si="7"/>
        <v>0</v>
      </c>
      <c r="I32" s="51">
        <f t="shared" si="8"/>
        <v>0</v>
      </c>
      <c r="J32" s="37">
        <f t="shared" si="9"/>
        <v>-1.5298701883807297</v>
      </c>
      <c r="K32" s="52" t="e">
        <f t="shared" ca="1" si="10"/>
        <v>#NAME?</v>
      </c>
      <c r="L32" s="53"/>
      <c r="M32" s="61"/>
      <c r="N32" s="61"/>
      <c r="O32" s="61"/>
      <c r="P32" s="104"/>
      <c r="Q32" s="53"/>
      <c r="R32" s="53"/>
      <c r="S32" s="32"/>
      <c r="T32" s="32"/>
      <c r="U32" s="32"/>
      <c r="V32" s="32"/>
    </row>
    <row r="33" spans="1:18" ht="15.75" customHeight="1">
      <c r="A33" s="25"/>
      <c r="B33" s="25"/>
      <c r="L33" s="53"/>
      <c r="M33" s="61"/>
      <c r="N33" s="61"/>
      <c r="O33" s="61"/>
      <c r="P33" s="61"/>
      <c r="Q33" s="53"/>
      <c r="R33" s="53"/>
    </row>
    <row r="34" spans="1:18" ht="15.75" customHeight="1">
      <c r="A34" s="25"/>
      <c r="B34" s="25"/>
      <c r="G34" s="110" t="s">
        <v>63</v>
      </c>
      <c r="H34" s="117"/>
      <c r="I34" s="117"/>
      <c r="J34" s="117"/>
      <c r="K34" s="117"/>
      <c r="L34" s="62"/>
      <c r="M34" s="53"/>
      <c r="N34" s="53"/>
      <c r="O34" s="53"/>
      <c r="P34" s="53"/>
    </row>
    <row r="35" spans="1:18" ht="15.75" customHeight="1">
      <c r="A35" s="25"/>
      <c r="B35" s="25"/>
      <c r="G35" s="63"/>
      <c r="H35" s="63"/>
      <c r="I35" s="63"/>
      <c r="J35" s="63" t="s">
        <v>26</v>
      </c>
      <c r="K35" s="64">
        <f>QUARTILE($G$13:$G$32, 1)</f>
        <v>1</v>
      </c>
      <c r="L35" s="62"/>
    </row>
    <row r="36" spans="1:18" ht="15.75" customHeight="1">
      <c r="A36" s="25"/>
      <c r="B36" s="25"/>
      <c r="G36" s="65">
        <f>AVERAGE(G13:G32)</f>
        <v>1.05</v>
      </c>
      <c r="H36" s="63" t="s">
        <v>64</v>
      </c>
      <c r="I36" s="63"/>
      <c r="J36" s="63" t="s">
        <v>27</v>
      </c>
      <c r="K36" s="64">
        <f>QUARTILE($G$13:$G$32, 2)</f>
        <v>1</v>
      </c>
    </row>
    <row r="37" spans="1:18" ht="15.75" customHeight="1">
      <c r="A37" s="25"/>
      <c r="B37" s="25"/>
      <c r="G37" s="65">
        <f>STDEV(G13:G32)</f>
        <v>0.68633274115325971</v>
      </c>
      <c r="H37" s="63" t="s">
        <v>31</v>
      </c>
      <c r="I37" s="63"/>
      <c r="J37" s="63" t="s">
        <v>28</v>
      </c>
      <c r="K37" s="64">
        <f>QUARTILE($G$13:$G$32, 3)</f>
        <v>1.25</v>
      </c>
    </row>
    <row r="38" spans="1:18" ht="15.75" customHeight="1">
      <c r="A38" s="25"/>
      <c r="B38" s="25"/>
      <c r="G38" s="63"/>
      <c r="H38" s="63"/>
      <c r="I38" s="63"/>
      <c r="J38" s="63" t="s">
        <v>29</v>
      </c>
      <c r="K38" s="64">
        <f>QUARTILE($G$13:$G$32, 4)</f>
        <v>2</v>
      </c>
    </row>
    <row r="39" spans="1:18" ht="15.75" customHeight="1">
      <c r="A39" s="25"/>
      <c r="B39" s="25"/>
      <c r="K39" s="5"/>
    </row>
    <row r="40" spans="1:18" ht="15.75" customHeight="1">
      <c r="A40" s="25"/>
      <c r="B40" s="25"/>
      <c r="K40" s="5"/>
    </row>
    <row r="41" spans="1:18" ht="15.75" customHeight="1">
      <c r="A41" s="25"/>
      <c r="B41" s="25"/>
      <c r="K41" s="5"/>
    </row>
    <row r="42" spans="1:18" ht="15.75" customHeight="1">
      <c r="A42" s="25"/>
      <c r="B42" s="25"/>
      <c r="K42" s="5"/>
    </row>
    <row r="43" spans="1:18" ht="15.75" customHeight="1">
      <c r="A43" s="25"/>
      <c r="B43" s="25"/>
      <c r="K43" s="5"/>
    </row>
    <row r="44" spans="1:18" ht="15.75" customHeight="1">
      <c r="A44" s="25"/>
      <c r="B44" s="25"/>
      <c r="K44" s="5"/>
    </row>
    <row r="45" spans="1:18" ht="15.75" customHeight="1">
      <c r="A45" s="25"/>
      <c r="B45" s="25"/>
      <c r="K45" s="5"/>
    </row>
    <row r="46" spans="1:18" ht="15.75" customHeight="1">
      <c r="A46" s="25"/>
      <c r="B46" s="25"/>
      <c r="K46" s="5"/>
    </row>
    <row r="47" spans="1:18" ht="15.75" customHeight="1">
      <c r="A47" s="25"/>
      <c r="B47" s="25"/>
      <c r="K47" s="5"/>
    </row>
    <row r="48" spans="1:18" ht="15.75" customHeight="1">
      <c r="A48" s="25"/>
      <c r="B48" s="25"/>
      <c r="K48" s="5"/>
    </row>
    <row r="49" spans="1:11" ht="15.75" customHeight="1">
      <c r="A49" s="25"/>
      <c r="B49" s="25"/>
      <c r="K49" s="5"/>
    </row>
    <row r="50" spans="1:11" ht="15.75" customHeight="1">
      <c r="A50" s="25"/>
      <c r="B50" s="25"/>
      <c r="K50" s="5"/>
    </row>
    <row r="51" spans="1:11" ht="15.75" customHeight="1">
      <c r="A51" s="25"/>
      <c r="B51" s="25"/>
      <c r="K51" s="5"/>
    </row>
    <row r="52" spans="1:11" ht="15.75" customHeight="1">
      <c r="A52" s="25"/>
      <c r="B52" s="25"/>
      <c r="K52" s="5"/>
    </row>
    <row r="53" spans="1:11" ht="15.75" customHeight="1">
      <c r="A53" s="25"/>
      <c r="B53" s="25"/>
      <c r="K53" s="5"/>
    </row>
    <row r="54" spans="1:11" ht="15.75" customHeight="1">
      <c r="A54" s="25"/>
      <c r="B54" s="25"/>
      <c r="K54" s="5"/>
    </row>
    <row r="55" spans="1:11" ht="15.75" customHeight="1">
      <c r="A55" s="25"/>
      <c r="B55" s="25"/>
      <c r="K55" s="5"/>
    </row>
    <row r="56" spans="1:11" ht="15.75" customHeight="1">
      <c r="A56" s="25"/>
      <c r="B56" s="25"/>
      <c r="K56" s="5"/>
    </row>
    <row r="57" spans="1:11" ht="15.75" customHeight="1">
      <c r="A57" s="25"/>
      <c r="B57" s="25"/>
      <c r="K57" s="5"/>
    </row>
    <row r="58" spans="1:11" ht="15.75" customHeight="1">
      <c r="A58" s="25"/>
      <c r="B58" s="25"/>
      <c r="K58" s="5"/>
    </row>
    <row r="59" spans="1:11" ht="15.75" customHeight="1">
      <c r="A59" s="25"/>
      <c r="B59" s="25"/>
      <c r="K59" s="5"/>
    </row>
    <row r="60" spans="1:11" ht="15.75" customHeight="1">
      <c r="A60" s="25"/>
      <c r="B60" s="25"/>
      <c r="K60" s="5"/>
    </row>
    <row r="61" spans="1:11" ht="15.75" customHeight="1">
      <c r="A61" s="25"/>
      <c r="B61" s="25"/>
      <c r="K61" s="5"/>
    </row>
    <row r="62" spans="1:11" ht="15.75" customHeight="1">
      <c r="A62" s="25"/>
      <c r="B62" s="25"/>
      <c r="K62" s="5"/>
    </row>
    <row r="63" spans="1:11" ht="15.75" customHeight="1">
      <c r="A63" s="25"/>
      <c r="B63" s="25"/>
      <c r="K63" s="5"/>
    </row>
    <row r="64" spans="1:11" ht="15.75" customHeight="1">
      <c r="A64" s="25"/>
      <c r="B64" s="25"/>
      <c r="K64" s="5"/>
    </row>
    <row r="65" spans="1:11" ht="15.75" customHeight="1">
      <c r="A65" s="25"/>
      <c r="B65" s="25"/>
      <c r="K65" s="5"/>
    </row>
    <row r="66" spans="1:11" ht="15.75" customHeight="1">
      <c r="A66" s="25"/>
      <c r="B66" s="25"/>
      <c r="K66" s="5"/>
    </row>
    <row r="67" spans="1:11" ht="15.75" customHeight="1">
      <c r="A67" s="25"/>
      <c r="B67" s="25"/>
      <c r="K67" s="5"/>
    </row>
    <row r="68" spans="1:11" ht="15.75" customHeight="1">
      <c r="A68" s="25"/>
      <c r="B68" s="25"/>
      <c r="K68" s="5"/>
    </row>
    <row r="69" spans="1:11" ht="15.75" customHeight="1">
      <c r="A69" s="25"/>
      <c r="B69" s="25"/>
      <c r="K69" s="5"/>
    </row>
    <row r="70" spans="1:11" ht="15.75" customHeight="1">
      <c r="A70" s="25"/>
      <c r="B70" s="25"/>
      <c r="K70" s="5"/>
    </row>
    <row r="71" spans="1:11" ht="15.75" customHeight="1">
      <c r="A71" s="25"/>
      <c r="B71" s="25"/>
      <c r="K71" s="5"/>
    </row>
    <row r="72" spans="1:11" ht="15.75" customHeight="1">
      <c r="A72" s="25"/>
      <c r="B72" s="25"/>
      <c r="K72" s="5"/>
    </row>
    <row r="73" spans="1:11" ht="15.75" customHeight="1">
      <c r="A73" s="25"/>
      <c r="B73" s="25"/>
      <c r="K73" s="5"/>
    </row>
    <row r="74" spans="1:11" ht="15.75" customHeight="1">
      <c r="A74" s="25"/>
      <c r="B74" s="25"/>
      <c r="K74" s="5"/>
    </row>
    <row r="75" spans="1:11" ht="15.75" customHeight="1">
      <c r="A75" s="25"/>
      <c r="B75" s="25"/>
      <c r="K75" s="5"/>
    </row>
    <row r="76" spans="1:11" ht="15.75" customHeight="1">
      <c r="A76" s="25"/>
      <c r="B76" s="25"/>
      <c r="K76" s="5"/>
    </row>
    <row r="77" spans="1:11" ht="15.75" customHeight="1">
      <c r="A77" s="25"/>
      <c r="B77" s="25"/>
      <c r="K77" s="5"/>
    </row>
    <row r="78" spans="1:11" ht="15.75" customHeight="1">
      <c r="A78" s="25"/>
      <c r="B78" s="25"/>
      <c r="K78" s="5"/>
    </row>
    <row r="79" spans="1:11" ht="15.75" customHeight="1">
      <c r="A79" s="25"/>
      <c r="B79" s="25"/>
      <c r="K79" s="5"/>
    </row>
    <row r="80" spans="1:11" ht="15.75" customHeight="1">
      <c r="A80" s="25"/>
      <c r="B80" s="25"/>
      <c r="K80" s="5"/>
    </row>
    <row r="81" spans="1:11" ht="15.75" customHeight="1">
      <c r="A81" s="25"/>
      <c r="B81" s="25"/>
      <c r="K81" s="5"/>
    </row>
    <row r="82" spans="1:11" ht="15.75" customHeight="1">
      <c r="A82" s="25"/>
      <c r="B82" s="25"/>
      <c r="K82" s="5"/>
    </row>
    <row r="83" spans="1:11" ht="15.75" customHeight="1">
      <c r="A83" s="25"/>
      <c r="B83" s="25"/>
      <c r="K83" s="5"/>
    </row>
    <row r="84" spans="1:11" ht="15.75" customHeight="1">
      <c r="A84" s="25"/>
      <c r="B84" s="25"/>
      <c r="K84" s="5"/>
    </row>
    <row r="85" spans="1:11" ht="15.75" customHeight="1">
      <c r="A85" s="25"/>
      <c r="B85" s="25"/>
      <c r="K85" s="5"/>
    </row>
    <row r="86" spans="1:11" ht="15.75" customHeight="1">
      <c r="A86" s="25"/>
      <c r="B86" s="25"/>
      <c r="K86" s="5"/>
    </row>
    <row r="87" spans="1:11" ht="15.75" customHeight="1">
      <c r="A87" s="25"/>
      <c r="B87" s="25"/>
      <c r="K87" s="5"/>
    </row>
    <row r="88" spans="1:11" ht="15.75" customHeight="1">
      <c r="A88" s="25"/>
      <c r="B88" s="25"/>
      <c r="K88" s="5"/>
    </row>
    <row r="89" spans="1:11" ht="15.75" customHeight="1">
      <c r="A89" s="25"/>
      <c r="B89" s="25"/>
      <c r="K89" s="5"/>
    </row>
    <row r="90" spans="1:11" ht="15.75" customHeight="1">
      <c r="A90" s="25"/>
      <c r="B90" s="25"/>
      <c r="K90" s="5"/>
    </row>
    <row r="91" spans="1:11" ht="15.75" customHeight="1">
      <c r="A91" s="25"/>
      <c r="B91" s="25"/>
      <c r="K91" s="5"/>
    </row>
    <row r="92" spans="1:11" ht="15.75" customHeight="1">
      <c r="A92" s="25"/>
      <c r="B92" s="25"/>
      <c r="K92" s="5"/>
    </row>
    <row r="93" spans="1:11" ht="15.75" customHeight="1">
      <c r="A93" s="25"/>
      <c r="B93" s="25"/>
      <c r="K93" s="5"/>
    </row>
    <row r="94" spans="1:11" ht="15.75" customHeight="1">
      <c r="A94" s="25"/>
      <c r="B94" s="25"/>
      <c r="K94" s="5"/>
    </row>
    <row r="95" spans="1:11" ht="15.75" customHeight="1">
      <c r="A95" s="25"/>
      <c r="B95" s="25"/>
      <c r="K95" s="5"/>
    </row>
    <row r="96" spans="1:11" ht="15.75" customHeight="1">
      <c r="A96" s="25"/>
      <c r="B96" s="25"/>
      <c r="K96" s="5"/>
    </row>
    <row r="97" spans="1:11" ht="15.75" customHeight="1">
      <c r="A97" s="25"/>
      <c r="B97" s="25"/>
      <c r="K97" s="5"/>
    </row>
    <row r="98" spans="1:11" ht="15.75" customHeight="1">
      <c r="A98" s="25"/>
      <c r="B98" s="25"/>
      <c r="K98" s="5"/>
    </row>
    <row r="99" spans="1:11" ht="15.75" customHeight="1">
      <c r="A99" s="25"/>
      <c r="B99" s="25"/>
      <c r="K99" s="5"/>
    </row>
    <row r="100" spans="1:11" ht="15.75" customHeight="1">
      <c r="A100" s="25"/>
      <c r="B100" s="25"/>
      <c r="K100" s="5"/>
    </row>
    <row r="101" spans="1:11" ht="15.75" customHeight="1">
      <c r="A101" s="25"/>
      <c r="B101" s="25"/>
      <c r="K101" s="5"/>
    </row>
    <row r="102" spans="1:11" ht="15.75" customHeight="1">
      <c r="A102" s="25"/>
      <c r="B102" s="25"/>
      <c r="K102" s="5"/>
    </row>
    <row r="103" spans="1:11" ht="15.75" customHeight="1">
      <c r="A103" s="25"/>
      <c r="B103" s="25"/>
      <c r="K103" s="5"/>
    </row>
    <row r="104" spans="1:11" ht="15.75" customHeight="1">
      <c r="A104" s="25"/>
      <c r="B104" s="25"/>
      <c r="K104" s="5"/>
    </row>
    <row r="105" spans="1:11" ht="15.75" customHeight="1">
      <c r="A105" s="25"/>
      <c r="B105" s="25"/>
      <c r="K105" s="5"/>
    </row>
    <row r="106" spans="1:11" ht="15.75" customHeight="1">
      <c r="A106" s="25"/>
      <c r="B106" s="25"/>
      <c r="K106" s="5"/>
    </row>
    <row r="107" spans="1:11" ht="15.75" customHeight="1">
      <c r="A107" s="25"/>
      <c r="B107" s="25"/>
      <c r="K107" s="5"/>
    </row>
    <row r="108" spans="1:11" ht="15.75" customHeight="1">
      <c r="A108" s="25"/>
      <c r="B108" s="25"/>
      <c r="K108" s="5"/>
    </row>
    <row r="109" spans="1:11" ht="15.75" customHeight="1">
      <c r="A109" s="25"/>
      <c r="B109" s="25"/>
      <c r="K109" s="5"/>
    </row>
    <row r="110" spans="1:11" ht="15.75" customHeight="1">
      <c r="A110" s="25"/>
      <c r="B110" s="25"/>
      <c r="K110" s="5"/>
    </row>
    <row r="111" spans="1:11" ht="15.75" customHeight="1">
      <c r="A111" s="25"/>
      <c r="B111" s="25"/>
      <c r="K111" s="5"/>
    </row>
    <row r="112" spans="1:11" ht="15.75" customHeight="1">
      <c r="A112" s="25"/>
      <c r="B112" s="25"/>
      <c r="K112" s="5"/>
    </row>
    <row r="113" spans="1:11" ht="15.75" customHeight="1">
      <c r="A113" s="25"/>
      <c r="B113" s="25"/>
      <c r="K113" s="5"/>
    </row>
    <row r="114" spans="1:11" ht="15.75" customHeight="1">
      <c r="A114" s="25"/>
      <c r="B114" s="25"/>
      <c r="K114" s="5"/>
    </row>
    <row r="115" spans="1:11" ht="15.75" customHeight="1">
      <c r="A115" s="25"/>
      <c r="B115" s="25"/>
      <c r="K115" s="5"/>
    </row>
    <row r="116" spans="1:11" ht="15.75" customHeight="1">
      <c r="A116" s="25"/>
      <c r="B116" s="25"/>
      <c r="K116" s="5"/>
    </row>
    <row r="117" spans="1:11" ht="15.75" customHeight="1">
      <c r="A117" s="25"/>
      <c r="B117" s="25"/>
      <c r="K117" s="5"/>
    </row>
    <row r="118" spans="1:11" ht="15.75" customHeight="1">
      <c r="A118" s="25"/>
      <c r="B118" s="25"/>
      <c r="K118" s="5"/>
    </row>
    <row r="119" spans="1:11" ht="15.75" customHeight="1">
      <c r="A119" s="25"/>
      <c r="B119" s="25"/>
      <c r="K119" s="5"/>
    </row>
    <row r="120" spans="1:11" ht="15.75" customHeight="1">
      <c r="A120" s="25"/>
      <c r="B120" s="25"/>
      <c r="K120" s="5"/>
    </row>
    <row r="121" spans="1:11" ht="15.75" customHeight="1">
      <c r="A121" s="25"/>
      <c r="B121" s="25"/>
      <c r="K121" s="5"/>
    </row>
    <row r="122" spans="1:11" ht="15.75" customHeight="1">
      <c r="A122" s="25"/>
      <c r="B122" s="25"/>
      <c r="K122" s="5"/>
    </row>
    <row r="123" spans="1:11" ht="15.75" customHeight="1">
      <c r="A123" s="25"/>
      <c r="B123" s="25"/>
      <c r="K123" s="5"/>
    </row>
    <row r="124" spans="1:11" ht="15.75" customHeight="1">
      <c r="A124" s="25"/>
      <c r="B124" s="25"/>
      <c r="K124" s="5"/>
    </row>
    <row r="125" spans="1:11" ht="15.75" customHeight="1">
      <c r="A125" s="25"/>
      <c r="B125" s="25"/>
      <c r="K125" s="5"/>
    </row>
    <row r="126" spans="1:11" ht="15.75" customHeight="1">
      <c r="A126" s="25"/>
      <c r="B126" s="25"/>
      <c r="K126" s="5"/>
    </row>
    <row r="127" spans="1:11" ht="15.75" customHeight="1">
      <c r="A127" s="25"/>
      <c r="B127" s="25"/>
      <c r="K127" s="5"/>
    </row>
    <row r="128" spans="1:11" ht="15.75" customHeight="1">
      <c r="A128" s="25"/>
      <c r="B128" s="25"/>
      <c r="K128" s="5"/>
    </row>
    <row r="129" spans="1:11" ht="15.75" customHeight="1">
      <c r="A129" s="25"/>
      <c r="B129" s="25"/>
      <c r="K129" s="5"/>
    </row>
    <row r="130" spans="1:11" ht="15.75" customHeight="1">
      <c r="A130" s="25"/>
      <c r="B130" s="25"/>
      <c r="K130" s="5"/>
    </row>
    <row r="131" spans="1:11" ht="15.75" customHeight="1">
      <c r="A131" s="25"/>
      <c r="B131" s="25"/>
      <c r="K131" s="5"/>
    </row>
    <row r="132" spans="1:11" ht="15.75" customHeight="1">
      <c r="A132" s="25"/>
      <c r="B132" s="25"/>
      <c r="K132" s="5"/>
    </row>
    <row r="133" spans="1:11" ht="15.75" customHeight="1">
      <c r="A133" s="25"/>
      <c r="B133" s="25"/>
      <c r="K133" s="5"/>
    </row>
    <row r="134" spans="1:11" ht="15.75" customHeight="1">
      <c r="A134" s="25"/>
      <c r="B134" s="25"/>
      <c r="K134" s="5"/>
    </row>
    <row r="135" spans="1:11" ht="15.75" customHeight="1">
      <c r="A135" s="25"/>
      <c r="B135" s="25"/>
      <c r="K135" s="5"/>
    </row>
    <row r="136" spans="1:11" ht="15.75" customHeight="1">
      <c r="A136" s="25"/>
      <c r="B136" s="25"/>
      <c r="K136" s="5"/>
    </row>
    <row r="137" spans="1:11" ht="15.75" customHeight="1">
      <c r="A137" s="25"/>
      <c r="B137" s="25"/>
      <c r="K137" s="5"/>
    </row>
    <row r="138" spans="1:11" ht="15.75" customHeight="1">
      <c r="A138" s="25"/>
      <c r="B138" s="25"/>
      <c r="K138" s="5"/>
    </row>
    <row r="139" spans="1:11" ht="15.75" customHeight="1">
      <c r="A139" s="25"/>
      <c r="B139" s="25"/>
      <c r="K139" s="5"/>
    </row>
    <row r="140" spans="1:11" ht="15.75" customHeight="1">
      <c r="A140" s="25"/>
      <c r="B140" s="25"/>
      <c r="K140" s="5"/>
    </row>
    <row r="141" spans="1:11" ht="15.75" customHeight="1">
      <c r="A141" s="25"/>
      <c r="B141" s="25"/>
      <c r="K141" s="5"/>
    </row>
    <row r="142" spans="1:11" ht="15.75" customHeight="1">
      <c r="A142" s="25"/>
      <c r="B142" s="25"/>
      <c r="K142" s="5"/>
    </row>
    <row r="143" spans="1:11" ht="15.75" customHeight="1">
      <c r="A143" s="25"/>
      <c r="B143" s="25"/>
      <c r="K143" s="5"/>
    </row>
    <row r="144" spans="1:11" ht="15.75" customHeight="1">
      <c r="A144" s="25"/>
      <c r="B144" s="25"/>
      <c r="K144" s="5"/>
    </row>
    <row r="145" spans="1:11" ht="15.75" customHeight="1">
      <c r="A145" s="25"/>
      <c r="B145" s="25"/>
      <c r="K145" s="5"/>
    </row>
    <row r="146" spans="1:11" ht="15.75" customHeight="1">
      <c r="A146" s="25"/>
      <c r="B146" s="25"/>
      <c r="K146" s="5"/>
    </row>
    <row r="147" spans="1:11" ht="15.75" customHeight="1">
      <c r="A147" s="25"/>
      <c r="B147" s="25"/>
      <c r="K147" s="5"/>
    </row>
    <row r="148" spans="1:11" ht="15.75" customHeight="1">
      <c r="A148" s="25"/>
      <c r="B148" s="25"/>
      <c r="K148" s="5"/>
    </row>
    <row r="149" spans="1:11" ht="15.75" customHeight="1">
      <c r="A149" s="25"/>
      <c r="B149" s="25"/>
      <c r="K149" s="5"/>
    </row>
    <row r="150" spans="1:11" ht="15.75" customHeight="1">
      <c r="A150" s="25"/>
      <c r="B150" s="25"/>
      <c r="K150" s="5"/>
    </row>
    <row r="151" spans="1:11" ht="15.75" customHeight="1">
      <c r="A151" s="25"/>
      <c r="B151" s="25"/>
      <c r="K151" s="5"/>
    </row>
    <row r="152" spans="1:11" ht="15.75" customHeight="1">
      <c r="A152" s="25"/>
      <c r="B152" s="25"/>
      <c r="K152" s="5"/>
    </row>
    <row r="153" spans="1:11" ht="15.75" customHeight="1">
      <c r="A153" s="25"/>
      <c r="B153" s="25"/>
      <c r="K153" s="5"/>
    </row>
    <row r="154" spans="1:11" ht="15.75" customHeight="1">
      <c r="A154" s="25"/>
      <c r="B154" s="25"/>
      <c r="K154" s="5"/>
    </row>
    <row r="155" spans="1:11" ht="15.75" customHeight="1">
      <c r="A155" s="25"/>
      <c r="B155" s="25"/>
      <c r="K155" s="5"/>
    </row>
    <row r="156" spans="1:11" ht="15.75" customHeight="1">
      <c r="A156" s="25"/>
      <c r="B156" s="25"/>
      <c r="K156" s="5"/>
    </row>
    <row r="157" spans="1:11" ht="15.75" customHeight="1">
      <c r="A157" s="25"/>
      <c r="B157" s="25"/>
      <c r="K157" s="5"/>
    </row>
    <row r="158" spans="1:11" ht="15.75" customHeight="1">
      <c r="A158" s="25"/>
      <c r="B158" s="25"/>
      <c r="K158" s="5"/>
    </row>
    <row r="159" spans="1:11" ht="15.75" customHeight="1">
      <c r="A159" s="25"/>
      <c r="B159" s="25"/>
      <c r="K159" s="5"/>
    </row>
    <row r="160" spans="1:11" ht="15.75" customHeight="1">
      <c r="A160" s="25"/>
      <c r="B160" s="25"/>
      <c r="K160" s="5"/>
    </row>
    <row r="161" spans="1:11" ht="15.75" customHeight="1">
      <c r="A161" s="25"/>
      <c r="B161" s="25"/>
      <c r="K161" s="5"/>
    </row>
    <row r="162" spans="1:11" ht="15.75" customHeight="1">
      <c r="A162" s="25"/>
      <c r="B162" s="25"/>
      <c r="K162" s="5"/>
    </row>
    <row r="163" spans="1:11" ht="15.75" customHeight="1">
      <c r="A163" s="25"/>
      <c r="B163" s="25"/>
      <c r="K163" s="5"/>
    </row>
    <row r="164" spans="1:11" ht="15.75" customHeight="1">
      <c r="A164" s="25"/>
      <c r="B164" s="25"/>
      <c r="K164" s="5"/>
    </row>
    <row r="165" spans="1:11" ht="15.75" customHeight="1">
      <c r="A165" s="25"/>
      <c r="B165" s="25"/>
      <c r="K165" s="5"/>
    </row>
    <row r="166" spans="1:11" ht="15.75" customHeight="1">
      <c r="A166" s="25"/>
      <c r="B166" s="25"/>
      <c r="K166" s="5"/>
    </row>
    <row r="167" spans="1:11" ht="15.75" customHeight="1">
      <c r="A167" s="25"/>
      <c r="B167" s="25"/>
      <c r="K167" s="5"/>
    </row>
    <row r="168" spans="1:11" ht="15.75" customHeight="1">
      <c r="A168" s="25"/>
      <c r="B168" s="25"/>
      <c r="K168" s="5"/>
    </row>
    <row r="169" spans="1:11" ht="15.75" customHeight="1">
      <c r="A169" s="25"/>
      <c r="B169" s="25"/>
      <c r="K169" s="5"/>
    </row>
    <row r="170" spans="1:11" ht="15.75" customHeight="1">
      <c r="A170" s="25"/>
      <c r="B170" s="25"/>
      <c r="K170" s="5"/>
    </row>
    <row r="171" spans="1:11" ht="15.75" customHeight="1">
      <c r="A171" s="25"/>
      <c r="B171" s="25"/>
      <c r="K171" s="5"/>
    </row>
    <row r="172" spans="1:11" ht="15.75" customHeight="1">
      <c r="A172" s="25"/>
      <c r="B172" s="25"/>
      <c r="K172" s="5"/>
    </row>
    <row r="173" spans="1:11" ht="15.75" customHeight="1">
      <c r="A173" s="25"/>
      <c r="B173" s="25"/>
      <c r="K173" s="5"/>
    </row>
    <row r="174" spans="1:11" ht="15.75" customHeight="1">
      <c r="A174" s="25"/>
      <c r="B174" s="25"/>
      <c r="K174" s="5"/>
    </row>
    <row r="175" spans="1:11" ht="15.75" customHeight="1">
      <c r="A175" s="25"/>
      <c r="B175" s="25"/>
      <c r="K175" s="5"/>
    </row>
    <row r="176" spans="1:11" ht="15.75" customHeight="1">
      <c r="A176" s="25"/>
      <c r="B176" s="25"/>
      <c r="K176" s="5"/>
    </row>
    <row r="177" spans="1:11" ht="15.75" customHeight="1">
      <c r="A177" s="25"/>
      <c r="B177" s="25"/>
      <c r="K177" s="5"/>
    </row>
    <row r="178" spans="1:11" ht="15.75" customHeight="1">
      <c r="A178" s="25"/>
      <c r="B178" s="25"/>
      <c r="K178" s="5"/>
    </row>
    <row r="179" spans="1:11" ht="15.75" customHeight="1">
      <c r="A179" s="25"/>
      <c r="B179" s="25"/>
      <c r="K179" s="5"/>
    </row>
    <row r="180" spans="1:11" ht="15.75" customHeight="1">
      <c r="A180" s="25"/>
      <c r="B180" s="25"/>
      <c r="K180" s="5"/>
    </row>
    <row r="181" spans="1:11" ht="15.75" customHeight="1">
      <c r="A181" s="25"/>
      <c r="B181" s="25"/>
      <c r="K181" s="5"/>
    </row>
    <row r="182" spans="1:11" ht="15.75" customHeight="1">
      <c r="A182" s="25"/>
      <c r="B182" s="25"/>
      <c r="K182" s="5"/>
    </row>
    <row r="183" spans="1:11" ht="15.75" customHeight="1">
      <c r="A183" s="25"/>
      <c r="B183" s="25"/>
      <c r="K183" s="5"/>
    </row>
    <row r="184" spans="1:11" ht="15.75" customHeight="1">
      <c r="A184" s="25"/>
      <c r="B184" s="25"/>
      <c r="K184" s="5"/>
    </row>
    <row r="185" spans="1:11" ht="15.75" customHeight="1">
      <c r="A185" s="25"/>
      <c r="B185" s="25"/>
      <c r="K185" s="5"/>
    </row>
    <row r="186" spans="1:11" ht="15.75" customHeight="1">
      <c r="A186" s="25"/>
      <c r="B186" s="25"/>
      <c r="K186" s="5"/>
    </row>
    <row r="187" spans="1:11" ht="15.75" customHeight="1">
      <c r="A187" s="25"/>
      <c r="B187" s="25"/>
      <c r="K187" s="5"/>
    </row>
    <row r="188" spans="1:11" ht="15.75" customHeight="1">
      <c r="A188" s="25"/>
      <c r="B188" s="25"/>
      <c r="K188" s="5"/>
    </row>
    <row r="189" spans="1:11" ht="15.75" customHeight="1">
      <c r="A189" s="25"/>
      <c r="B189" s="25"/>
      <c r="K189" s="5"/>
    </row>
    <row r="190" spans="1:11" ht="15.75" customHeight="1">
      <c r="A190" s="25"/>
      <c r="B190" s="25"/>
      <c r="K190" s="5"/>
    </row>
    <row r="191" spans="1:11" ht="15.75" customHeight="1">
      <c r="A191" s="25"/>
      <c r="B191" s="25"/>
      <c r="K191" s="5"/>
    </row>
    <row r="192" spans="1:11" ht="15.75" customHeight="1">
      <c r="A192" s="25"/>
      <c r="B192" s="25"/>
      <c r="K192" s="5"/>
    </row>
    <row r="193" spans="1:11" ht="15.75" customHeight="1">
      <c r="A193" s="25"/>
      <c r="B193" s="25"/>
      <c r="K193" s="5"/>
    </row>
    <row r="194" spans="1:11" ht="15.75" customHeight="1">
      <c r="A194" s="25"/>
      <c r="B194" s="25"/>
      <c r="K194" s="5"/>
    </row>
    <row r="195" spans="1:11" ht="15.75" customHeight="1">
      <c r="A195" s="25"/>
      <c r="B195" s="25"/>
      <c r="K195" s="5"/>
    </row>
    <row r="196" spans="1:11" ht="15.75" customHeight="1">
      <c r="A196" s="25"/>
      <c r="B196" s="25"/>
      <c r="K196" s="5"/>
    </row>
    <row r="197" spans="1:11" ht="15.75" customHeight="1">
      <c r="A197" s="25"/>
      <c r="B197" s="25"/>
      <c r="K197" s="5"/>
    </row>
    <row r="198" spans="1:11" ht="15.75" customHeight="1">
      <c r="A198" s="25"/>
      <c r="B198" s="25"/>
      <c r="K198" s="5"/>
    </row>
    <row r="199" spans="1:11" ht="15.75" customHeight="1">
      <c r="A199" s="25"/>
      <c r="B199" s="25"/>
      <c r="K199" s="5"/>
    </row>
    <row r="200" spans="1:11" ht="15.75" customHeight="1">
      <c r="A200" s="25"/>
      <c r="B200" s="25"/>
      <c r="K200" s="5"/>
    </row>
    <row r="201" spans="1:11" ht="15.75" customHeight="1">
      <c r="A201" s="25"/>
      <c r="B201" s="25"/>
      <c r="K201" s="5"/>
    </row>
    <row r="202" spans="1:11" ht="15.75" customHeight="1">
      <c r="A202" s="25"/>
      <c r="B202" s="25"/>
      <c r="K202" s="5"/>
    </row>
    <row r="203" spans="1:11" ht="15.75" customHeight="1">
      <c r="A203" s="25"/>
      <c r="B203" s="25"/>
      <c r="K203" s="5"/>
    </row>
    <row r="204" spans="1:11" ht="15.75" customHeight="1">
      <c r="A204" s="25"/>
      <c r="B204" s="25"/>
      <c r="K204" s="5"/>
    </row>
    <row r="205" spans="1:11" ht="15.75" customHeight="1">
      <c r="A205" s="25"/>
      <c r="B205" s="25"/>
      <c r="K205" s="5"/>
    </row>
    <row r="206" spans="1:11" ht="15.75" customHeight="1">
      <c r="A206" s="25"/>
      <c r="B206" s="25"/>
      <c r="K206" s="5"/>
    </row>
    <row r="207" spans="1:11" ht="15.75" customHeight="1">
      <c r="A207" s="25"/>
      <c r="B207" s="25"/>
      <c r="K207" s="5"/>
    </row>
    <row r="208" spans="1:11" ht="15.75" customHeight="1">
      <c r="A208" s="25"/>
      <c r="B208" s="25"/>
      <c r="K208" s="5"/>
    </row>
    <row r="209" spans="1:11" ht="15.75" customHeight="1">
      <c r="A209" s="25"/>
      <c r="B209" s="25"/>
      <c r="K209" s="5"/>
    </row>
    <row r="210" spans="1:11" ht="15.75" customHeight="1">
      <c r="A210" s="25"/>
      <c r="B210" s="25"/>
      <c r="K210" s="5"/>
    </row>
    <row r="211" spans="1:11" ht="15.75" customHeight="1">
      <c r="A211" s="25"/>
      <c r="B211" s="25"/>
      <c r="K211" s="5"/>
    </row>
    <row r="212" spans="1:11" ht="15.75" customHeight="1">
      <c r="A212" s="25"/>
      <c r="B212" s="25"/>
      <c r="K212" s="5"/>
    </row>
    <row r="213" spans="1:11" ht="15.75" customHeight="1">
      <c r="A213" s="25"/>
      <c r="B213" s="25"/>
      <c r="K213" s="5"/>
    </row>
    <row r="214" spans="1:11" ht="15.75" customHeight="1">
      <c r="A214" s="25"/>
      <c r="B214" s="25"/>
      <c r="K214" s="5"/>
    </row>
    <row r="215" spans="1:11" ht="15.75" customHeight="1">
      <c r="A215" s="25"/>
      <c r="B215" s="25"/>
      <c r="K215" s="5"/>
    </row>
    <row r="216" spans="1:11" ht="15.75" customHeight="1">
      <c r="A216" s="25"/>
      <c r="B216" s="25"/>
      <c r="K216" s="5"/>
    </row>
    <row r="217" spans="1:11" ht="15.75" customHeight="1">
      <c r="A217" s="25"/>
      <c r="B217" s="25"/>
      <c r="K217" s="5"/>
    </row>
    <row r="218" spans="1:11" ht="15.75" customHeight="1">
      <c r="A218" s="25"/>
      <c r="B218" s="25"/>
      <c r="K218" s="5"/>
    </row>
    <row r="219" spans="1:11" ht="15.75" customHeight="1">
      <c r="A219" s="25"/>
      <c r="B219" s="25"/>
      <c r="K219" s="5"/>
    </row>
    <row r="220" spans="1:11" ht="15.75" customHeight="1">
      <c r="A220" s="25"/>
      <c r="B220" s="25"/>
      <c r="K220" s="5"/>
    </row>
    <row r="221" spans="1:11" ht="15.75" customHeight="1">
      <c r="A221" s="25"/>
      <c r="B221" s="25"/>
      <c r="K221" s="5"/>
    </row>
    <row r="222" spans="1:11" ht="15.75" customHeight="1">
      <c r="A222" s="25"/>
      <c r="B222" s="25"/>
      <c r="K222" s="5"/>
    </row>
    <row r="223" spans="1:11" ht="15.75" customHeight="1">
      <c r="A223" s="25"/>
      <c r="B223" s="25"/>
      <c r="K223" s="5"/>
    </row>
    <row r="224" spans="1:11" ht="15.75" customHeight="1">
      <c r="A224" s="25"/>
      <c r="B224" s="25"/>
      <c r="K224" s="5"/>
    </row>
    <row r="225" spans="1:11" ht="15.75" customHeight="1">
      <c r="A225" s="25"/>
      <c r="B225" s="25"/>
      <c r="K225" s="5"/>
    </row>
    <row r="226" spans="1:11" ht="15.75" customHeight="1">
      <c r="A226" s="25"/>
      <c r="B226" s="25"/>
      <c r="K226" s="5"/>
    </row>
    <row r="227" spans="1:11" ht="15.75" customHeight="1">
      <c r="A227" s="25"/>
      <c r="B227" s="25"/>
      <c r="K227" s="5"/>
    </row>
    <row r="228" spans="1:11" ht="15.75" customHeight="1">
      <c r="A228" s="25"/>
      <c r="B228" s="25"/>
      <c r="K228" s="5"/>
    </row>
    <row r="229" spans="1:11" ht="15.75" customHeight="1">
      <c r="A229" s="25"/>
      <c r="B229" s="25"/>
      <c r="K229" s="5"/>
    </row>
    <row r="230" spans="1:11" ht="15.75" customHeight="1">
      <c r="A230" s="25"/>
      <c r="B230" s="25"/>
      <c r="K230" s="5"/>
    </row>
    <row r="231" spans="1:11" ht="15.75" customHeight="1">
      <c r="A231" s="25"/>
      <c r="B231" s="25"/>
      <c r="K231" s="5"/>
    </row>
    <row r="232" spans="1:11" ht="15.75" customHeight="1">
      <c r="A232" s="25"/>
      <c r="B232" s="25"/>
      <c r="K232" s="5"/>
    </row>
    <row r="233" spans="1:11" ht="15.75" customHeight="1">
      <c r="A233" s="25"/>
      <c r="B233" s="25"/>
      <c r="K233" s="5"/>
    </row>
    <row r="234" spans="1:11" ht="15.75" customHeight="1">
      <c r="A234" s="25"/>
      <c r="B234" s="25"/>
      <c r="K234" s="5"/>
    </row>
    <row r="235" spans="1:11" ht="15.75" customHeight="1">
      <c r="A235" s="25"/>
      <c r="B235" s="25"/>
      <c r="K235" s="5"/>
    </row>
    <row r="236" spans="1:11" ht="15.75" customHeight="1">
      <c r="A236" s="25"/>
      <c r="B236" s="25"/>
      <c r="K236" s="5"/>
    </row>
    <row r="237" spans="1:11" ht="15.75" customHeight="1">
      <c r="A237" s="25"/>
      <c r="B237" s="25"/>
      <c r="K237" s="5"/>
    </row>
    <row r="238" spans="1:11" ht="15.75" customHeight="1">
      <c r="A238" s="25"/>
      <c r="B238" s="25"/>
      <c r="K238" s="5"/>
    </row>
    <row r="239" spans="1:11" ht="15.75" customHeight="1"/>
    <row r="240" spans="1:11"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G2:L2"/>
    <mergeCell ref="G34:K34"/>
  </mergeCells>
  <conditionalFormatting sqref="C8:E8 J13:J32">
    <cfRule type="colorScale" priority="1">
      <colorScale>
        <cfvo type="formula" val="-1"/>
        <cfvo type="formula" val="0"/>
        <cfvo type="formula" val="1.157273521"/>
        <color rgb="FFEA9999"/>
        <color rgb="FFFFFFFF"/>
        <color rgb="FFEA9999"/>
      </colorScale>
    </cfRule>
  </conditionalFormatting>
  <conditionalFormatting sqref="C8:E8">
    <cfRule type="colorScale" priority="2">
      <colorScale>
        <cfvo type="min"/>
        <cfvo type="max"/>
        <color rgb="FFFFFFFF"/>
        <color rgb="FF57BB8A"/>
      </colorScale>
    </cfRule>
    <cfRule type="colorScale" priority="3">
      <colorScale>
        <cfvo type="min"/>
        <cfvo type="max"/>
        <color rgb="FFFFFFFF"/>
        <color rgb="FF57BB8A"/>
      </colorScale>
    </cfRule>
  </conditionalFormatting>
  <conditionalFormatting sqref="C13:E32">
    <cfRule type="colorScale" priority="4">
      <colorScale>
        <cfvo type="min"/>
        <cfvo type="max"/>
        <color rgb="FFFFFFFF"/>
        <color rgb="FF57BB8A"/>
      </colorScale>
    </cfRule>
  </conditionalFormatting>
  <pageMargins left="0" right="0" top="0" bottom="0" header="0" footer="0"/>
  <pageSetup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1000"/>
  <sheetViews>
    <sheetView workbookViewId="0"/>
  </sheetViews>
  <sheetFormatPr defaultColWidth="12.5703125" defaultRowHeight="15" customHeight="1"/>
  <cols>
    <col min="1" max="2" width="15.42578125" customWidth="1"/>
    <col min="3" max="3" width="52.42578125" customWidth="1"/>
    <col min="4" max="5" width="13.42578125" customWidth="1"/>
    <col min="6" max="6" width="15.85546875" customWidth="1"/>
    <col min="7" max="7" width="13.42578125" customWidth="1"/>
    <col min="8" max="8" width="3.42578125" customWidth="1"/>
    <col min="9" max="10" width="12.42578125" customWidth="1"/>
    <col min="11" max="11" width="13.42578125" customWidth="1"/>
    <col min="12" max="13" width="12.42578125" customWidth="1"/>
    <col min="14" max="14" width="14" customWidth="1"/>
    <col min="15" max="15" width="40" customWidth="1"/>
    <col min="16" max="16" width="52.42578125" customWidth="1"/>
    <col min="17" max="17" width="32.140625" customWidth="1"/>
    <col min="18" max="18" width="38.42578125" customWidth="1"/>
    <col min="19" max="26" width="12.42578125" customWidth="1"/>
  </cols>
  <sheetData>
    <row r="1" spans="1:24" ht="15.75" customHeight="1">
      <c r="A1" s="25"/>
      <c r="B1" s="25"/>
      <c r="C1" s="25"/>
      <c r="M1" s="5"/>
    </row>
    <row r="2" spans="1:24" ht="15.75" customHeight="1">
      <c r="A2" s="25"/>
      <c r="B2" s="25"/>
      <c r="C2" s="25"/>
      <c r="I2" s="109" t="s">
        <v>25</v>
      </c>
      <c r="J2" s="117"/>
      <c r="K2" s="117"/>
      <c r="L2" s="117"/>
      <c r="M2" s="117"/>
      <c r="N2" s="117"/>
    </row>
    <row r="3" spans="1:24" ht="15.75" customHeight="1">
      <c r="A3" s="26"/>
      <c r="B3" s="26"/>
      <c r="C3" s="26"/>
      <c r="I3" s="27" t="s">
        <v>26</v>
      </c>
      <c r="J3" s="27" t="s">
        <v>27</v>
      </c>
      <c r="K3" s="27" t="s">
        <v>28</v>
      </c>
      <c r="L3" s="27" t="s">
        <v>29</v>
      </c>
      <c r="M3" s="28" t="s">
        <v>30</v>
      </c>
      <c r="N3" s="27" t="s">
        <v>31</v>
      </c>
    </row>
    <row r="4" spans="1:24" ht="30" customHeight="1">
      <c r="A4" s="29"/>
      <c r="B4" s="29"/>
      <c r="C4" s="30" t="s">
        <v>32</v>
      </c>
      <c r="D4" s="31">
        <f t="shared" ref="D4:G4" si="0">SUMIF(D14:D22,"&gt;1")</f>
        <v>19</v>
      </c>
      <c r="E4" s="31">
        <f t="shared" si="0"/>
        <v>0</v>
      </c>
      <c r="F4" s="31">
        <f t="shared" si="0"/>
        <v>0</v>
      </c>
      <c r="G4" s="31">
        <f t="shared" si="0"/>
        <v>0</v>
      </c>
      <c r="H4" s="32"/>
      <c r="I4" s="33">
        <f>QUARTILE($D$4:$G$4, 1)</f>
        <v>0</v>
      </c>
      <c r="J4" s="33">
        <f>QUARTILE($D$4:$G$4, 2)</f>
        <v>0</v>
      </c>
      <c r="K4" s="33">
        <f>QUARTILE($D$4:$G$4, 3)</f>
        <v>4.75</v>
      </c>
      <c r="L4" s="33">
        <f>QUARTILE($D$4:$G$4, 4)</f>
        <v>19</v>
      </c>
      <c r="M4" s="34">
        <f>AVERAGE(D4:G4)</f>
        <v>4.75</v>
      </c>
      <c r="N4" s="34">
        <f>STDEV(D4:G4)</f>
        <v>9.5</v>
      </c>
      <c r="O4" s="32"/>
      <c r="P4" s="32"/>
      <c r="Q4" s="32"/>
      <c r="R4" s="32"/>
      <c r="S4" s="32"/>
      <c r="T4" s="32"/>
      <c r="U4" s="32"/>
      <c r="V4" s="32"/>
      <c r="W4" s="32"/>
      <c r="X4" s="32"/>
    </row>
    <row r="5" spans="1:24" ht="30" customHeight="1">
      <c r="A5" s="29"/>
      <c r="B5" s="29"/>
      <c r="C5" s="35" t="s">
        <v>33</v>
      </c>
      <c r="D5" s="36">
        <f t="shared" ref="D5:G5" si="1">D4/(COUNT(D14:D22)*3)</f>
        <v>0.70370370370370372</v>
      </c>
      <c r="E5" s="36">
        <f t="shared" si="1"/>
        <v>0</v>
      </c>
      <c r="F5" s="36">
        <f t="shared" si="1"/>
        <v>0</v>
      </c>
      <c r="G5" s="36">
        <f t="shared" si="1"/>
        <v>0</v>
      </c>
      <c r="H5" s="32"/>
      <c r="I5" s="32"/>
      <c r="J5" s="32"/>
      <c r="K5" s="32"/>
      <c r="L5" s="32"/>
      <c r="M5" s="5"/>
      <c r="N5" s="32"/>
      <c r="O5" s="32"/>
      <c r="P5" s="32"/>
      <c r="Q5" s="32"/>
      <c r="R5" s="32"/>
      <c r="S5" s="32"/>
      <c r="T5" s="32"/>
      <c r="U5" s="32"/>
      <c r="V5" s="32"/>
      <c r="W5" s="32"/>
      <c r="X5" s="32"/>
    </row>
    <row r="6" spans="1:24" ht="30" customHeight="1">
      <c r="A6" s="29"/>
      <c r="B6" s="29"/>
      <c r="C6" s="35" t="s">
        <v>34</v>
      </c>
      <c r="D6" s="36">
        <f t="shared" ref="D6:G6" si="2">COUNTIF(D14:D22,"3")/COUNT(D14:D22)</f>
        <v>0.33333333333333331</v>
      </c>
      <c r="E6" s="36">
        <f t="shared" si="2"/>
        <v>0</v>
      </c>
      <c r="F6" s="36">
        <f t="shared" si="2"/>
        <v>0</v>
      </c>
      <c r="G6" s="36">
        <f t="shared" si="2"/>
        <v>0</v>
      </c>
      <c r="H6" s="32"/>
      <c r="I6" s="32"/>
      <c r="J6" s="32"/>
      <c r="K6" s="32"/>
      <c r="L6" s="32"/>
      <c r="M6" s="5"/>
      <c r="N6" s="32"/>
      <c r="O6" s="32"/>
      <c r="P6" s="32"/>
      <c r="Q6" s="32"/>
      <c r="R6" s="32"/>
      <c r="S6" s="32"/>
      <c r="T6" s="32"/>
      <c r="U6" s="32"/>
      <c r="V6" s="32"/>
      <c r="W6" s="32"/>
      <c r="X6" s="32"/>
    </row>
    <row r="7" spans="1:24" ht="30" customHeight="1">
      <c r="A7" s="29"/>
      <c r="B7" s="29"/>
      <c r="C7" s="35" t="s">
        <v>35</v>
      </c>
      <c r="D7" s="36">
        <f t="shared" ref="D7:G7" si="3">COUNTIF(D14:D22,"2")/COUNT(D14:D22)</f>
        <v>0.55555555555555558</v>
      </c>
      <c r="E7" s="36">
        <f t="shared" si="3"/>
        <v>0</v>
      </c>
      <c r="F7" s="36">
        <f t="shared" si="3"/>
        <v>0</v>
      </c>
      <c r="G7" s="36">
        <f t="shared" si="3"/>
        <v>0</v>
      </c>
      <c r="H7" s="32"/>
      <c r="I7" s="32"/>
      <c r="J7" s="32"/>
      <c r="K7" s="32"/>
      <c r="L7" s="32"/>
      <c r="M7" s="5"/>
      <c r="N7" s="32"/>
      <c r="O7" s="32"/>
      <c r="P7" s="32"/>
      <c r="Q7" s="32"/>
      <c r="R7" s="32"/>
      <c r="S7" s="32"/>
      <c r="T7" s="32"/>
      <c r="U7" s="32"/>
      <c r="V7" s="32"/>
      <c r="W7" s="32"/>
      <c r="X7" s="32"/>
    </row>
    <row r="8" spans="1:24" ht="30" customHeight="1">
      <c r="A8" s="29"/>
      <c r="B8" s="29"/>
      <c r="C8" s="35" t="s">
        <v>7</v>
      </c>
      <c r="D8" s="37">
        <f t="shared" ref="D8:G8" si="4">(D4-$M$4)/$N$4</f>
        <v>1.5</v>
      </c>
      <c r="E8" s="37">
        <f t="shared" si="4"/>
        <v>-0.5</v>
      </c>
      <c r="F8" s="37">
        <f t="shared" si="4"/>
        <v>-0.5</v>
      </c>
      <c r="G8" s="37">
        <f t="shared" si="4"/>
        <v>-0.5</v>
      </c>
      <c r="H8" s="32"/>
      <c r="I8" s="32"/>
      <c r="J8" s="32"/>
      <c r="K8" s="32"/>
      <c r="L8" s="32"/>
      <c r="M8" s="5"/>
      <c r="N8" s="32"/>
      <c r="O8" s="32"/>
      <c r="P8" s="32"/>
      <c r="Q8" s="32"/>
      <c r="R8" s="32"/>
      <c r="S8" s="32"/>
      <c r="T8" s="32"/>
      <c r="U8" s="32"/>
      <c r="V8" s="32"/>
      <c r="W8" s="32"/>
      <c r="X8" s="32"/>
    </row>
    <row r="9" spans="1:24" ht="30" customHeight="1">
      <c r="A9" s="29"/>
      <c r="B9" s="29"/>
      <c r="C9" s="38" t="s">
        <v>36</v>
      </c>
      <c r="D9" s="66" t="e">
        <f t="shared" ref="D9:G9" ca="1" si="5">_xludf.IFS(D4&lt;=$I$4,"Q1", D4&lt;=$J$4,"Q2",D4&lt;=$K$4,"Q3",D4=$L$4,"Q4")</f>
        <v>#NAME?</v>
      </c>
      <c r="E9" s="66" t="e">
        <f t="shared" ca="1" si="5"/>
        <v>#NAME?</v>
      </c>
      <c r="F9" s="66" t="e">
        <f t="shared" ca="1" si="5"/>
        <v>#NAME?</v>
      </c>
      <c r="G9" s="66" t="e">
        <f t="shared" ca="1" si="5"/>
        <v>#NAME?</v>
      </c>
      <c r="H9" s="32"/>
      <c r="I9" s="32"/>
      <c r="J9" s="32"/>
      <c r="K9" s="32"/>
      <c r="L9" s="32"/>
      <c r="M9" s="5"/>
      <c r="N9" s="32"/>
      <c r="O9" s="32"/>
      <c r="P9" s="32"/>
      <c r="Q9" s="32"/>
      <c r="R9" s="32"/>
      <c r="S9" s="32"/>
      <c r="T9" s="32"/>
      <c r="U9" s="32"/>
      <c r="V9" s="32"/>
      <c r="W9" s="32"/>
      <c r="X9" s="32"/>
    </row>
    <row r="10" spans="1:24" ht="15.75" customHeight="1">
      <c r="A10" s="25"/>
      <c r="B10" s="25"/>
      <c r="C10" s="25"/>
      <c r="M10" s="5"/>
    </row>
    <row r="11" spans="1:24" ht="15.75" customHeight="1">
      <c r="A11" s="25"/>
      <c r="B11" s="25"/>
      <c r="M11" s="5"/>
    </row>
    <row r="12" spans="1:24" ht="18.75" customHeight="1">
      <c r="A12" s="25"/>
      <c r="B12" s="25"/>
      <c r="C12" s="25"/>
      <c r="D12" s="111"/>
      <c r="E12" s="117"/>
      <c r="M12" s="5"/>
    </row>
    <row r="13" spans="1:24" ht="45">
      <c r="A13" s="67"/>
      <c r="B13" s="67"/>
      <c r="C13" s="68" t="s">
        <v>5</v>
      </c>
      <c r="D13" s="80" t="s">
        <v>37</v>
      </c>
      <c r="E13" s="80"/>
      <c r="F13" s="80"/>
      <c r="G13" s="80"/>
      <c r="H13" s="32"/>
      <c r="I13" s="42" t="s">
        <v>38</v>
      </c>
      <c r="J13" s="43" t="s">
        <v>39</v>
      </c>
      <c r="K13" s="43" t="s">
        <v>40</v>
      </c>
      <c r="L13" s="43" t="s">
        <v>41</v>
      </c>
      <c r="M13" s="44" t="s">
        <v>42</v>
      </c>
      <c r="N13" s="32"/>
      <c r="O13" s="103" t="s">
        <v>65</v>
      </c>
      <c r="P13" s="103" t="s">
        <v>66</v>
      </c>
      <c r="Q13" s="103" t="s">
        <v>67</v>
      </c>
      <c r="R13" s="32"/>
      <c r="S13" s="32"/>
      <c r="T13" s="32"/>
      <c r="U13" s="32"/>
      <c r="V13" s="32"/>
      <c r="W13" s="32"/>
      <c r="X13" s="32"/>
    </row>
    <row r="14" spans="1:24" ht="45" customHeight="1">
      <c r="A14" s="69"/>
      <c r="B14" s="69" t="s">
        <v>68</v>
      </c>
      <c r="C14" s="84" t="s">
        <v>69</v>
      </c>
      <c r="D14" s="70">
        <v>3</v>
      </c>
      <c r="E14" s="70">
        <v>0</v>
      </c>
      <c r="F14" s="70">
        <v>0</v>
      </c>
      <c r="G14" s="70">
        <v>0</v>
      </c>
      <c r="H14" s="49"/>
      <c r="I14" s="50">
        <f t="shared" ref="I14:I25" si="6">SUM(D14:G14)</f>
        <v>3</v>
      </c>
      <c r="J14" s="51">
        <f t="shared" ref="J14:J25" si="7">COUNTIF(D14:G14, "3")/COUNT(D14:G14)</f>
        <v>0.25</v>
      </c>
      <c r="K14" s="51">
        <f t="shared" ref="K14:K25" si="8">COUNTIF(D14:G14, "2")/COUNT(D14:G14)</f>
        <v>0</v>
      </c>
      <c r="L14" s="37">
        <f t="shared" ref="L14:L25" si="9">(I14-$I$30)/$I$31</f>
        <v>1.1666666666666663</v>
      </c>
      <c r="M14" s="52" t="e">
        <f t="shared" ref="M14:M25" ca="1" si="10">_xludf.IFS(I14&lt;=$M$29,"Q1",I14&lt;=$M$30,"Q2", I14&lt;=$M$31,"Q3",  I14 &gt;$M$31,"Q4")</f>
        <v>#NAME?</v>
      </c>
      <c r="N14" s="71"/>
      <c r="O14" s="104" t="s">
        <v>70</v>
      </c>
      <c r="P14" s="104">
        <v>3</v>
      </c>
      <c r="Q14" s="104" t="s">
        <v>71</v>
      </c>
      <c r="R14" s="72"/>
      <c r="S14" s="72"/>
      <c r="T14" s="72"/>
      <c r="U14" s="32"/>
      <c r="V14" s="32"/>
      <c r="W14" s="32"/>
      <c r="X14" s="32"/>
    </row>
    <row r="15" spans="1:24" ht="45" customHeight="1">
      <c r="A15" s="73" t="s">
        <v>72</v>
      </c>
      <c r="B15" s="73" t="s">
        <v>73</v>
      </c>
      <c r="C15" s="84" t="s">
        <v>74</v>
      </c>
      <c r="D15" s="70">
        <v>3</v>
      </c>
      <c r="E15" s="70">
        <v>0</v>
      </c>
      <c r="F15" s="70">
        <v>0</v>
      </c>
      <c r="G15" s="70">
        <v>0</v>
      </c>
      <c r="H15" s="49"/>
      <c r="I15" s="50">
        <f t="shared" si="6"/>
        <v>3</v>
      </c>
      <c r="J15" s="51">
        <f t="shared" si="7"/>
        <v>0.25</v>
      </c>
      <c r="K15" s="51">
        <f t="shared" si="8"/>
        <v>0</v>
      </c>
      <c r="L15" s="37">
        <f t="shared" si="9"/>
        <v>1.1666666666666663</v>
      </c>
      <c r="M15" s="52" t="e">
        <f t="shared" ca="1" si="10"/>
        <v>#NAME?</v>
      </c>
      <c r="N15" s="71"/>
      <c r="O15" s="104" t="s">
        <v>75</v>
      </c>
      <c r="P15" s="104">
        <v>3</v>
      </c>
      <c r="Q15" s="104" t="s">
        <v>76</v>
      </c>
      <c r="R15" s="71"/>
      <c r="S15" s="71"/>
      <c r="T15" s="71"/>
      <c r="U15" s="32"/>
      <c r="V15" s="32"/>
      <c r="W15" s="32"/>
      <c r="X15" s="32"/>
    </row>
    <row r="16" spans="1:24" ht="45" customHeight="1">
      <c r="A16" s="74"/>
      <c r="B16" s="74" t="s">
        <v>77</v>
      </c>
      <c r="C16" s="84" t="s">
        <v>78</v>
      </c>
      <c r="D16" s="70">
        <v>2</v>
      </c>
      <c r="E16" s="70">
        <v>0</v>
      </c>
      <c r="F16" s="70">
        <v>0</v>
      </c>
      <c r="G16" s="70">
        <v>0</v>
      </c>
      <c r="H16" s="49"/>
      <c r="I16" s="50">
        <f t="shared" si="6"/>
        <v>2</v>
      </c>
      <c r="J16" s="51">
        <f t="shared" si="7"/>
        <v>0</v>
      </c>
      <c r="K16" s="51">
        <f t="shared" si="8"/>
        <v>0.25</v>
      </c>
      <c r="L16" s="37">
        <f t="shared" si="9"/>
        <v>-0.33333333333333337</v>
      </c>
      <c r="M16" s="52" t="e">
        <f t="shared" ca="1" si="10"/>
        <v>#NAME?</v>
      </c>
      <c r="N16" s="71"/>
      <c r="O16" s="104" t="s">
        <v>79</v>
      </c>
      <c r="P16" s="104">
        <v>2</v>
      </c>
      <c r="Q16" s="104" t="s">
        <v>80</v>
      </c>
      <c r="R16" s="75"/>
      <c r="S16" s="75"/>
      <c r="T16" s="75"/>
      <c r="U16" s="75"/>
      <c r="V16" s="75"/>
      <c r="W16" s="75"/>
      <c r="X16" s="75"/>
    </row>
    <row r="17" spans="1:24" ht="45" customHeight="1">
      <c r="A17" s="74"/>
      <c r="B17" s="74" t="s">
        <v>77</v>
      </c>
      <c r="C17" s="84" t="s">
        <v>81</v>
      </c>
      <c r="D17" s="70">
        <v>1</v>
      </c>
      <c r="E17" s="70">
        <v>0</v>
      </c>
      <c r="F17" s="70">
        <v>0</v>
      </c>
      <c r="G17" s="70">
        <v>0</v>
      </c>
      <c r="H17" s="49"/>
      <c r="I17" s="50">
        <f t="shared" si="6"/>
        <v>1</v>
      </c>
      <c r="J17" s="51">
        <f t="shared" si="7"/>
        <v>0</v>
      </c>
      <c r="K17" s="51">
        <f t="shared" si="8"/>
        <v>0</v>
      </c>
      <c r="L17" s="37">
        <f t="shared" si="9"/>
        <v>-1.833333333333333</v>
      </c>
      <c r="M17" s="52" t="e">
        <f t="shared" ca="1" si="10"/>
        <v>#NAME?</v>
      </c>
      <c r="N17" s="71"/>
      <c r="O17" s="104" t="s">
        <v>82</v>
      </c>
      <c r="P17" s="104">
        <v>1</v>
      </c>
      <c r="Q17" s="104" t="s">
        <v>83</v>
      </c>
      <c r="R17" s="75"/>
      <c r="S17" s="75"/>
      <c r="T17" s="75"/>
      <c r="U17" s="75"/>
      <c r="V17" s="75"/>
      <c r="W17" s="75"/>
      <c r="X17" s="75"/>
    </row>
    <row r="18" spans="1:24" ht="45" customHeight="1">
      <c r="A18" s="74"/>
      <c r="B18" s="74" t="s">
        <v>77</v>
      </c>
      <c r="C18" s="84" t="s">
        <v>84</v>
      </c>
      <c r="D18" s="70">
        <v>2</v>
      </c>
      <c r="E18" s="70">
        <v>0</v>
      </c>
      <c r="F18" s="70">
        <v>0</v>
      </c>
      <c r="G18" s="70">
        <v>0</v>
      </c>
      <c r="H18" s="49"/>
      <c r="I18" s="50">
        <f t="shared" si="6"/>
        <v>2</v>
      </c>
      <c r="J18" s="51">
        <f t="shared" si="7"/>
        <v>0</v>
      </c>
      <c r="K18" s="51">
        <f t="shared" si="8"/>
        <v>0.25</v>
      </c>
      <c r="L18" s="37">
        <f t="shared" si="9"/>
        <v>-0.33333333333333337</v>
      </c>
      <c r="M18" s="52" t="e">
        <f t="shared" ca="1" si="10"/>
        <v>#NAME?</v>
      </c>
      <c r="N18" s="71"/>
      <c r="O18" s="104" t="s">
        <v>85</v>
      </c>
      <c r="P18" s="104">
        <v>2</v>
      </c>
      <c r="Q18" s="104" t="s">
        <v>86</v>
      </c>
      <c r="R18" s="75"/>
      <c r="S18" s="75"/>
      <c r="T18" s="75"/>
      <c r="U18" s="75"/>
      <c r="V18" s="75"/>
      <c r="W18" s="75"/>
      <c r="X18" s="75"/>
    </row>
    <row r="19" spans="1:24" ht="45" customHeight="1">
      <c r="A19" s="74"/>
      <c r="B19" s="74" t="s">
        <v>77</v>
      </c>
      <c r="C19" s="84" t="s">
        <v>87</v>
      </c>
      <c r="D19" s="70">
        <v>2</v>
      </c>
      <c r="E19" s="70">
        <v>0</v>
      </c>
      <c r="F19" s="70">
        <v>0</v>
      </c>
      <c r="G19" s="70">
        <v>0</v>
      </c>
      <c r="H19" s="49"/>
      <c r="I19" s="50">
        <f t="shared" si="6"/>
        <v>2</v>
      </c>
      <c r="J19" s="51">
        <f t="shared" si="7"/>
        <v>0</v>
      </c>
      <c r="K19" s="51">
        <f t="shared" si="8"/>
        <v>0.25</v>
      </c>
      <c r="L19" s="37">
        <f t="shared" si="9"/>
        <v>-0.33333333333333337</v>
      </c>
      <c r="M19" s="52" t="e">
        <f t="shared" ca="1" si="10"/>
        <v>#NAME?</v>
      </c>
      <c r="N19" s="71"/>
      <c r="O19" s="104" t="s">
        <v>88</v>
      </c>
      <c r="P19" s="104">
        <v>2</v>
      </c>
      <c r="Q19" s="104" t="s">
        <v>89</v>
      </c>
      <c r="R19" s="75"/>
      <c r="S19" s="75"/>
      <c r="T19" s="75"/>
      <c r="U19" s="75"/>
      <c r="V19" s="75"/>
      <c r="W19" s="75"/>
      <c r="X19" s="75"/>
    </row>
    <row r="20" spans="1:24" ht="45" customHeight="1">
      <c r="A20" s="73" t="s">
        <v>90</v>
      </c>
      <c r="B20" s="73" t="s">
        <v>73</v>
      </c>
      <c r="C20" s="84" t="s">
        <v>91</v>
      </c>
      <c r="D20" s="70">
        <v>2</v>
      </c>
      <c r="E20" s="70">
        <v>0</v>
      </c>
      <c r="F20" s="70">
        <v>0</v>
      </c>
      <c r="G20" s="70">
        <v>0</v>
      </c>
      <c r="H20" s="49"/>
      <c r="I20" s="50">
        <f t="shared" si="6"/>
        <v>2</v>
      </c>
      <c r="J20" s="51">
        <f t="shared" si="7"/>
        <v>0</v>
      </c>
      <c r="K20" s="51">
        <f t="shared" si="8"/>
        <v>0.25</v>
      </c>
      <c r="L20" s="37">
        <f t="shared" si="9"/>
        <v>-0.33333333333333337</v>
      </c>
      <c r="M20" s="52" t="e">
        <f t="shared" ca="1" si="10"/>
        <v>#NAME?</v>
      </c>
      <c r="N20" s="71"/>
      <c r="O20" s="104" t="s">
        <v>92</v>
      </c>
      <c r="P20" s="104">
        <v>2</v>
      </c>
      <c r="Q20" s="104" t="s">
        <v>93</v>
      </c>
      <c r="R20" s="75"/>
      <c r="S20" s="75"/>
      <c r="T20" s="75"/>
      <c r="U20" s="75"/>
      <c r="V20" s="75"/>
      <c r="W20" s="75"/>
      <c r="X20" s="75"/>
    </row>
    <row r="21" spans="1:24" ht="45" customHeight="1">
      <c r="A21" s="74"/>
      <c r="B21" s="74" t="s">
        <v>77</v>
      </c>
      <c r="C21" s="84" t="s">
        <v>94</v>
      </c>
      <c r="D21" s="70">
        <v>2</v>
      </c>
      <c r="E21" s="70">
        <v>0</v>
      </c>
      <c r="F21" s="70">
        <v>0</v>
      </c>
      <c r="G21" s="70">
        <v>0</v>
      </c>
      <c r="H21" s="49"/>
      <c r="I21" s="50">
        <f t="shared" si="6"/>
        <v>2</v>
      </c>
      <c r="J21" s="51">
        <f t="shared" si="7"/>
        <v>0</v>
      </c>
      <c r="K21" s="51">
        <f t="shared" si="8"/>
        <v>0.25</v>
      </c>
      <c r="L21" s="37">
        <f t="shared" si="9"/>
        <v>-0.33333333333333337</v>
      </c>
      <c r="M21" s="52" t="e">
        <f t="shared" ca="1" si="10"/>
        <v>#NAME?</v>
      </c>
      <c r="N21" s="71"/>
      <c r="O21" s="104" t="s">
        <v>95</v>
      </c>
      <c r="P21" s="104">
        <v>2</v>
      </c>
      <c r="Q21" s="104" t="s">
        <v>96</v>
      </c>
      <c r="R21" s="75"/>
      <c r="S21" s="75"/>
      <c r="T21" s="75"/>
      <c r="U21" s="75"/>
      <c r="V21" s="75"/>
      <c r="W21" s="75"/>
      <c r="X21" s="75"/>
    </row>
    <row r="22" spans="1:24" ht="45" customHeight="1">
      <c r="A22" s="74"/>
      <c r="B22" s="74" t="s">
        <v>77</v>
      </c>
      <c r="C22" s="84" t="s">
        <v>97</v>
      </c>
      <c r="D22" s="70">
        <v>3</v>
      </c>
      <c r="E22" s="70">
        <v>0</v>
      </c>
      <c r="F22" s="70">
        <v>0</v>
      </c>
      <c r="G22" s="70">
        <v>0</v>
      </c>
      <c r="H22" s="49"/>
      <c r="I22" s="50">
        <f t="shared" si="6"/>
        <v>3</v>
      </c>
      <c r="J22" s="51">
        <f t="shared" si="7"/>
        <v>0.25</v>
      </c>
      <c r="K22" s="51">
        <f t="shared" si="8"/>
        <v>0</v>
      </c>
      <c r="L22" s="37">
        <f t="shared" si="9"/>
        <v>1.1666666666666663</v>
      </c>
      <c r="M22" s="52" t="e">
        <f t="shared" ca="1" si="10"/>
        <v>#NAME?</v>
      </c>
      <c r="N22" s="71"/>
      <c r="O22" s="104" t="s">
        <v>98</v>
      </c>
      <c r="P22" s="104">
        <v>3</v>
      </c>
      <c r="Q22" s="104" t="s">
        <v>99</v>
      </c>
      <c r="R22" s="75"/>
      <c r="S22" s="75"/>
      <c r="T22" s="75"/>
      <c r="U22" s="75"/>
      <c r="V22" s="75"/>
      <c r="W22" s="75"/>
      <c r="X22" s="75"/>
    </row>
    <row r="23" spans="1:24" ht="45" customHeight="1">
      <c r="A23" s="73" t="s">
        <v>100</v>
      </c>
      <c r="B23" s="73" t="s">
        <v>73</v>
      </c>
      <c r="C23" s="84" t="s">
        <v>101</v>
      </c>
      <c r="D23" s="70">
        <v>3</v>
      </c>
      <c r="E23" s="70">
        <v>0</v>
      </c>
      <c r="F23" s="70">
        <v>0</v>
      </c>
      <c r="G23" s="70">
        <v>0</v>
      </c>
      <c r="I23" s="50">
        <f t="shared" si="6"/>
        <v>3</v>
      </c>
      <c r="J23" s="51">
        <f t="shared" si="7"/>
        <v>0.25</v>
      </c>
      <c r="K23" s="51">
        <f t="shared" si="8"/>
        <v>0</v>
      </c>
      <c r="L23" s="37">
        <f t="shared" si="9"/>
        <v>1.1666666666666663</v>
      </c>
      <c r="M23" s="52" t="e">
        <f t="shared" ca="1" si="10"/>
        <v>#NAME?</v>
      </c>
      <c r="N23" s="53"/>
      <c r="O23" s="104" t="s">
        <v>102</v>
      </c>
      <c r="P23" s="104">
        <v>3</v>
      </c>
      <c r="Q23" s="104" t="s">
        <v>103</v>
      </c>
      <c r="R23" s="75"/>
      <c r="S23" s="75"/>
      <c r="T23" s="75"/>
      <c r="U23" s="75"/>
      <c r="V23" s="75"/>
      <c r="W23" s="75"/>
      <c r="X23" s="75"/>
    </row>
    <row r="24" spans="1:24" ht="45" customHeight="1">
      <c r="A24" s="73" t="s">
        <v>104</v>
      </c>
      <c r="B24" s="73" t="s">
        <v>73</v>
      </c>
      <c r="C24" s="84" t="s">
        <v>105</v>
      </c>
      <c r="D24" s="70">
        <v>2</v>
      </c>
      <c r="E24" s="70">
        <v>0</v>
      </c>
      <c r="F24" s="70">
        <v>0</v>
      </c>
      <c r="G24" s="70">
        <v>0</v>
      </c>
      <c r="I24" s="50">
        <f t="shared" si="6"/>
        <v>2</v>
      </c>
      <c r="J24" s="51">
        <f t="shared" si="7"/>
        <v>0</v>
      </c>
      <c r="K24" s="51">
        <f t="shared" si="8"/>
        <v>0.25</v>
      </c>
      <c r="L24" s="37">
        <f t="shared" si="9"/>
        <v>-0.33333333333333337</v>
      </c>
      <c r="M24" s="52" t="e">
        <f t="shared" ca="1" si="10"/>
        <v>#NAME?</v>
      </c>
      <c r="N24" s="62"/>
      <c r="O24" s="104" t="s">
        <v>106</v>
      </c>
      <c r="P24" s="104">
        <v>2</v>
      </c>
      <c r="Q24" s="104" t="s">
        <v>107</v>
      </c>
      <c r="R24" s="75"/>
      <c r="S24" s="75"/>
      <c r="T24" s="75"/>
      <c r="U24" s="75"/>
      <c r="V24" s="75"/>
      <c r="W24" s="75"/>
      <c r="X24" s="75"/>
    </row>
    <row r="25" spans="1:24" ht="45" customHeight="1">
      <c r="A25" s="25"/>
      <c r="B25" s="73" t="s">
        <v>73</v>
      </c>
      <c r="C25" s="76" t="s">
        <v>108</v>
      </c>
      <c r="D25" s="70">
        <v>3</v>
      </c>
      <c r="E25" s="70">
        <v>0</v>
      </c>
      <c r="F25" s="70">
        <v>0</v>
      </c>
      <c r="G25" s="70">
        <v>0</v>
      </c>
      <c r="I25" s="50">
        <f t="shared" si="6"/>
        <v>3</v>
      </c>
      <c r="J25" s="51">
        <f t="shared" si="7"/>
        <v>0.25</v>
      </c>
      <c r="K25" s="51">
        <f t="shared" si="8"/>
        <v>0</v>
      </c>
      <c r="L25" s="37">
        <f t="shared" si="9"/>
        <v>1.1666666666666663</v>
      </c>
      <c r="M25" s="52" t="e">
        <f t="shared" ca="1" si="10"/>
        <v>#NAME?</v>
      </c>
      <c r="O25" s="61" t="s">
        <v>109</v>
      </c>
      <c r="P25" s="61">
        <v>3</v>
      </c>
      <c r="Q25" s="61" t="s">
        <v>110</v>
      </c>
      <c r="R25" s="75"/>
      <c r="S25" s="75"/>
      <c r="T25" s="75"/>
      <c r="U25" s="75"/>
      <c r="V25" s="75"/>
      <c r="W25" s="75"/>
      <c r="X25" s="75"/>
    </row>
    <row r="26" spans="1:24" ht="15.75" customHeight="1">
      <c r="A26" s="25"/>
      <c r="B26" s="25"/>
      <c r="C26" s="25"/>
      <c r="O26" s="75"/>
      <c r="P26" s="75"/>
      <c r="Q26" s="75"/>
      <c r="R26" s="75"/>
      <c r="S26" s="75"/>
      <c r="T26" s="75"/>
      <c r="U26" s="75"/>
      <c r="V26" s="75"/>
      <c r="W26" s="75"/>
      <c r="X26" s="75"/>
    </row>
    <row r="27" spans="1:24" ht="15.75" customHeight="1">
      <c r="A27" s="25"/>
      <c r="B27" s="25"/>
      <c r="C27" s="25"/>
      <c r="O27" s="75"/>
      <c r="P27" s="75"/>
      <c r="Q27" s="75"/>
      <c r="R27" s="75"/>
      <c r="S27" s="75"/>
      <c r="T27" s="75"/>
      <c r="U27" s="75"/>
      <c r="V27" s="75"/>
      <c r="W27" s="75"/>
      <c r="X27" s="75"/>
    </row>
    <row r="28" spans="1:24" ht="15.75" customHeight="1">
      <c r="A28" s="25"/>
      <c r="B28" s="25"/>
      <c r="C28" s="25"/>
      <c r="I28" s="110" t="s">
        <v>63</v>
      </c>
      <c r="J28" s="117"/>
      <c r="K28" s="117"/>
      <c r="L28" s="117"/>
      <c r="M28" s="117"/>
      <c r="O28" s="75"/>
      <c r="P28" s="75"/>
      <c r="Q28" s="75"/>
      <c r="R28" s="75"/>
      <c r="S28" s="75"/>
      <c r="T28" s="75"/>
      <c r="U28" s="75"/>
      <c r="V28" s="75"/>
      <c r="W28" s="75"/>
      <c r="X28" s="75"/>
    </row>
    <row r="29" spans="1:24" ht="15.75" customHeight="1">
      <c r="A29" s="25"/>
      <c r="B29" s="25"/>
      <c r="C29" s="25"/>
      <c r="I29" s="63"/>
      <c r="J29" s="63"/>
      <c r="K29" s="63"/>
      <c r="L29" s="63" t="s">
        <v>26</v>
      </c>
      <c r="M29" s="77">
        <f>QUARTILE($I$14:$I$22, 1)</f>
        <v>2</v>
      </c>
      <c r="O29" s="75"/>
      <c r="P29" s="75"/>
      <c r="Q29" s="75"/>
      <c r="R29" s="75"/>
      <c r="S29" s="75"/>
      <c r="T29" s="75"/>
      <c r="U29" s="75"/>
      <c r="V29" s="75"/>
      <c r="W29" s="75"/>
      <c r="X29" s="75"/>
    </row>
    <row r="30" spans="1:24" ht="15.75" customHeight="1">
      <c r="A30" s="25"/>
      <c r="B30" s="25"/>
      <c r="C30" s="25"/>
      <c r="I30" s="65">
        <f>AVERAGE(I14:I22)</f>
        <v>2.2222222222222223</v>
      </c>
      <c r="J30" s="63" t="s">
        <v>64</v>
      </c>
      <c r="K30" s="63"/>
      <c r="L30" s="63" t="s">
        <v>27</v>
      </c>
      <c r="M30" s="77">
        <f>QUARTILE($I$14:$I$22, 2)</f>
        <v>2</v>
      </c>
      <c r="O30" s="75"/>
      <c r="P30" s="75"/>
      <c r="Q30" s="75"/>
      <c r="R30" s="75"/>
      <c r="S30" s="75"/>
      <c r="T30" s="75"/>
      <c r="U30" s="75"/>
      <c r="V30" s="75"/>
      <c r="W30" s="75"/>
      <c r="X30" s="75"/>
    </row>
    <row r="31" spans="1:24" ht="15.75" customHeight="1">
      <c r="A31" s="25"/>
      <c r="B31" s="25"/>
      <c r="C31" s="25"/>
      <c r="I31" s="65">
        <f>STDEV(I14:I22)</f>
        <v>0.66666666666666685</v>
      </c>
      <c r="J31" s="63" t="s">
        <v>31</v>
      </c>
      <c r="K31" s="63"/>
      <c r="L31" s="63" t="s">
        <v>28</v>
      </c>
      <c r="M31" s="77">
        <f>QUARTILE($I$14:$I$22, 3)</f>
        <v>3</v>
      </c>
      <c r="O31" s="78"/>
    </row>
    <row r="32" spans="1:24" ht="15.75" customHeight="1">
      <c r="A32" s="25"/>
      <c r="B32" s="25"/>
      <c r="C32" s="25"/>
      <c r="I32" s="63"/>
      <c r="J32" s="63"/>
      <c r="K32" s="63"/>
      <c r="L32" s="63" t="s">
        <v>29</v>
      </c>
      <c r="M32" s="77">
        <f>QUARTILE($I$14:$I$22, 4)</f>
        <v>3</v>
      </c>
      <c r="O32" s="78"/>
    </row>
    <row r="33" spans="1:15" ht="15.75" customHeight="1">
      <c r="A33" s="25"/>
      <c r="B33" s="25"/>
      <c r="C33" s="25"/>
      <c r="M33" s="5"/>
      <c r="O33" s="78"/>
    </row>
    <row r="34" spans="1:15" ht="15.75" customHeight="1">
      <c r="A34" s="25"/>
      <c r="B34" s="25"/>
      <c r="C34" s="25"/>
      <c r="M34" s="5"/>
      <c r="O34" s="78"/>
    </row>
    <row r="35" spans="1:15" ht="15.75" customHeight="1">
      <c r="A35" s="25"/>
      <c r="B35" s="25"/>
      <c r="C35" s="25"/>
      <c r="M35" s="5"/>
      <c r="O35" s="78"/>
    </row>
    <row r="36" spans="1:15" ht="15.75" customHeight="1">
      <c r="A36" s="25"/>
      <c r="B36" s="25"/>
      <c r="C36" s="25"/>
      <c r="M36" s="5"/>
      <c r="O36" s="78"/>
    </row>
    <row r="37" spans="1:15" ht="15.75" customHeight="1">
      <c r="A37" s="25"/>
      <c r="B37" s="25"/>
      <c r="C37" s="25"/>
      <c r="M37" s="5"/>
      <c r="O37" s="78"/>
    </row>
    <row r="38" spans="1:15" ht="15.75" customHeight="1">
      <c r="A38" s="25"/>
      <c r="B38" s="25"/>
      <c r="C38" s="25"/>
      <c r="M38" s="5"/>
      <c r="O38" s="78"/>
    </row>
    <row r="39" spans="1:15" ht="15.75" customHeight="1">
      <c r="A39" s="25"/>
      <c r="B39" s="25"/>
      <c r="C39" s="25"/>
      <c r="M39" s="5"/>
      <c r="O39" s="78"/>
    </row>
    <row r="40" spans="1:15" ht="15.75" customHeight="1">
      <c r="A40" s="25"/>
      <c r="B40" s="25"/>
      <c r="C40" s="25"/>
      <c r="M40" s="5"/>
      <c r="O40" s="78"/>
    </row>
    <row r="41" spans="1:15" ht="15.75" customHeight="1">
      <c r="A41" s="25"/>
      <c r="B41" s="25"/>
      <c r="C41" s="25"/>
      <c r="M41" s="5"/>
      <c r="O41" s="78"/>
    </row>
    <row r="42" spans="1:15" ht="15.75" customHeight="1">
      <c r="A42" s="25"/>
      <c r="B42" s="25"/>
      <c r="C42" s="25"/>
      <c r="M42" s="5"/>
      <c r="O42" s="78"/>
    </row>
    <row r="43" spans="1:15" ht="15.75" customHeight="1">
      <c r="A43" s="25"/>
      <c r="B43" s="25"/>
      <c r="C43" s="25"/>
      <c r="M43" s="5"/>
      <c r="O43" s="78"/>
    </row>
    <row r="44" spans="1:15" ht="15.75" customHeight="1">
      <c r="A44" s="25"/>
      <c r="B44" s="25"/>
      <c r="C44" s="25"/>
      <c r="M44" s="5"/>
      <c r="O44" s="78"/>
    </row>
    <row r="45" spans="1:15" ht="15.75" customHeight="1">
      <c r="A45" s="25"/>
      <c r="B45" s="25"/>
      <c r="C45" s="25"/>
      <c r="M45" s="5"/>
    </row>
    <row r="46" spans="1:15" ht="15.75" customHeight="1">
      <c r="A46" s="25"/>
      <c r="B46" s="25"/>
      <c r="C46" s="25"/>
      <c r="M46" s="5"/>
    </row>
    <row r="47" spans="1:15" ht="15.75" customHeight="1">
      <c r="A47" s="25"/>
      <c r="B47" s="25"/>
      <c r="C47" s="25"/>
      <c r="M47" s="5"/>
    </row>
    <row r="48" spans="1:15" ht="15.75" customHeight="1">
      <c r="A48" s="25"/>
      <c r="B48" s="25"/>
      <c r="C48" s="25"/>
      <c r="M48" s="5"/>
    </row>
    <row r="49" spans="1:13" ht="15.75" customHeight="1">
      <c r="A49" s="25"/>
      <c r="B49" s="25"/>
      <c r="C49" s="25"/>
      <c r="M49" s="5"/>
    </row>
    <row r="50" spans="1:13" ht="15.75" customHeight="1">
      <c r="A50" s="25"/>
      <c r="B50" s="25"/>
      <c r="C50" s="25"/>
      <c r="M50" s="5"/>
    </row>
    <row r="51" spans="1:13" ht="15.75" customHeight="1">
      <c r="A51" s="25"/>
      <c r="B51" s="25"/>
      <c r="C51" s="25"/>
      <c r="M51" s="5"/>
    </row>
    <row r="52" spans="1:13" ht="15.75" customHeight="1">
      <c r="A52" s="25"/>
      <c r="B52" s="25"/>
      <c r="C52" s="25"/>
      <c r="M52" s="5"/>
    </row>
    <row r="53" spans="1:13" ht="15.75" customHeight="1">
      <c r="A53" s="25"/>
      <c r="B53" s="25"/>
      <c r="C53" s="25"/>
      <c r="M53" s="5"/>
    </row>
    <row r="54" spans="1:13" ht="15.75" customHeight="1">
      <c r="A54" s="25"/>
      <c r="B54" s="25"/>
      <c r="C54" s="25"/>
      <c r="M54" s="5"/>
    </row>
    <row r="55" spans="1:13" ht="15.75" customHeight="1">
      <c r="A55" s="25"/>
      <c r="B55" s="25"/>
      <c r="C55" s="25"/>
      <c r="M55" s="5"/>
    </row>
    <row r="56" spans="1:13" ht="15.75" customHeight="1">
      <c r="A56" s="25"/>
      <c r="B56" s="25"/>
      <c r="C56" s="25"/>
      <c r="M56" s="5"/>
    </row>
    <row r="57" spans="1:13" ht="15.75" customHeight="1">
      <c r="A57" s="25"/>
      <c r="B57" s="25"/>
      <c r="C57" s="25"/>
      <c r="M57" s="5"/>
    </row>
    <row r="58" spans="1:13" ht="15.75" customHeight="1">
      <c r="A58" s="25"/>
      <c r="B58" s="25"/>
      <c r="C58" s="25"/>
      <c r="M58" s="5"/>
    </row>
    <row r="59" spans="1:13" ht="15.75" customHeight="1">
      <c r="A59" s="25"/>
      <c r="B59" s="25"/>
      <c r="C59" s="25"/>
      <c r="M59" s="5"/>
    </row>
    <row r="60" spans="1:13" ht="15.75" customHeight="1">
      <c r="A60" s="25"/>
      <c r="B60" s="25"/>
      <c r="C60" s="25"/>
      <c r="M60" s="5"/>
    </row>
    <row r="61" spans="1:13" ht="15.75" customHeight="1">
      <c r="A61" s="25"/>
      <c r="B61" s="25"/>
      <c r="C61" s="25"/>
      <c r="M61" s="5"/>
    </row>
    <row r="62" spans="1:13" ht="15.75" customHeight="1">
      <c r="A62" s="25"/>
      <c r="B62" s="25"/>
      <c r="C62" s="25"/>
      <c r="M62" s="5"/>
    </row>
    <row r="63" spans="1:13" ht="15.75" customHeight="1">
      <c r="A63" s="25"/>
      <c r="B63" s="25"/>
      <c r="C63" s="25"/>
      <c r="M63" s="5"/>
    </row>
    <row r="64" spans="1:13" ht="15.75" customHeight="1">
      <c r="A64" s="25"/>
      <c r="B64" s="25"/>
      <c r="C64" s="25"/>
      <c r="M64" s="5"/>
    </row>
    <row r="65" spans="1:13" ht="15.75" customHeight="1">
      <c r="A65" s="25"/>
      <c r="B65" s="25"/>
      <c r="C65" s="25"/>
      <c r="M65" s="5"/>
    </row>
    <row r="66" spans="1:13" ht="15.75" customHeight="1">
      <c r="A66" s="25"/>
      <c r="B66" s="25"/>
      <c r="C66" s="25"/>
      <c r="M66" s="5"/>
    </row>
    <row r="67" spans="1:13" ht="15.75" customHeight="1">
      <c r="A67" s="25"/>
      <c r="B67" s="25"/>
      <c r="C67" s="25"/>
      <c r="M67" s="5"/>
    </row>
    <row r="68" spans="1:13" ht="15.75" customHeight="1">
      <c r="A68" s="25"/>
      <c r="B68" s="25"/>
      <c r="C68" s="25"/>
      <c r="M68" s="5"/>
    </row>
    <row r="69" spans="1:13" ht="15.75" customHeight="1">
      <c r="A69" s="25"/>
      <c r="B69" s="25"/>
      <c r="C69" s="25"/>
      <c r="M69" s="5"/>
    </row>
    <row r="70" spans="1:13" ht="15.75" customHeight="1">
      <c r="A70" s="25"/>
      <c r="B70" s="25"/>
      <c r="C70" s="25"/>
      <c r="M70" s="5"/>
    </row>
    <row r="71" spans="1:13" ht="15.75" customHeight="1">
      <c r="A71" s="25"/>
      <c r="B71" s="25"/>
      <c r="C71" s="25"/>
      <c r="M71" s="5"/>
    </row>
    <row r="72" spans="1:13" ht="15.75" customHeight="1">
      <c r="A72" s="25"/>
      <c r="B72" s="25"/>
      <c r="C72" s="25"/>
      <c r="M72" s="5"/>
    </row>
    <row r="73" spans="1:13" ht="15.75" customHeight="1">
      <c r="A73" s="25"/>
      <c r="B73" s="25"/>
      <c r="C73" s="25"/>
      <c r="M73" s="5"/>
    </row>
    <row r="74" spans="1:13" ht="15.75" customHeight="1">
      <c r="A74" s="25"/>
      <c r="B74" s="25"/>
      <c r="C74" s="25"/>
      <c r="M74" s="5"/>
    </row>
    <row r="75" spans="1:13" ht="15.75" customHeight="1">
      <c r="A75" s="25"/>
      <c r="B75" s="25"/>
      <c r="C75" s="25"/>
      <c r="M75" s="5"/>
    </row>
    <row r="76" spans="1:13" ht="15.75" customHeight="1">
      <c r="A76" s="25"/>
      <c r="B76" s="25"/>
      <c r="C76" s="25"/>
      <c r="M76" s="5"/>
    </row>
    <row r="77" spans="1:13" ht="15.75" customHeight="1">
      <c r="A77" s="25"/>
      <c r="B77" s="25"/>
      <c r="C77" s="25"/>
      <c r="M77" s="5"/>
    </row>
    <row r="78" spans="1:13" ht="15.75" customHeight="1">
      <c r="A78" s="25"/>
      <c r="B78" s="25"/>
      <c r="C78" s="25"/>
      <c r="M78" s="5"/>
    </row>
    <row r="79" spans="1:13" ht="15.75" customHeight="1">
      <c r="A79" s="25"/>
      <c r="B79" s="25"/>
      <c r="C79" s="25"/>
      <c r="M79" s="5"/>
    </row>
    <row r="80" spans="1:13" ht="15.75" customHeight="1">
      <c r="A80" s="25"/>
      <c r="B80" s="25"/>
      <c r="C80" s="25"/>
      <c r="M80" s="5"/>
    </row>
    <row r="81" spans="1:13" ht="15.75" customHeight="1">
      <c r="A81" s="25"/>
      <c r="B81" s="25"/>
      <c r="C81" s="25"/>
      <c r="M81" s="5"/>
    </row>
    <row r="82" spans="1:13" ht="15.75" customHeight="1">
      <c r="A82" s="25"/>
      <c r="B82" s="25"/>
      <c r="C82" s="25"/>
      <c r="M82" s="5"/>
    </row>
    <row r="83" spans="1:13" ht="15.75" customHeight="1">
      <c r="A83" s="25"/>
      <c r="B83" s="25"/>
      <c r="C83" s="25"/>
      <c r="M83" s="5"/>
    </row>
    <row r="84" spans="1:13" ht="15.75" customHeight="1">
      <c r="A84" s="25"/>
      <c r="B84" s="25"/>
      <c r="C84" s="25"/>
      <c r="M84" s="5"/>
    </row>
    <row r="85" spans="1:13" ht="15.75" customHeight="1">
      <c r="A85" s="25"/>
      <c r="B85" s="25"/>
      <c r="C85" s="25"/>
      <c r="M85" s="5"/>
    </row>
    <row r="86" spans="1:13" ht="15.75" customHeight="1">
      <c r="A86" s="25"/>
      <c r="B86" s="25"/>
      <c r="C86" s="25"/>
      <c r="M86" s="5"/>
    </row>
    <row r="87" spans="1:13" ht="15.75" customHeight="1">
      <c r="A87" s="25"/>
      <c r="B87" s="25"/>
      <c r="C87" s="25"/>
      <c r="M87" s="5"/>
    </row>
    <row r="88" spans="1:13" ht="15.75" customHeight="1">
      <c r="A88" s="25"/>
      <c r="B88" s="25"/>
      <c r="C88" s="25"/>
      <c r="M88" s="5"/>
    </row>
    <row r="89" spans="1:13" ht="15.75" customHeight="1">
      <c r="A89" s="25"/>
      <c r="B89" s="25"/>
      <c r="C89" s="25"/>
      <c r="M89" s="5"/>
    </row>
    <row r="90" spans="1:13" ht="15.75" customHeight="1">
      <c r="A90" s="25"/>
      <c r="B90" s="25"/>
      <c r="C90" s="25"/>
      <c r="M90" s="5"/>
    </row>
    <row r="91" spans="1:13" ht="15.75" customHeight="1">
      <c r="A91" s="25"/>
      <c r="B91" s="25"/>
      <c r="C91" s="25"/>
      <c r="M91" s="5"/>
    </row>
    <row r="92" spans="1:13" ht="15.75" customHeight="1">
      <c r="A92" s="25"/>
      <c r="B92" s="25"/>
      <c r="C92" s="25"/>
      <c r="M92" s="5"/>
    </row>
    <row r="93" spans="1:13" ht="15.75" customHeight="1">
      <c r="A93" s="25"/>
      <c r="B93" s="25"/>
      <c r="C93" s="25"/>
      <c r="M93" s="5"/>
    </row>
    <row r="94" spans="1:13" ht="15.75" customHeight="1">
      <c r="A94" s="25"/>
      <c r="B94" s="25"/>
      <c r="C94" s="25"/>
      <c r="M94" s="5"/>
    </row>
    <row r="95" spans="1:13" ht="15.75" customHeight="1">
      <c r="A95" s="25"/>
      <c r="B95" s="25"/>
      <c r="C95" s="25"/>
      <c r="M95" s="5"/>
    </row>
    <row r="96" spans="1:13" ht="15.75" customHeight="1">
      <c r="A96" s="25"/>
      <c r="B96" s="25"/>
      <c r="C96" s="25"/>
      <c r="M96" s="5"/>
    </row>
    <row r="97" spans="1:13" ht="15.75" customHeight="1">
      <c r="A97" s="25"/>
      <c r="B97" s="25"/>
      <c r="C97" s="25"/>
      <c r="M97" s="5"/>
    </row>
    <row r="98" spans="1:13" ht="15.75" customHeight="1">
      <c r="A98" s="25"/>
      <c r="B98" s="25"/>
      <c r="C98" s="25"/>
      <c r="M98" s="5"/>
    </row>
    <row r="99" spans="1:13" ht="15.75" customHeight="1">
      <c r="A99" s="25"/>
      <c r="B99" s="25"/>
      <c r="C99" s="25"/>
      <c r="M99" s="5"/>
    </row>
    <row r="100" spans="1:13" ht="15.75" customHeight="1">
      <c r="A100" s="25"/>
      <c r="B100" s="25"/>
      <c r="C100" s="25"/>
      <c r="M100" s="5"/>
    </row>
    <row r="101" spans="1:13" ht="15.75" customHeight="1">
      <c r="A101" s="25"/>
      <c r="B101" s="25"/>
      <c r="C101" s="25"/>
      <c r="M101" s="5"/>
    </row>
    <row r="102" spans="1:13" ht="15.75" customHeight="1">
      <c r="A102" s="25"/>
      <c r="B102" s="25"/>
      <c r="C102" s="25"/>
      <c r="M102" s="5"/>
    </row>
    <row r="103" spans="1:13" ht="15.75" customHeight="1">
      <c r="A103" s="25"/>
      <c r="B103" s="25"/>
      <c r="C103" s="25"/>
      <c r="M103" s="5"/>
    </row>
    <row r="104" spans="1:13" ht="15.75" customHeight="1">
      <c r="A104" s="25"/>
      <c r="B104" s="25"/>
      <c r="C104" s="25"/>
      <c r="M104" s="5"/>
    </row>
    <row r="105" spans="1:13" ht="15.75" customHeight="1">
      <c r="A105" s="25"/>
      <c r="B105" s="25"/>
      <c r="C105" s="25"/>
      <c r="M105" s="5"/>
    </row>
    <row r="106" spans="1:13" ht="15.75" customHeight="1">
      <c r="A106" s="25"/>
      <c r="B106" s="25"/>
      <c r="C106" s="25"/>
      <c r="M106" s="5"/>
    </row>
    <row r="107" spans="1:13" ht="15.75" customHeight="1">
      <c r="A107" s="25"/>
      <c r="B107" s="25"/>
      <c r="C107" s="25"/>
      <c r="M107" s="5"/>
    </row>
    <row r="108" spans="1:13" ht="15.75" customHeight="1">
      <c r="A108" s="25"/>
      <c r="B108" s="25"/>
      <c r="C108" s="25"/>
      <c r="M108" s="5"/>
    </row>
    <row r="109" spans="1:13" ht="15.75" customHeight="1">
      <c r="A109" s="25"/>
      <c r="B109" s="25"/>
      <c r="C109" s="25"/>
      <c r="M109" s="5"/>
    </row>
    <row r="110" spans="1:13" ht="15.75" customHeight="1">
      <c r="A110" s="25"/>
      <c r="B110" s="25"/>
      <c r="C110" s="25"/>
      <c r="M110" s="5"/>
    </row>
    <row r="111" spans="1:13" ht="15.75" customHeight="1">
      <c r="A111" s="25"/>
      <c r="B111" s="25"/>
      <c r="C111" s="25"/>
      <c r="M111" s="5"/>
    </row>
    <row r="112" spans="1:13" ht="15.75" customHeight="1">
      <c r="A112" s="25"/>
      <c r="B112" s="25"/>
      <c r="C112" s="25"/>
      <c r="M112" s="5"/>
    </row>
    <row r="113" spans="1:13" ht="15.75" customHeight="1">
      <c r="A113" s="25"/>
      <c r="B113" s="25"/>
      <c r="C113" s="25"/>
      <c r="M113" s="5"/>
    </row>
    <row r="114" spans="1:13" ht="15.75" customHeight="1">
      <c r="A114" s="25"/>
      <c r="B114" s="25"/>
      <c r="C114" s="25"/>
      <c r="M114" s="5"/>
    </row>
    <row r="115" spans="1:13" ht="15.75" customHeight="1">
      <c r="A115" s="25"/>
      <c r="B115" s="25"/>
      <c r="C115" s="25"/>
      <c r="M115" s="5"/>
    </row>
    <row r="116" spans="1:13" ht="15.75" customHeight="1">
      <c r="A116" s="25"/>
      <c r="B116" s="25"/>
      <c r="C116" s="25"/>
      <c r="M116" s="5"/>
    </row>
    <row r="117" spans="1:13" ht="15.75" customHeight="1">
      <c r="A117" s="25"/>
      <c r="B117" s="25"/>
      <c r="C117" s="25"/>
      <c r="M117" s="5"/>
    </row>
    <row r="118" spans="1:13" ht="15.75" customHeight="1">
      <c r="A118" s="25"/>
      <c r="B118" s="25"/>
      <c r="C118" s="25"/>
      <c r="M118" s="5"/>
    </row>
    <row r="119" spans="1:13" ht="15.75" customHeight="1">
      <c r="A119" s="25"/>
      <c r="B119" s="25"/>
      <c r="C119" s="25"/>
      <c r="M119" s="5"/>
    </row>
    <row r="120" spans="1:13" ht="15.75" customHeight="1">
      <c r="A120" s="25"/>
      <c r="B120" s="25"/>
      <c r="C120" s="25"/>
      <c r="M120" s="5"/>
    </row>
    <row r="121" spans="1:13" ht="15.75" customHeight="1">
      <c r="A121" s="25"/>
      <c r="B121" s="25"/>
      <c r="C121" s="25"/>
      <c r="M121" s="5"/>
    </row>
    <row r="122" spans="1:13" ht="15.75" customHeight="1">
      <c r="A122" s="25"/>
      <c r="B122" s="25"/>
      <c r="C122" s="25"/>
      <c r="M122" s="5"/>
    </row>
    <row r="123" spans="1:13" ht="15.75" customHeight="1">
      <c r="A123" s="25"/>
      <c r="B123" s="25"/>
      <c r="C123" s="25"/>
      <c r="M123" s="5"/>
    </row>
    <row r="124" spans="1:13" ht="15.75" customHeight="1">
      <c r="A124" s="25"/>
      <c r="B124" s="25"/>
      <c r="C124" s="25"/>
      <c r="M124" s="5"/>
    </row>
    <row r="125" spans="1:13" ht="15.75" customHeight="1">
      <c r="A125" s="25"/>
      <c r="B125" s="25"/>
      <c r="C125" s="25"/>
      <c r="M125" s="5"/>
    </row>
    <row r="126" spans="1:13" ht="15.75" customHeight="1">
      <c r="A126" s="25"/>
      <c r="B126" s="25"/>
      <c r="C126" s="25"/>
      <c r="M126" s="5"/>
    </row>
    <row r="127" spans="1:13" ht="15.75" customHeight="1">
      <c r="A127" s="25"/>
      <c r="B127" s="25"/>
      <c r="C127" s="25"/>
      <c r="M127" s="5"/>
    </row>
    <row r="128" spans="1:13" ht="15.75" customHeight="1">
      <c r="A128" s="25"/>
      <c r="B128" s="25"/>
      <c r="C128" s="25"/>
      <c r="M128" s="5"/>
    </row>
    <row r="129" spans="1:13" ht="15.75" customHeight="1">
      <c r="A129" s="25"/>
      <c r="B129" s="25"/>
      <c r="C129" s="25"/>
      <c r="M129" s="5"/>
    </row>
    <row r="130" spans="1:13" ht="15.75" customHeight="1">
      <c r="A130" s="25"/>
      <c r="B130" s="25"/>
      <c r="C130" s="25"/>
      <c r="M130" s="5"/>
    </row>
    <row r="131" spans="1:13" ht="15.75" customHeight="1">
      <c r="A131" s="25"/>
      <c r="B131" s="25"/>
      <c r="C131" s="25"/>
      <c r="M131" s="5"/>
    </row>
    <row r="132" spans="1:13" ht="15.75" customHeight="1">
      <c r="A132" s="25"/>
      <c r="B132" s="25"/>
      <c r="C132" s="25"/>
      <c r="M132" s="5"/>
    </row>
    <row r="133" spans="1:13" ht="15.75" customHeight="1">
      <c r="A133" s="25"/>
      <c r="B133" s="25"/>
      <c r="C133" s="25"/>
      <c r="M133" s="5"/>
    </row>
    <row r="134" spans="1:13" ht="15.75" customHeight="1">
      <c r="A134" s="25"/>
      <c r="B134" s="25"/>
      <c r="C134" s="25"/>
      <c r="M134" s="5"/>
    </row>
    <row r="135" spans="1:13" ht="15.75" customHeight="1">
      <c r="A135" s="25"/>
      <c r="B135" s="25"/>
      <c r="C135" s="25"/>
      <c r="M135" s="5"/>
    </row>
    <row r="136" spans="1:13" ht="15.75" customHeight="1">
      <c r="A136" s="25"/>
      <c r="B136" s="25"/>
      <c r="C136" s="25"/>
      <c r="M136" s="5"/>
    </row>
    <row r="137" spans="1:13" ht="15.75" customHeight="1">
      <c r="A137" s="25"/>
      <c r="B137" s="25"/>
      <c r="C137" s="25"/>
      <c r="M137" s="5"/>
    </row>
    <row r="138" spans="1:13" ht="15.75" customHeight="1">
      <c r="A138" s="25"/>
      <c r="B138" s="25"/>
      <c r="C138" s="25"/>
      <c r="M138" s="5"/>
    </row>
    <row r="139" spans="1:13" ht="15.75" customHeight="1">
      <c r="A139" s="25"/>
      <c r="B139" s="25"/>
      <c r="C139" s="25"/>
      <c r="M139" s="5"/>
    </row>
    <row r="140" spans="1:13" ht="15.75" customHeight="1">
      <c r="A140" s="25"/>
      <c r="B140" s="25"/>
      <c r="C140" s="25"/>
      <c r="M140" s="5"/>
    </row>
    <row r="141" spans="1:13" ht="15.75" customHeight="1">
      <c r="A141" s="25"/>
      <c r="B141" s="25"/>
      <c r="C141" s="25"/>
      <c r="M141" s="5"/>
    </row>
    <row r="142" spans="1:13" ht="15.75" customHeight="1">
      <c r="A142" s="25"/>
      <c r="B142" s="25"/>
      <c r="C142" s="25"/>
      <c r="M142" s="5"/>
    </row>
    <row r="143" spans="1:13" ht="15.75" customHeight="1">
      <c r="A143" s="25"/>
      <c r="B143" s="25"/>
      <c r="C143" s="25"/>
      <c r="M143" s="5"/>
    </row>
    <row r="144" spans="1:13" ht="15.75" customHeight="1">
      <c r="A144" s="25"/>
      <c r="B144" s="25"/>
      <c r="C144" s="25"/>
      <c r="M144" s="5"/>
    </row>
    <row r="145" spans="1:13" ht="15.75" customHeight="1">
      <c r="A145" s="25"/>
      <c r="B145" s="25"/>
      <c r="C145" s="25"/>
      <c r="M145" s="5"/>
    </row>
    <row r="146" spans="1:13" ht="15.75" customHeight="1">
      <c r="A146" s="25"/>
      <c r="B146" s="25"/>
      <c r="C146" s="25"/>
      <c r="M146" s="5"/>
    </row>
    <row r="147" spans="1:13" ht="15.75" customHeight="1">
      <c r="A147" s="25"/>
      <c r="B147" s="25"/>
      <c r="C147" s="25"/>
      <c r="M147" s="5"/>
    </row>
    <row r="148" spans="1:13" ht="15.75" customHeight="1">
      <c r="A148" s="25"/>
      <c r="B148" s="25"/>
      <c r="C148" s="25"/>
      <c r="M148" s="5"/>
    </row>
    <row r="149" spans="1:13" ht="15.75" customHeight="1">
      <c r="A149" s="25"/>
      <c r="B149" s="25"/>
      <c r="C149" s="25"/>
      <c r="M149" s="5"/>
    </row>
    <row r="150" spans="1:13" ht="15.75" customHeight="1">
      <c r="A150" s="25"/>
      <c r="B150" s="25"/>
      <c r="C150" s="25"/>
      <c r="M150" s="5"/>
    </row>
    <row r="151" spans="1:13" ht="15.75" customHeight="1">
      <c r="A151" s="25"/>
      <c r="B151" s="25"/>
      <c r="C151" s="25"/>
      <c r="M151" s="5"/>
    </row>
    <row r="152" spans="1:13" ht="15.75" customHeight="1">
      <c r="A152" s="25"/>
      <c r="B152" s="25"/>
      <c r="C152" s="25"/>
      <c r="M152" s="5"/>
    </row>
    <row r="153" spans="1:13" ht="15.75" customHeight="1">
      <c r="A153" s="25"/>
      <c r="B153" s="25"/>
      <c r="C153" s="25"/>
      <c r="M153" s="5"/>
    </row>
    <row r="154" spans="1:13" ht="15.75" customHeight="1">
      <c r="A154" s="25"/>
      <c r="B154" s="25"/>
      <c r="C154" s="25"/>
      <c r="M154" s="5"/>
    </row>
    <row r="155" spans="1:13" ht="15.75" customHeight="1">
      <c r="A155" s="25"/>
      <c r="B155" s="25"/>
      <c r="C155" s="25"/>
      <c r="M155" s="5"/>
    </row>
    <row r="156" spans="1:13" ht="15.75" customHeight="1">
      <c r="A156" s="25"/>
      <c r="B156" s="25"/>
      <c r="C156" s="25"/>
      <c r="M156" s="5"/>
    </row>
    <row r="157" spans="1:13" ht="15.75" customHeight="1">
      <c r="A157" s="25"/>
      <c r="B157" s="25"/>
      <c r="C157" s="25"/>
      <c r="M157" s="5"/>
    </row>
    <row r="158" spans="1:13" ht="15.75" customHeight="1">
      <c r="A158" s="25"/>
      <c r="B158" s="25"/>
      <c r="C158" s="25"/>
      <c r="M158" s="5"/>
    </row>
    <row r="159" spans="1:13" ht="15.75" customHeight="1">
      <c r="A159" s="25"/>
      <c r="B159" s="25"/>
      <c r="C159" s="25"/>
      <c r="M159" s="5"/>
    </row>
    <row r="160" spans="1:13" ht="15.75" customHeight="1">
      <c r="A160" s="25"/>
      <c r="B160" s="25"/>
      <c r="C160" s="25"/>
      <c r="M160" s="5"/>
    </row>
    <row r="161" spans="1:13" ht="15.75" customHeight="1">
      <c r="A161" s="25"/>
      <c r="B161" s="25"/>
      <c r="C161" s="25"/>
      <c r="M161" s="5"/>
    </row>
    <row r="162" spans="1:13" ht="15.75" customHeight="1">
      <c r="A162" s="25"/>
      <c r="B162" s="25"/>
      <c r="C162" s="25"/>
      <c r="M162" s="5"/>
    </row>
    <row r="163" spans="1:13" ht="15.75" customHeight="1">
      <c r="A163" s="25"/>
      <c r="B163" s="25"/>
      <c r="C163" s="25"/>
      <c r="M163" s="5"/>
    </row>
    <row r="164" spans="1:13" ht="15.75" customHeight="1">
      <c r="A164" s="25"/>
      <c r="B164" s="25"/>
      <c r="C164" s="25"/>
      <c r="M164" s="5"/>
    </row>
    <row r="165" spans="1:13" ht="15.75" customHeight="1">
      <c r="A165" s="25"/>
      <c r="B165" s="25"/>
      <c r="C165" s="25"/>
      <c r="M165" s="5"/>
    </row>
    <row r="166" spans="1:13" ht="15.75" customHeight="1">
      <c r="A166" s="25"/>
      <c r="B166" s="25"/>
      <c r="C166" s="25"/>
      <c r="M166" s="5"/>
    </row>
    <row r="167" spans="1:13" ht="15.75" customHeight="1">
      <c r="A167" s="25"/>
      <c r="B167" s="25"/>
      <c r="C167" s="25"/>
      <c r="M167" s="5"/>
    </row>
    <row r="168" spans="1:13" ht="15.75" customHeight="1">
      <c r="A168" s="25"/>
      <c r="B168" s="25"/>
      <c r="C168" s="25"/>
      <c r="M168" s="5"/>
    </row>
    <row r="169" spans="1:13" ht="15.75" customHeight="1">
      <c r="A169" s="25"/>
      <c r="B169" s="25"/>
      <c r="C169" s="25"/>
      <c r="M169" s="5"/>
    </row>
    <row r="170" spans="1:13" ht="15.75" customHeight="1">
      <c r="A170" s="25"/>
      <c r="B170" s="25"/>
      <c r="C170" s="25"/>
      <c r="M170" s="5"/>
    </row>
    <row r="171" spans="1:13" ht="15.75" customHeight="1">
      <c r="A171" s="25"/>
      <c r="B171" s="25"/>
      <c r="C171" s="25"/>
      <c r="M171" s="5"/>
    </row>
    <row r="172" spans="1:13" ht="15.75" customHeight="1">
      <c r="A172" s="25"/>
      <c r="B172" s="25"/>
      <c r="C172" s="25"/>
      <c r="M172" s="5"/>
    </row>
    <row r="173" spans="1:13" ht="15.75" customHeight="1">
      <c r="A173" s="25"/>
      <c r="B173" s="25"/>
      <c r="C173" s="25"/>
      <c r="M173" s="5"/>
    </row>
    <row r="174" spans="1:13" ht="15.75" customHeight="1">
      <c r="A174" s="25"/>
      <c r="B174" s="25"/>
      <c r="C174" s="25"/>
      <c r="M174" s="5"/>
    </row>
    <row r="175" spans="1:13" ht="15.75" customHeight="1">
      <c r="A175" s="25"/>
      <c r="B175" s="25"/>
      <c r="C175" s="25"/>
      <c r="M175" s="5"/>
    </row>
    <row r="176" spans="1:13" ht="15.75" customHeight="1">
      <c r="A176" s="25"/>
      <c r="B176" s="25"/>
      <c r="C176" s="25"/>
      <c r="M176" s="5"/>
    </row>
    <row r="177" spans="1:13" ht="15.75" customHeight="1">
      <c r="A177" s="25"/>
      <c r="B177" s="25"/>
      <c r="C177" s="25"/>
      <c r="M177" s="5"/>
    </row>
    <row r="178" spans="1:13" ht="15.75" customHeight="1">
      <c r="A178" s="25"/>
      <c r="B178" s="25"/>
      <c r="C178" s="25"/>
      <c r="M178" s="5"/>
    </row>
    <row r="179" spans="1:13" ht="15.75" customHeight="1">
      <c r="A179" s="25"/>
      <c r="B179" s="25"/>
      <c r="C179" s="25"/>
      <c r="M179" s="5"/>
    </row>
    <row r="180" spans="1:13" ht="15.75" customHeight="1">
      <c r="A180" s="25"/>
      <c r="B180" s="25"/>
      <c r="C180" s="25"/>
      <c r="M180" s="5"/>
    </row>
    <row r="181" spans="1:13" ht="15.75" customHeight="1">
      <c r="A181" s="25"/>
      <c r="B181" s="25"/>
      <c r="C181" s="25"/>
      <c r="M181" s="5"/>
    </row>
    <row r="182" spans="1:13" ht="15.75" customHeight="1">
      <c r="A182" s="25"/>
      <c r="B182" s="25"/>
      <c r="C182" s="25"/>
      <c r="M182" s="5"/>
    </row>
    <row r="183" spans="1:13" ht="15.75" customHeight="1">
      <c r="A183" s="25"/>
      <c r="B183" s="25"/>
      <c r="C183" s="25"/>
      <c r="M183" s="5"/>
    </row>
    <row r="184" spans="1:13" ht="15.75" customHeight="1">
      <c r="A184" s="25"/>
      <c r="B184" s="25"/>
      <c r="C184" s="25"/>
      <c r="M184" s="5"/>
    </row>
    <row r="185" spans="1:13" ht="15.75" customHeight="1">
      <c r="A185" s="25"/>
      <c r="B185" s="25"/>
      <c r="C185" s="25"/>
      <c r="M185" s="5"/>
    </row>
    <row r="186" spans="1:13" ht="15.75" customHeight="1">
      <c r="A186" s="25"/>
      <c r="B186" s="25"/>
      <c r="C186" s="25"/>
      <c r="M186" s="5"/>
    </row>
    <row r="187" spans="1:13" ht="15.75" customHeight="1">
      <c r="A187" s="25"/>
      <c r="B187" s="25"/>
      <c r="C187" s="25"/>
      <c r="M187" s="5"/>
    </row>
    <row r="188" spans="1:13" ht="15.75" customHeight="1">
      <c r="A188" s="25"/>
      <c r="B188" s="25"/>
      <c r="C188" s="25"/>
      <c r="M188" s="5"/>
    </row>
    <row r="189" spans="1:13" ht="15.75" customHeight="1">
      <c r="A189" s="25"/>
      <c r="B189" s="25"/>
      <c r="C189" s="25"/>
      <c r="M189" s="5"/>
    </row>
    <row r="190" spans="1:13" ht="15.75" customHeight="1">
      <c r="A190" s="25"/>
      <c r="B190" s="25"/>
      <c r="C190" s="25"/>
      <c r="M190" s="5"/>
    </row>
    <row r="191" spans="1:13" ht="15.75" customHeight="1">
      <c r="A191" s="25"/>
      <c r="B191" s="25"/>
      <c r="C191" s="25"/>
      <c r="M191" s="5"/>
    </row>
    <row r="192" spans="1:13" ht="15.75" customHeight="1">
      <c r="A192" s="25"/>
      <c r="B192" s="25"/>
      <c r="C192" s="25"/>
      <c r="M192" s="5"/>
    </row>
    <row r="193" spans="1:13" ht="15.75" customHeight="1">
      <c r="A193" s="25"/>
      <c r="B193" s="25"/>
      <c r="C193" s="25"/>
      <c r="M193" s="5"/>
    </row>
    <row r="194" spans="1:13" ht="15.75" customHeight="1">
      <c r="A194" s="25"/>
      <c r="B194" s="25"/>
      <c r="C194" s="25"/>
      <c r="M194" s="5"/>
    </row>
    <row r="195" spans="1:13" ht="15.75" customHeight="1">
      <c r="A195" s="25"/>
      <c r="B195" s="25"/>
      <c r="C195" s="25"/>
      <c r="M195" s="5"/>
    </row>
    <row r="196" spans="1:13" ht="15.75" customHeight="1">
      <c r="A196" s="25"/>
      <c r="B196" s="25"/>
      <c r="C196" s="25"/>
      <c r="M196" s="5"/>
    </row>
    <row r="197" spans="1:13" ht="15.75" customHeight="1">
      <c r="A197" s="25"/>
      <c r="B197" s="25"/>
      <c r="C197" s="25"/>
      <c r="M197" s="5"/>
    </row>
    <row r="198" spans="1:13" ht="15.75" customHeight="1">
      <c r="A198" s="25"/>
      <c r="B198" s="25"/>
      <c r="C198" s="25"/>
      <c r="M198" s="5"/>
    </row>
    <row r="199" spans="1:13" ht="15.75" customHeight="1">
      <c r="A199" s="25"/>
      <c r="B199" s="25"/>
      <c r="C199" s="25"/>
      <c r="M199" s="5"/>
    </row>
    <row r="200" spans="1:13" ht="15.75" customHeight="1">
      <c r="A200" s="25"/>
      <c r="B200" s="25"/>
      <c r="C200" s="25"/>
      <c r="M200" s="5"/>
    </row>
    <row r="201" spans="1:13" ht="15.75" customHeight="1">
      <c r="A201" s="25"/>
      <c r="B201" s="25"/>
      <c r="C201" s="25"/>
      <c r="M201" s="5"/>
    </row>
    <row r="202" spans="1:13" ht="15.75" customHeight="1">
      <c r="A202" s="25"/>
      <c r="B202" s="25"/>
      <c r="C202" s="25"/>
      <c r="M202" s="5"/>
    </row>
    <row r="203" spans="1:13" ht="15.75" customHeight="1">
      <c r="A203" s="25"/>
      <c r="B203" s="25"/>
      <c r="C203" s="25"/>
      <c r="M203" s="5"/>
    </row>
    <row r="204" spans="1:13" ht="15.75" customHeight="1">
      <c r="A204" s="25"/>
      <c r="B204" s="25"/>
      <c r="C204" s="25"/>
      <c r="M204" s="5"/>
    </row>
    <row r="205" spans="1:13" ht="15.75" customHeight="1">
      <c r="A205" s="25"/>
      <c r="B205" s="25"/>
      <c r="C205" s="25"/>
      <c r="M205" s="5"/>
    </row>
    <row r="206" spans="1:13" ht="15.75" customHeight="1">
      <c r="A206" s="25"/>
      <c r="B206" s="25"/>
      <c r="C206" s="25"/>
      <c r="M206" s="5"/>
    </row>
    <row r="207" spans="1:13" ht="15.75" customHeight="1">
      <c r="A207" s="25"/>
      <c r="B207" s="25"/>
      <c r="C207" s="25"/>
      <c r="M207" s="5"/>
    </row>
    <row r="208" spans="1:13" ht="15.75" customHeight="1">
      <c r="A208" s="25"/>
      <c r="B208" s="25"/>
      <c r="C208" s="25"/>
      <c r="M208" s="5"/>
    </row>
    <row r="209" spans="1:13" ht="15.75" customHeight="1">
      <c r="A209" s="25"/>
      <c r="B209" s="25"/>
      <c r="C209" s="25"/>
      <c r="M209" s="5"/>
    </row>
    <row r="210" spans="1:13" ht="15.75" customHeight="1">
      <c r="A210" s="25"/>
      <c r="B210" s="25"/>
      <c r="C210" s="25"/>
      <c r="M210" s="5"/>
    </row>
    <row r="211" spans="1:13" ht="15.75" customHeight="1">
      <c r="A211" s="25"/>
      <c r="B211" s="25"/>
      <c r="C211" s="25"/>
      <c r="M211" s="5"/>
    </row>
    <row r="212" spans="1:13" ht="15.75" customHeight="1">
      <c r="A212" s="25"/>
      <c r="B212" s="25"/>
      <c r="C212" s="25"/>
      <c r="M212" s="5"/>
    </row>
    <row r="213" spans="1:13" ht="15.75" customHeight="1">
      <c r="A213" s="25"/>
      <c r="B213" s="25"/>
      <c r="C213" s="25"/>
      <c r="M213" s="5"/>
    </row>
    <row r="214" spans="1:13" ht="15.75" customHeight="1">
      <c r="A214" s="25"/>
      <c r="B214" s="25"/>
      <c r="C214" s="25"/>
      <c r="M214" s="5"/>
    </row>
    <row r="215" spans="1:13" ht="15.75" customHeight="1">
      <c r="A215" s="25"/>
      <c r="B215" s="25"/>
      <c r="C215" s="25"/>
      <c r="M215" s="5"/>
    </row>
    <row r="216" spans="1:13" ht="15.75" customHeight="1">
      <c r="A216" s="25"/>
      <c r="B216" s="25"/>
      <c r="C216" s="25"/>
      <c r="M216" s="5"/>
    </row>
    <row r="217" spans="1:13" ht="15.75" customHeight="1">
      <c r="A217" s="25"/>
      <c r="B217" s="25"/>
      <c r="C217" s="25"/>
      <c r="M217" s="5"/>
    </row>
    <row r="218" spans="1:13" ht="15.75" customHeight="1">
      <c r="A218" s="25"/>
      <c r="B218" s="25"/>
      <c r="C218" s="25"/>
      <c r="M218" s="5"/>
    </row>
    <row r="219" spans="1:13" ht="15.75" customHeight="1">
      <c r="A219" s="25"/>
      <c r="B219" s="25"/>
      <c r="C219" s="25"/>
      <c r="M219" s="5"/>
    </row>
    <row r="220" spans="1:13" ht="15.75" customHeight="1">
      <c r="A220" s="25"/>
      <c r="B220" s="25"/>
      <c r="C220" s="25"/>
      <c r="M220" s="5"/>
    </row>
    <row r="221" spans="1:13" ht="15.75" customHeight="1">
      <c r="A221" s="25"/>
      <c r="B221" s="25"/>
      <c r="C221" s="25"/>
      <c r="M221" s="5"/>
    </row>
    <row r="222" spans="1:13" ht="15.75" customHeight="1">
      <c r="A222" s="25"/>
      <c r="B222" s="25"/>
      <c r="C222" s="25"/>
      <c r="M222" s="5"/>
    </row>
    <row r="223" spans="1:13" ht="15.75" customHeight="1">
      <c r="A223" s="25"/>
      <c r="B223" s="25"/>
      <c r="C223" s="25"/>
      <c r="M223" s="5"/>
    </row>
    <row r="224" spans="1:13" ht="15.75" customHeight="1">
      <c r="A224" s="25"/>
      <c r="B224" s="25"/>
      <c r="C224" s="25"/>
      <c r="M224" s="5"/>
    </row>
    <row r="225" spans="1:13" ht="15.75" customHeight="1">
      <c r="A225" s="25"/>
      <c r="B225" s="25"/>
      <c r="C225" s="25"/>
      <c r="M225" s="5"/>
    </row>
    <row r="226" spans="1:13" ht="15.75" customHeight="1">
      <c r="A226" s="25"/>
      <c r="B226" s="25"/>
      <c r="C226" s="25"/>
      <c r="M226" s="5"/>
    </row>
    <row r="227" spans="1:13" ht="15.75" customHeight="1">
      <c r="A227" s="25"/>
      <c r="B227" s="25"/>
      <c r="C227" s="25"/>
      <c r="M227" s="5"/>
    </row>
    <row r="228" spans="1:13" ht="15.75" customHeight="1">
      <c r="A228" s="25"/>
      <c r="B228" s="25"/>
      <c r="C228" s="25"/>
      <c r="M228" s="5"/>
    </row>
    <row r="229" spans="1:13" ht="15.75" customHeight="1">
      <c r="A229" s="25"/>
      <c r="B229" s="25"/>
      <c r="C229" s="25"/>
      <c r="M229" s="5"/>
    </row>
    <row r="230" spans="1:13" ht="15.75" customHeight="1">
      <c r="A230" s="25"/>
      <c r="B230" s="25"/>
      <c r="C230" s="25"/>
      <c r="M230" s="5"/>
    </row>
    <row r="231" spans="1:13" ht="15.75" customHeight="1">
      <c r="A231" s="25"/>
      <c r="B231" s="25"/>
      <c r="C231" s="25"/>
      <c r="M231" s="5"/>
    </row>
    <row r="232" spans="1:13" ht="15.75" customHeight="1">
      <c r="A232" s="25"/>
      <c r="B232" s="25"/>
      <c r="C232" s="25"/>
      <c r="M232" s="5"/>
    </row>
    <row r="233" spans="1:13" ht="15.75" customHeight="1"/>
    <row r="234" spans="1:13" ht="15.75" customHeight="1"/>
    <row r="235" spans="1:13" ht="15.75" customHeight="1"/>
    <row r="236" spans="1:13" ht="15.75" customHeight="1"/>
    <row r="237" spans="1:13" ht="15.75" customHeight="1"/>
    <row r="238" spans="1:13" ht="15.75" customHeight="1"/>
    <row r="239" spans="1:13" ht="15.75" customHeight="1"/>
    <row r="240" spans="1:1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I2:N2"/>
    <mergeCell ref="D12:E12"/>
    <mergeCell ref="I28:M28"/>
  </mergeCells>
  <conditionalFormatting sqref="D8:G8 D14:G25">
    <cfRule type="colorScale" priority="1">
      <colorScale>
        <cfvo type="min"/>
        <cfvo type="max"/>
        <color rgb="FFFFFFFF"/>
        <color rgb="FF57BB8A"/>
      </colorScale>
    </cfRule>
  </conditionalFormatting>
  <conditionalFormatting sqref="D8:G8 L14:L25">
    <cfRule type="colorScale" priority="2">
      <colorScale>
        <cfvo type="formula" val="-1"/>
        <cfvo type="formula" val="0"/>
        <cfvo type="formula" val="1.157273521"/>
        <color rgb="FFEA9999"/>
        <color rgb="FFFFFFFF"/>
        <color rgb="FFEA9999"/>
      </colorScale>
    </cfRule>
  </conditionalFormatting>
  <conditionalFormatting sqref="D8:G8">
    <cfRule type="colorScale" priority="3">
      <colorScale>
        <cfvo type="min"/>
        <cfvo type="max"/>
        <color rgb="FFFFFFFF"/>
        <color rgb="FF57BB8A"/>
      </colorScale>
    </cfRule>
  </conditionalFormatting>
  <pageMargins left="0" right="0" top="0" bottom="0" header="0" footer="0"/>
  <pageSetup orientation="landscape"/>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O1000"/>
  <sheetViews>
    <sheetView workbookViewId="0"/>
  </sheetViews>
  <sheetFormatPr defaultColWidth="12.5703125" defaultRowHeight="15" customHeight="1"/>
  <cols>
    <col min="1" max="2" width="15.42578125" customWidth="1"/>
    <col min="3" max="3" width="41.42578125" customWidth="1"/>
    <col min="4" max="18" width="21.42578125" customWidth="1"/>
    <col min="19" max="19" width="3.42578125" customWidth="1"/>
    <col min="20" max="21" width="12.42578125" customWidth="1"/>
    <col min="22" max="22" width="13.42578125" customWidth="1"/>
    <col min="23" max="24" width="12.42578125" customWidth="1"/>
    <col min="25" max="25" width="14" customWidth="1"/>
    <col min="26" max="26" width="40" customWidth="1"/>
    <col min="27" max="27" width="52.42578125" customWidth="1"/>
    <col min="28" max="28" width="32.140625" customWidth="1"/>
    <col min="29" max="29" width="38.42578125" customWidth="1"/>
    <col min="30" max="30" width="34.42578125" customWidth="1"/>
    <col min="31" max="31" width="37.42578125" customWidth="1"/>
    <col min="32" max="32" width="38.140625" customWidth="1"/>
    <col min="33" max="33" width="40.42578125" customWidth="1"/>
    <col min="34" max="34" width="36.85546875" customWidth="1"/>
    <col min="35" max="41" width="12.42578125" customWidth="1"/>
  </cols>
  <sheetData>
    <row r="1" spans="1:41" ht="15.75" customHeight="1">
      <c r="A1" s="25"/>
      <c r="B1" s="25"/>
      <c r="C1" s="25"/>
      <c r="I1" s="5"/>
      <c r="J1" s="5"/>
      <c r="K1" s="5"/>
      <c r="L1" s="5"/>
      <c r="M1" s="5"/>
      <c r="N1" s="5"/>
      <c r="O1" s="5"/>
      <c r="P1" s="5"/>
      <c r="Q1" s="5"/>
      <c r="R1" s="5"/>
      <c r="X1" s="5"/>
    </row>
    <row r="2" spans="1:41" ht="15.75" customHeight="1">
      <c r="A2" s="25"/>
      <c r="B2" s="25"/>
      <c r="C2" s="25"/>
      <c r="I2" s="5"/>
      <c r="J2" s="5"/>
      <c r="K2" s="5"/>
      <c r="L2" s="5"/>
      <c r="M2" s="5"/>
      <c r="N2" s="5"/>
      <c r="O2" s="5"/>
      <c r="P2" s="5"/>
      <c r="Q2" s="5"/>
      <c r="R2" s="5"/>
      <c r="T2" s="109" t="s">
        <v>25</v>
      </c>
      <c r="U2" s="117"/>
      <c r="V2" s="117"/>
      <c r="W2" s="117"/>
      <c r="X2" s="117"/>
      <c r="Y2" s="117"/>
    </row>
    <row r="3" spans="1:41" ht="15.75" customHeight="1">
      <c r="A3" s="26"/>
      <c r="B3" s="26"/>
      <c r="C3" s="26"/>
      <c r="I3" s="5"/>
      <c r="J3" s="5"/>
      <c r="K3" s="5"/>
      <c r="L3" s="5"/>
      <c r="M3" s="5"/>
      <c r="N3" s="5"/>
      <c r="O3" s="5"/>
      <c r="P3" s="5"/>
      <c r="Q3" s="5"/>
      <c r="R3" s="5"/>
      <c r="T3" s="27" t="s">
        <v>26</v>
      </c>
      <c r="U3" s="27" t="s">
        <v>27</v>
      </c>
      <c r="V3" s="27" t="s">
        <v>28</v>
      </c>
      <c r="W3" s="27" t="s">
        <v>29</v>
      </c>
      <c r="X3" s="28" t="s">
        <v>30</v>
      </c>
      <c r="Y3" s="27" t="s">
        <v>31</v>
      </c>
    </row>
    <row r="4" spans="1:41" ht="30" customHeight="1">
      <c r="A4" s="29"/>
      <c r="B4" s="29"/>
      <c r="C4" s="30" t="s">
        <v>32</v>
      </c>
      <c r="D4" s="31">
        <f t="shared" ref="D4:R4" si="0">SUMIF(D14:D23,"&gt;1")</f>
        <v>26</v>
      </c>
      <c r="E4" s="31">
        <f t="shared" si="0"/>
        <v>24</v>
      </c>
      <c r="F4" s="31">
        <f t="shared" si="0"/>
        <v>14</v>
      </c>
      <c r="G4" s="31">
        <f t="shared" si="0"/>
        <v>21</v>
      </c>
      <c r="H4" s="31">
        <f t="shared" si="0"/>
        <v>19</v>
      </c>
      <c r="I4" s="31">
        <f t="shared" si="0"/>
        <v>16</v>
      </c>
      <c r="J4" s="31">
        <f t="shared" si="0"/>
        <v>14</v>
      </c>
      <c r="K4" s="31">
        <f t="shared" si="0"/>
        <v>11</v>
      </c>
      <c r="L4" s="31">
        <f t="shared" si="0"/>
        <v>6</v>
      </c>
      <c r="M4" s="31">
        <f t="shared" si="0"/>
        <v>15</v>
      </c>
      <c r="N4" s="31">
        <f t="shared" si="0"/>
        <v>9</v>
      </c>
      <c r="O4" s="31">
        <f t="shared" si="0"/>
        <v>21</v>
      </c>
      <c r="P4" s="31">
        <f t="shared" si="0"/>
        <v>8</v>
      </c>
      <c r="Q4" s="31">
        <f t="shared" si="0"/>
        <v>24</v>
      </c>
      <c r="R4" s="31">
        <f t="shared" si="0"/>
        <v>23</v>
      </c>
      <c r="S4" s="32"/>
      <c r="T4" s="33">
        <f>QUARTILE($D$4:$R$4, 1)</f>
        <v>12.5</v>
      </c>
      <c r="U4" s="33">
        <f>QUARTILE($D$4:$R$4, 2)</f>
        <v>16</v>
      </c>
      <c r="V4" s="33">
        <f>QUARTILE($D$4:$R$4, 3)</f>
        <v>22</v>
      </c>
      <c r="W4" s="33">
        <f>QUARTILE($D$4:$R$4, 4)</f>
        <v>26</v>
      </c>
      <c r="X4" s="34">
        <f>AVERAGE(D4:R4)</f>
        <v>16.733333333333334</v>
      </c>
      <c r="Y4" s="34">
        <f>STDEV(D4:R4)</f>
        <v>6.408327915038889</v>
      </c>
      <c r="Z4" s="32"/>
      <c r="AA4" s="32"/>
      <c r="AB4" s="32"/>
      <c r="AC4" s="32"/>
      <c r="AD4" s="32"/>
      <c r="AE4" s="32"/>
      <c r="AF4" s="32"/>
      <c r="AG4" s="32"/>
      <c r="AH4" s="32"/>
      <c r="AI4" s="32"/>
      <c r="AJ4" s="32"/>
      <c r="AK4" s="32"/>
      <c r="AL4" s="32"/>
      <c r="AM4" s="32"/>
      <c r="AN4" s="32"/>
      <c r="AO4" s="32"/>
    </row>
    <row r="5" spans="1:41" ht="30" customHeight="1">
      <c r="A5" s="29"/>
      <c r="B5" s="29"/>
      <c r="C5" s="35" t="s">
        <v>33</v>
      </c>
      <c r="D5" s="36">
        <f t="shared" ref="D5:R5" si="1">D4/(COUNT(D14:D23)*3)</f>
        <v>0.8666666666666667</v>
      </c>
      <c r="E5" s="36">
        <f t="shared" si="1"/>
        <v>0.8</v>
      </c>
      <c r="F5" s="36">
        <f t="shared" si="1"/>
        <v>0.46666666666666667</v>
      </c>
      <c r="G5" s="36">
        <f t="shared" si="1"/>
        <v>0.7</v>
      </c>
      <c r="H5" s="36">
        <f t="shared" si="1"/>
        <v>0.6333333333333333</v>
      </c>
      <c r="I5" s="36">
        <f t="shared" si="1"/>
        <v>0.53333333333333333</v>
      </c>
      <c r="J5" s="36">
        <f t="shared" si="1"/>
        <v>0.46666666666666667</v>
      </c>
      <c r="K5" s="36">
        <f t="shared" si="1"/>
        <v>0.36666666666666664</v>
      </c>
      <c r="L5" s="36">
        <f t="shared" si="1"/>
        <v>0.2</v>
      </c>
      <c r="M5" s="36">
        <f t="shared" si="1"/>
        <v>0.5</v>
      </c>
      <c r="N5" s="36">
        <f t="shared" si="1"/>
        <v>0.3</v>
      </c>
      <c r="O5" s="36">
        <f t="shared" si="1"/>
        <v>0.7</v>
      </c>
      <c r="P5" s="36">
        <f t="shared" si="1"/>
        <v>0.26666666666666666</v>
      </c>
      <c r="Q5" s="36">
        <f t="shared" si="1"/>
        <v>0.8</v>
      </c>
      <c r="R5" s="36">
        <f t="shared" si="1"/>
        <v>0.76666666666666672</v>
      </c>
      <c r="S5" s="32"/>
      <c r="T5" s="32"/>
      <c r="U5" s="32"/>
      <c r="V5" s="32"/>
      <c r="W5" s="32"/>
      <c r="X5" s="5"/>
      <c r="Y5" s="32"/>
      <c r="Z5" s="32"/>
      <c r="AA5" s="32"/>
      <c r="AB5" s="32"/>
      <c r="AC5" s="32"/>
      <c r="AD5" s="32"/>
      <c r="AE5" s="32"/>
      <c r="AF5" s="32"/>
      <c r="AG5" s="32"/>
      <c r="AH5" s="32"/>
      <c r="AI5" s="32"/>
      <c r="AJ5" s="32"/>
      <c r="AK5" s="32"/>
      <c r="AL5" s="32"/>
      <c r="AM5" s="32"/>
      <c r="AN5" s="32"/>
      <c r="AO5" s="32"/>
    </row>
    <row r="6" spans="1:41" ht="30" customHeight="1">
      <c r="A6" s="29"/>
      <c r="B6" s="29"/>
      <c r="C6" s="35" t="s">
        <v>34</v>
      </c>
      <c r="D6" s="36">
        <f t="shared" ref="D6:R6" si="2">COUNTIF(D14:D23,"3")/COUNT(D14:D23)</f>
        <v>0.6</v>
      </c>
      <c r="E6" s="36">
        <f t="shared" si="2"/>
        <v>0.4</v>
      </c>
      <c r="F6" s="36">
        <f t="shared" si="2"/>
        <v>0.4</v>
      </c>
      <c r="G6" s="36">
        <f t="shared" si="2"/>
        <v>0.3</v>
      </c>
      <c r="H6" s="36">
        <f t="shared" si="2"/>
        <v>0.1</v>
      </c>
      <c r="I6" s="36">
        <f t="shared" si="2"/>
        <v>0.2</v>
      </c>
      <c r="J6" s="36">
        <f t="shared" si="2"/>
        <v>0.2</v>
      </c>
      <c r="K6" s="36">
        <f t="shared" si="2"/>
        <v>0.1</v>
      </c>
      <c r="L6" s="36">
        <f t="shared" si="2"/>
        <v>0</v>
      </c>
      <c r="M6" s="36">
        <f t="shared" si="2"/>
        <v>0.3</v>
      </c>
      <c r="N6" s="36">
        <f t="shared" si="2"/>
        <v>0.1</v>
      </c>
      <c r="O6" s="36">
        <f t="shared" si="2"/>
        <v>0.3</v>
      </c>
      <c r="P6" s="36">
        <f t="shared" si="2"/>
        <v>0</v>
      </c>
      <c r="Q6" s="36">
        <f t="shared" si="2"/>
        <v>0.4</v>
      </c>
      <c r="R6" s="36">
        <f t="shared" si="2"/>
        <v>0.3</v>
      </c>
      <c r="S6" s="32"/>
      <c r="T6" s="32"/>
      <c r="U6" s="32"/>
      <c r="V6" s="32"/>
      <c r="W6" s="32"/>
      <c r="X6" s="5"/>
      <c r="Y6" s="32"/>
      <c r="Z6" s="32"/>
      <c r="AA6" s="32"/>
      <c r="AB6" s="32"/>
      <c r="AC6" s="32"/>
      <c r="AD6" s="32"/>
      <c r="AE6" s="32"/>
      <c r="AF6" s="32"/>
      <c r="AG6" s="32"/>
      <c r="AH6" s="32"/>
      <c r="AI6" s="32"/>
      <c r="AJ6" s="32"/>
      <c r="AK6" s="32"/>
      <c r="AL6" s="32"/>
      <c r="AM6" s="32"/>
      <c r="AN6" s="32"/>
      <c r="AO6" s="32"/>
    </row>
    <row r="7" spans="1:41" ht="30" customHeight="1">
      <c r="A7" s="29"/>
      <c r="B7" s="29"/>
      <c r="C7" s="35" t="s">
        <v>35</v>
      </c>
      <c r="D7" s="36">
        <f t="shared" ref="D7:R7" si="3">COUNTIF(D14:D23,"2")/COUNT(D14:D23)</f>
        <v>0.4</v>
      </c>
      <c r="E7" s="36">
        <f t="shared" si="3"/>
        <v>0.6</v>
      </c>
      <c r="F7" s="36">
        <f t="shared" si="3"/>
        <v>0.1</v>
      </c>
      <c r="G7" s="36">
        <f t="shared" si="3"/>
        <v>0.6</v>
      </c>
      <c r="H7" s="36">
        <f t="shared" si="3"/>
        <v>0.8</v>
      </c>
      <c r="I7" s="36">
        <f t="shared" si="3"/>
        <v>0.5</v>
      </c>
      <c r="J7" s="36">
        <f t="shared" si="3"/>
        <v>0.4</v>
      </c>
      <c r="K7" s="36">
        <f t="shared" si="3"/>
        <v>0.4</v>
      </c>
      <c r="L7" s="36">
        <f t="shared" si="3"/>
        <v>0.3</v>
      </c>
      <c r="M7" s="36">
        <f t="shared" si="3"/>
        <v>0.3</v>
      </c>
      <c r="N7" s="36">
        <f t="shared" si="3"/>
        <v>0.3</v>
      </c>
      <c r="O7" s="36">
        <f t="shared" si="3"/>
        <v>0.6</v>
      </c>
      <c r="P7" s="36">
        <f t="shared" si="3"/>
        <v>0.4</v>
      </c>
      <c r="Q7" s="36">
        <f t="shared" si="3"/>
        <v>0.6</v>
      </c>
      <c r="R7" s="36">
        <f t="shared" si="3"/>
        <v>0.7</v>
      </c>
      <c r="S7" s="32"/>
      <c r="T7" s="32"/>
      <c r="U7" s="32"/>
      <c r="V7" s="32"/>
      <c r="W7" s="32"/>
      <c r="X7" s="5"/>
      <c r="Y7" s="32"/>
      <c r="Z7" s="32"/>
      <c r="AA7" s="32"/>
      <c r="AB7" s="32"/>
      <c r="AC7" s="32"/>
      <c r="AD7" s="32"/>
      <c r="AE7" s="32"/>
      <c r="AF7" s="32"/>
      <c r="AG7" s="32"/>
      <c r="AH7" s="32"/>
      <c r="AI7" s="32"/>
      <c r="AJ7" s="32"/>
      <c r="AK7" s="32"/>
      <c r="AL7" s="32"/>
      <c r="AM7" s="32"/>
      <c r="AN7" s="32"/>
      <c r="AO7" s="32"/>
    </row>
    <row r="8" spans="1:41" ht="30" customHeight="1">
      <c r="A8" s="29"/>
      <c r="B8" s="29"/>
      <c r="C8" s="35" t="s">
        <v>7</v>
      </c>
      <c r="D8" s="37">
        <f t="shared" ref="D8:R8" si="4">(D4-$X$4)/$Y$4</f>
        <v>1.446035032776632</v>
      </c>
      <c r="E8" s="37">
        <f t="shared" si="4"/>
        <v>1.1339411408104525</v>
      </c>
      <c r="F8" s="37">
        <f t="shared" si="4"/>
        <v>-0.42652831902044558</v>
      </c>
      <c r="G8" s="37">
        <f t="shared" si="4"/>
        <v>0.66580030286118297</v>
      </c>
      <c r="H8" s="37">
        <f t="shared" si="4"/>
        <v>0.35370641089500338</v>
      </c>
      <c r="I8" s="37">
        <f t="shared" si="4"/>
        <v>-0.114434427054266</v>
      </c>
      <c r="J8" s="37">
        <f t="shared" si="4"/>
        <v>-0.42652831902044558</v>
      </c>
      <c r="K8" s="37">
        <f t="shared" si="4"/>
        <v>-0.89466915696971505</v>
      </c>
      <c r="L8" s="37">
        <f t="shared" si="4"/>
        <v>-1.674903886885164</v>
      </c>
      <c r="M8" s="37">
        <f t="shared" si="4"/>
        <v>-0.27048137303735581</v>
      </c>
      <c r="N8" s="37">
        <f t="shared" si="4"/>
        <v>-1.2067630489358947</v>
      </c>
      <c r="O8" s="37">
        <f t="shared" si="4"/>
        <v>0.66580030286118297</v>
      </c>
      <c r="P8" s="37">
        <f t="shared" si="4"/>
        <v>-1.3628099949189845</v>
      </c>
      <c r="Q8" s="37">
        <f t="shared" si="4"/>
        <v>1.1339411408104525</v>
      </c>
      <c r="R8" s="37">
        <f t="shared" si="4"/>
        <v>0.97789419482736262</v>
      </c>
      <c r="S8" s="32"/>
      <c r="T8" s="32"/>
      <c r="U8" s="32"/>
      <c r="V8" s="32"/>
      <c r="W8" s="32"/>
      <c r="X8" s="5"/>
      <c r="Y8" s="32"/>
      <c r="Z8" s="32"/>
      <c r="AA8" s="32"/>
      <c r="AB8" s="32"/>
      <c r="AC8" s="32"/>
      <c r="AD8" s="32"/>
      <c r="AE8" s="32"/>
      <c r="AF8" s="32"/>
      <c r="AG8" s="32"/>
      <c r="AH8" s="32"/>
      <c r="AI8" s="32"/>
      <c r="AJ8" s="32"/>
      <c r="AK8" s="32"/>
      <c r="AL8" s="32"/>
      <c r="AM8" s="32"/>
      <c r="AN8" s="32"/>
      <c r="AO8" s="32"/>
    </row>
    <row r="9" spans="1:41" ht="30" customHeight="1">
      <c r="A9" s="29"/>
      <c r="B9" s="29"/>
      <c r="C9" s="38" t="s">
        <v>36</v>
      </c>
      <c r="D9" s="66" t="e">
        <f ca="1">_xludf.IFS(D4&lt;=$T$4,"Q1", D4&lt;=$U$4,"Q2",D4&lt;=$V$4,"Q3",D4=$W$4,"Q4")</f>
        <v>#NAME?</v>
      </c>
      <c r="E9" s="66" t="e">
        <f t="shared" ref="E9:R9" ca="1" si="5">_xludf.IFS(E4&lt;=$T$4,"Q1", E4&lt;=$U$4,"Q2",E4&lt;=$V$4,"Q3",E4&lt;=$W$4,"Q4")</f>
        <v>#NAME?</v>
      </c>
      <c r="F9" s="66" t="e">
        <f t="shared" ca="1" si="5"/>
        <v>#NAME?</v>
      </c>
      <c r="G9" s="66" t="e">
        <f t="shared" ca="1" si="5"/>
        <v>#NAME?</v>
      </c>
      <c r="H9" s="66" t="e">
        <f t="shared" ca="1" si="5"/>
        <v>#NAME?</v>
      </c>
      <c r="I9" s="66" t="e">
        <f t="shared" ca="1" si="5"/>
        <v>#NAME?</v>
      </c>
      <c r="J9" s="66" t="e">
        <f t="shared" ca="1" si="5"/>
        <v>#NAME?</v>
      </c>
      <c r="K9" s="66" t="e">
        <f t="shared" ca="1" si="5"/>
        <v>#NAME?</v>
      </c>
      <c r="L9" s="66" t="e">
        <f t="shared" ca="1" si="5"/>
        <v>#NAME?</v>
      </c>
      <c r="M9" s="66" t="e">
        <f t="shared" ca="1" si="5"/>
        <v>#NAME?</v>
      </c>
      <c r="N9" s="66" t="e">
        <f t="shared" ca="1" si="5"/>
        <v>#NAME?</v>
      </c>
      <c r="O9" s="66" t="e">
        <f t="shared" ca="1" si="5"/>
        <v>#NAME?</v>
      </c>
      <c r="P9" s="66" t="e">
        <f t="shared" ca="1" si="5"/>
        <v>#NAME?</v>
      </c>
      <c r="Q9" s="66" t="e">
        <f t="shared" ca="1" si="5"/>
        <v>#NAME?</v>
      </c>
      <c r="R9" s="66" t="e">
        <f t="shared" ca="1" si="5"/>
        <v>#NAME?</v>
      </c>
      <c r="S9" s="32"/>
      <c r="T9" s="32"/>
      <c r="U9" s="32"/>
      <c r="V9" s="32"/>
      <c r="W9" s="32"/>
      <c r="X9" s="5"/>
      <c r="Y9" s="32"/>
      <c r="Z9" s="32"/>
      <c r="AA9" s="32"/>
      <c r="AB9" s="32"/>
      <c r="AC9" s="32"/>
      <c r="AD9" s="32"/>
      <c r="AE9" s="32"/>
      <c r="AF9" s="32"/>
      <c r="AG9" s="32"/>
      <c r="AH9" s="32"/>
      <c r="AI9" s="32"/>
      <c r="AJ9" s="32"/>
      <c r="AK9" s="32"/>
      <c r="AL9" s="32"/>
      <c r="AM9" s="32"/>
      <c r="AN9" s="32"/>
      <c r="AO9" s="32"/>
    </row>
    <row r="10" spans="1:41" ht="15.75" customHeight="1">
      <c r="A10" s="25"/>
      <c r="B10" s="25"/>
      <c r="C10" s="25"/>
      <c r="I10" s="5"/>
      <c r="J10" s="5"/>
      <c r="K10" s="5"/>
      <c r="L10" s="5"/>
      <c r="M10" s="5"/>
      <c r="N10" s="5"/>
      <c r="O10" s="5"/>
      <c r="P10" s="5"/>
      <c r="Q10" s="5"/>
      <c r="R10" s="5"/>
      <c r="X10" s="5"/>
    </row>
    <row r="11" spans="1:41" ht="15.75" customHeight="1">
      <c r="A11" s="25"/>
      <c r="B11" s="25"/>
      <c r="C11" s="25"/>
      <c r="I11" s="5"/>
      <c r="J11" s="5"/>
      <c r="K11" s="5"/>
      <c r="L11" s="5"/>
      <c r="M11" s="5"/>
      <c r="N11" s="5"/>
      <c r="O11" s="5"/>
      <c r="P11" s="5"/>
      <c r="Q11" s="5"/>
      <c r="R11" s="5"/>
      <c r="X11" s="5"/>
    </row>
    <row r="12" spans="1:41" ht="18.75" customHeight="1">
      <c r="A12" s="25"/>
      <c r="B12" s="25"/>
      <c r="C12" s="25"/>
      <c r="D12" s="112"/>
      <c r="E12" s="115"/>
      <c r="I12" s="5"/>
      <c r="J12" s="5"/>
      <c r="K12" s="5"/>
      <c r="L12" s="5"/>
      <c r="M12" s="5"/>
      <c r="N12" s="5"/>
      <c r="O12" s="5"/>
      <c r="P12" s="5"/>
      <c r="Q12" s="5"/>
      <c r="R12" s="5"/>
      <c r="X12" s="5"/>
    </row>
    <row r="13" spans="1:41" ht="66" customHeight="1">
      <c r="A13" s="67"/>
      <c r="B13" s="67"/>
      <c r="C13" s="79" t="s">
        <v>5</v>
      </c>
      <c r="D13" s="80" t="s">
        <v>9</v>
      </c>
      <c r="E13" s="80" t="s">
        <v>10</v>
      </c>
      <c r="F13" s="80" t="s">
        <v>11</v>
      </c>
      <c r="G13" s="80" t="s">
        <v>12</v>
      </c>
      <c r="H13" s="80" t="s">
        <v>13</v>
      </c>
      <c r="I13" s="80" t="s">
        <v>14</v>
      </c>
      <c r="J13" s="80" t="s">
        <v>15</v>
      </c>
      <c r="K13" s="81" t="s">
        <v>16</v>
      </c>
      <c r="L13" s="81" t="s">
        <v>17</v>
      </c>
      <c r="M13" s="81" t="s">
        <v>18</v>
      </c>
      <c r="N13" s="81" t="s">
        <v>19</v>
      </c>
      <c r="O13" s="81" t="s">
        <v>20</v>
      </c>
      <c r="P13" s="81" t="s">
        <v>21</v>
      </c>
      <c r="Q13" s="81" t="s">
        <v>22</v>
      </c>
      <c r="R13" s="82" t="s">
        <v>23</v>
      </c>
      <c r="S13" s="32"/>
      <c r="T13" s="42" t="s">
        <v>38</v>
      </c>
      <c r="U13" s="43" t="s">
        <v>39</v>
      </c>
      <c r="V13" s="43" t="s">
        <v>40</v>
      </c>
      <c r="W13" s="43" t="s">
        <v>41</v>
      </c>
      <c r="X13" s="44" t="s">
        <v>42</v>
      </c>
      <c r="Y13" s="32"/>
      <c r="Z13" s="83"/>
      <c r="AA13" s="83"/>
      <c r="AB13" s="83"/>
      <c r="AC13" s="103"/>
      <c r="AD13" s="103"/>
      <c r="AE13" s="103"/>
      <c r="AF13" s="103"/>
      <c r="AG13" s="106"/>
      <c r="AH13" s="106"/>
      <c r="AI13" s="106"/>
      <c r="AJ13" s="106"/>
      <c r="AK13" s="106"/>
      <c r="AL13" s="106"/>
      <c r="AM13" s="106"/>
      <c r="AN13" s="106"/>
      <c r="AO13" s="106"/>
    </row>
    <row r="14" spans="1:41" ht="45" customHeight="1">
      <c r="A14" s="69"/>
      <c r="B14" s="69" t="s">
        <v>68</v>
      </c>
      <c r="C14" s="84" t="s">
        <v>69</v>
      </c>
      <c r="D14" s="85">
        <v>3</v>
      </c>
      <c r="E14" s="70">
        <v>3</v>
      </c>
      <c r="F14" s="70">
        <v>3</v>
      </c>
      <c r="G14" s="70">
        <v>3</v>
      </c>
      <c r="H14" s="70">
        <v>3</v>
      </c>
      <c r="I14" s="70">
        <v>2</v>
      </c>
      <c r="J14" s="70">
        <v>2</v>
      </c>
      <c r="K14" s="70">
        <v>2</v>
      </c>
      <c r="L14" s="70">
        <v>2</v>
      </c>
      <c r="M14" s="70">
        <v>3</v>
      </c>
      <c r="N14" s="70">
        <v>2</v>
      </c>
      <c r="O14" s="70">
        <v>3</v>
      </c>
      <c r="P14" s="70">
        <v>2</v>
      </c>
      <c r="Q14" s="70">
        <v>3</v>
      </c>
      <c r="R14" s="86">
        <v>3</v>
      </c>
      <c r="S14" s="49"/>
      <c r="T14" s="50">
        <f t="shared" ref="T14:T25" si="6">SUM(D14:R14)</f>
        <v>39</v>
      </c>
      <c r="U14" s="51">
        <f t="shared" ref="U14:U25" si="7">COUNTIF(D14:R14, "3")/COUNT(D14:R14)</f>
        <v>0.6</v>
      </c>
      <c r="V14" s="51">
        <f t="shared" ref="V14:V25" si="8">COUNTIF(D14:R14, "2")/COUNT(D14:R14)</f>
        <v>0.4</v>
      </c>
      <c r="W14" s="37">
        <f t="shared" ref="W14:W25" si="9">(T14-$T$30)/$T$31</f>
        <v>2.0222108114247517</v>
      </c>
      <c r="X14" s="52" t="e">
        <f t="shared" ref="X14:X25" ca="1" si="10">_xludf.IFS(T14&lt;=$X$29,"Q1",T14&lt;=$X$30,"Q2", T14&lt;=$X$31,"Q3",  T14 &gt;$X$31,"Q4")</f>
        <v>#NAME?</v>
      </c>
      <c r="Y14" s="71"/>
      <c r="Z14" s="107"/>
      <c r="AA14" s="107"/>
      <c r="AB14" s="107"/>
      <c r="AC14" s="104"/>
      <c r="AD14" s="104"/>
      <c r="AE14" s="104"/>
      <c r="AF14" s="104"/>
      <c r="AG14" s="104"/>
      <c r="AH14" s="104"/>
      <c r="AI14" s="104"/>
      <c r="AJ14" s="104"/>
      <c r="AK14" s="104"/>
      <c r="AL14" s="104"/>
      <c r="AM14" s="104"/>
      <c r="AN14" s="104"/>
      <c r="AO14" s="104"/>
    </row>
    <row r="15" spans="1:41" ht="45" customHeight="1">
      <c r="A15" s="73" t="s">
        <v>72</v>
      </c>
      <c r="B15" s="73" t="s">
        <v>73</v>
      </c>
      <c r="C15" s="84" t="s">
        <v>74</v>
      </c>
      <c r="D15" s="87">
        <v>3</v>
      </c>
      <c r="E15" s="88">
        <v>2</v>
      </c>
      <c r="F15" s="88">
        <v>1</v>
      </c>
      <c r="G15" s="88">
        <v>3</v>
      </c>
      <c r="H15" s="88">
        <v>2</v>
      </c>
      <c r="I15" s="88">
        <v>2</v>
      </c>
      <c r="J15" s="88">
        <v>2</v>
      </c>
      <c r="K15" s="88">
        <v>1</v>
      </c>
      <c r="L15" s="88">
        <v>1</v>
      </c>
      <c r="M15" s="88">
        <v>3</v>
      </c>
      <c r="N15" s="88">
        <v>2</v>
      </c>
      <c r="O15" s="88">
        <v>2</v>
      </c>
      <c r="P15" s="88">
        <v>1</v>
      </c>
      <c r="Q15" s="88">
        <v>3</v>
      </c>
      <c r="R15" s="89">
        <v>2</v>
      </c>
      <c r="S15" s="49"/>
      <c r="T15" s="50">
        <f t="shared" si="6"/>
        <v>30</v>
      </c>
      <c r="U15" s="51">
        <f t="shared" si="7"/>
        <v>0.26666666666666666</v>
      </c>
      <c r="V15" s="51">
        <f t="shared" si="8"/>
        <v>0.46666666666666667</v>
      </c>
      <c r="W15" s="37">
        <f t="shared" si="9"/>
        <v>0.45099665578537612</v>
      </c>
      <c r="X15" s="52" t="e">
        <f t="shared" ca="1" si="10"/>
        <v>#NAME?</v>
      </c>
      <c r="Y15" s="71"/>
      <c r="Z15" s="107"/>
      <c r="AA15" s="107"/>
      <c r="AB15" s="107"/>
      <c r="AC15" s="104"/>
      <c r="AD15" s="104"/>
      <c r="AE15" s="104"/>
      <c r="AF15" s="104"/>
      <c r="AG15" s="104"/>
      <c r="AH15" s="104"/>
      <c r="AI15" s="104"/>
      <c r="AJ15" s="104"/>
      <c r="AK15" s="104"/>
      <c r="AL15" s="104"/>
      <c r="AM15" s="104"/>
      <c r="AN15" s="104"/>
      <c r="AO15" s="104"/>
    </row>
    <row r="16" spans="1:41" ht="45" customHeight="1">
      <c r="A16" s="74"/>
      <c r="B16" s="74" t="s">
        <v>77</v>
      </c>
      <c r="C16" s="84" t="s">
        <v>78</v>
      </c>
      <c r="D16" s="87">
        <v>3</v>
      </c>
      <c r="E16" s="88">
        <v>3</v>
      </c>
      <c r="F16" s="88">
        <v>3</v>
      </c>
      <c r="G16" s="88">
        <v>3</v>
      </c>
      <c r="H16" s="88">
        <v>2</v>
      </c>
      <c r="I16" s="88">
        <v>2</v>
      </c>
      <c r="J16" s="88">
        <v>1</v>
      </c>
      <c r="K16" s="88">
        <v>1</v>
      </c>
      <c r="L16" s="88">
        <v>1</v>
      </c>
      <c r="M16" s="88">
        <v>2</v>
      </c>
      <c r="N16" s="88">
        <v>1</v>
      </c>
      <c r="O16" s="88">
        <v>2</v>
      </c>
      <c r="P16" s="88">
        <v>1</v>
      </c>
      <c r="Q16" s="88">
        <v>2</v>
      </c>
      <c r="R16" s="89">
        <v>2</v>
      </c>
      <c r="S16" s="49"/>
      <c r="T16" s="50">
        <f t="shared" si="6"/>
        <v>29</v>
      </c>
      <c r="U16" s="51">
        <f t="shared" si="7"/>
        <v>0.26666666666666666</v>
      </c>
      <c r="V16" s="51">
        <f t="shared" si="8"/>
        <v>0.4</v>
      </c>
      <c r="W16" s="37">
        <f t="shared" si="9"/>
        <v>0.27641730515877883</v>
      </c>
      <c r="X16" s="52" t="e">
        <f t="shared" ca="1" si="10"/>
        <v>#NAME?</v>
      </c>
      <c r="Y16" s="71"/>
      <c r="Z16" s="107"/>
      <c r="AA16" s="107"/>
      <c r="AB16" s="107"/>
      <c r="AC16" s="104"/>
      <c r="AD16" s="104"/>
      <c r="AE16" s="104"/>
      <c r="AF16" s="104"/>
      <c r="AG16" s="104"/>
      <c r="AH16" s="104"/>
      <c r="AI16" s="104"/>
      <c r="AJ16" s="104"/>
      <c r="AK16" s="104"/>
      <c r="AL16" s="104"/>
      <c r="AM16" s="104"/>
      <c r="AN16" s="104"/>
      <c r="AO16" s="104"/>
    </row>
    <row r="17" spans="1:41" ht="45" customHeight="1">
      <c r="A17" s="74"/>
      <c r="B17" s="74" t="s">
        <v>77</v>
      </c>
      <c r="C17" s="84" t="s">
        <v>84</v>
      </c>
      <c r="D17" s="87">
        <v>3</v>
      </c>
      <c r="E17" s="88">
        <v>3</v>
      </c>
      <c r="F17" s="88">
        <v>3</v>
      </c>
      <c r="G17" s="88">
        <v>2</v>
      </c>
      <c r="H17" s="88">
        <v>1</v>
      </c>
      <c r="I17" s="88">
        <v>2</v>
      </c>
      <c r="J17" s="88">
        <v>1</v>
      </c>
      <c r="K17" s="88">
        <v>1</v>
      </c>
      <c r="L17" s="88">
        <v>0</v>
      </c>
      <c r="M17" s="88">
        <v>1</v>
      </c>
      <c r="N17" s="88">
        <v>1</v>
      </c>
      <c r="O17" s="88">
        <v>1</v>
      </c>
      <c r="P17" s="88">
        <v>1</v>
      </c>
      <c r="Q17" s="88">
        <v>2</v>
      </c>
      <c r="R17" s="89">
        <v>2</v>
      </c>
      <c r="S17" s="49"/>
      <c r="T17" s="50">
        <f t="shared" si="6"/>
        <v>24</v>
      </c>
      <c r="U17" s="51">
        <f t="shared" si="7"/>
        <v>0.2</v>
      </c>
      <c r="V17" s="51">
        <f t="shared" si="8"/>
        <v>0.26666666666666666</v>
      </c>
      <c r="W17" s="37">
        <f t="shared" si="9"/>
        <v>-0.5964794479742076</v>
      </c>
      <c r="X17" s="52" t="e">
        <f t="shared" ca="1" si="10"/>
        <v>#NAME?</v>
      </c>
      <c r="Y17" s="71"/>
      <c r="Z17" s="107"/>
      <c r="AA17" s="107"/>
      <c r="AB17" s="107"/>
      <c r="AC17" s="104"/>
      <c r="AD17" s="104"/>
      <c r="AE17" s="104"/>
      <c r="AF17" s="104"/>
      <c r="AG17" s="104"/>
      <c r="AH17" s="104"/>
      <c r="AI17" s="104"/>
      <c r="AJ17" s="104"/>
      <c r="AK17" s="104"/>
      <c r="AL17" s="104"/>
      <c r="AM17" s="104"/>
      <c r="AN17" s="104"/>
      <c r="AO17" s="104"/>
    </row>
    <row r="18" spans="1:41" ht="45" customHeight="1">
      <c r="A18" s="74"/>
      <c r="B18" s="74" t="s">
        <v>77</v>
      </c>
      <c r="C18" s="84" t="s">
        <v>81</v>
      </c>
      <c r="D18" s="87">
        <v>3</v>
      </c>
      <c r="E18" s="88">
        <v>3</v>
      </c>
      <c r="F18" s="88">
        <v>3</v>
      </c>
      <c r="G18" s="88">
        <v>2</v>
      </c>
      <c r="H18" s="88">
        <v>2</v>
      </c>
      <c r="I18" s="88">
        <v>1</v>
      </c>
      <c r="J18" s="88">
        <v>1</v>
      </c>
      <c r="K18" s="88">
        <v>2</v>
      </c>
      <c r="L18" s="88">
        <v>2</v>
      </c>
      <c r="M18" s="88">
        <v>3</v>
      </c>
      <c r="N18" s="88">
        <v>1</v>
      </c>
      <c r="O18" s="88">
        <v>2</v>
      </c>
      <c r="P18" s="88">
        <v>1</v>
      </c>
      <c r="Q18" s="88">
        <v>3</v>
      </c>
      <c r="R18" s="89">
        <v>3</v>
      </c>
      <c r="S18" s="49"/>
      <c r="T18" s="50">
        <f t="shared" si="6"/>
        <v>32</v>
      </c>
      <c r="U18" s="51">
        <f t="shared" si="7"/>
        <v>0.4</v>
      </c>
      <c r="V18" s="51">
        <f t="shared" si="8"/>
        <v>0.33333333333333331</v>
      </c>
      <c r="W18" s="37">
        <f t="shared" si="9"/>
        <v>0.80015535703857066</v>
      </c>
      <c r="X18" s="52" t="e">
        <f t="shared" ca="1" si="10"/>
        <v>#NAME?</v>
      </c>
      <c r="Y18" s="71"/>
      <c r="Z18" s="107"/>
      <c r="AA18" s="107"/>
      <c r="AB18" s="107"/>
      <c r="AC18" s="104"/>
      <c r="AD18" s="104"/>
      <c r="AE18" s="104"/>
      <c r="AF18" s="104"/>
      <c r="AG18" s="104"/>
      <c r="AH18" s="104"/>
      <c r="AI18" s="104"/>
      <c r="AJ18" s="104"/>
      <c r="AK18" s="104"/>
      <c r="AL18" s="104"/>
      <c r="AM18" s="104"/>
      <c r="AN18" s="104"/>
      <c r="AO18" s="104"/>
    </row>
    <row r="19" spans="1:41" ht="45" customHeight="1">
      <c r="A19" s="74"/>
      <c r="B19" s="74" t="s">
        <v>77</v>
      </c>
      <c r="C19" s="84" t="s">
        <v>87</v>
      </c>
      <c r="D19" s="87">
        <v>2</v>
      </c>
      <c r="E19" s="88">
        <v>2</v>
      </c>
      <c r="F19" s="88">
        <v>1</v>
      </c>
      <c r="G19" s="88">
        <v>2</v>
      </c>
      <c r="H19" s="88">
        <v>2</v>
      </c>
      <c r="I19" s="88">
        <v>1</v>
      </c>
      <c r="J19" s="88">
        <v>3</v>
      </c>
      <c r="K19" s="88">
        <v>1</v>
      </c>
      <c r="L19" s="88">
        <v>2</v>
      </c>
      <c r="M19" s="88">
        <v>2</v>
      </c>
      <c r="N19" s="88">
        <v>3</v>
      </c>
      <c r="O19" s="88">
        <v>2</v>
      </c>
      <c r="P19" s="88">
        <v>2</v>
      </c>
      <c r="Q19" s="88">
        <v>2</v>
      </c>
      <c r="R19" s="89">
        <v>2</v>
      </c>
      <c r="S19" s="49"/>
      <c r="T19" s="50">
        <f t="shared" si="6"/>
        <v>29</v>
      </c>
      <c r="U19" s="51">
        <f t="shared" si="7"/>
        <v>0.13333333333333333</v>
      </c>
      <c r="V19" s="51">
        <f t="shared" si="8"/>
        <v>0.66666666666666663</v>
      </c>
      <c r="W19" s="37">
        <f t="shared" si="9"/>
        <v>0.27641730515877883</v>
      </c>
      <c r="X19" s="52" t="e">
        <f t="shared" ca="1" si="10"/>
        <v>#NAME?</v>
      </c>
      <c r="Y19" s="71"/>
      <c r="Z19" s="107"/>
      <c r="AA19" s="107"/>
      <c r="AB19" s="107"/>
      <c r="AC19" s="104"/>
      <c r="AD19" s="104"/>
      <c r="AE19" s="104"/>
      <c r="AF19" s="104"/>
      <c r="AG19" s="104"/>
      <c r="AH19" s="104"/>
      <c r="AI19" s="104"/>
      <c r="AJ19" s="104"/>
      <c r="AK19" s="104"/>
      <c r="AL19" s="104"/>
      <c r="AM19" s="104"/>
      <c r="AN19" s="104"/>
      <c r="AO19" s="104"/>
    </row>
    <row r="20" spans="1:41" ht="45" customHeight="1">
      <c r="A20" s="73" t="s">
        <v>90</v>
      </c>
      <c r="B20" s="73" t="s">
        <v>73</v>
      </c>
      <c r="C20" s="84" t="s">
        <v>91</v>
      </c>
      <c r="D20" s="87">
        <v>2</v>
      </c>
      <c r="E20" s="88">
        <v>2</v>
      </c>
      <c r="F20" s="88">
        <v>1</v>
      </c>
      <c r="G20" s="88">
        <v>1</v>
      </c>
      <c r="H20" s="88">
        <v>2</v>
      </c>
      <c r="I20" s="88">
        <v>3</v>
      </c>
      <c r="J20" s="88">
        <v>3</v>
      </c>
      <c r="K20" s="88">
        <v>3</v>
      </c>
      <c r="L20" s="88">
        <v>1</v>
      </c>
      <c r="M20" s="88">
        <v>1</v>
      </c>
      <c r="N20" s="88">
        <v>1</v>
      </c>
      <c r="O20" s="88">
        <v>2</v>
      </c>
      <c r="P20" s="88">
        <v>1</v>
      </c>
      <c r="Q20" s="88">
        <v>2</v>
      </c>
      <c r="R20" s="89">
        <v>2</v>
      </c>
      <c r="S20" s="49"/>
      <c r="T20" s="50">
        <f t="shared" si="6"/>
        <v>27</v>
      </c>
      <c r="U20" s="51">
        <f t="shared" si="7"/>
        <v>0.2</v>
      </c>
      <c r="V20" s="51">
        <f t="shared" si="8"/>
        <v>0.4</v>
      </c>
      <c r="W20" s="37">
        <f t="shared" si="9"/>
        <v>-7.2741396094415739E-2</v>
      </c>
      <c r="X20" s="52" t="e">
        <f t="shared" ca="1" si="10"/>
        <v>#NAME?</v>
      </c>
      <c r="Y20" s="71"/>
      <c r="Z20" s="107"/>
      <c r="AA20" s="107"/>
      <c r="AB20" s="107"/>
      <c r="AC20" s="104"/>
      <c r="AD20" s="104"/>
      <c r="AE20" s="104"/>
      <c r="AF20" s="104"/>
      <c r="AG20" s="104"/>
      <c r="AH20" s="104"/>
      <c r="AI20" s="104"/>
      <c r="AJ20" s="104"/>
      <c r="AK20" s="104"/>
      <c r="AL20" s="104"/>
      <c r="AM20" s="104"/>
      <c r="AN20" s="104"/>
      <c r="AO20" s="104"/>
    </row>
    <row r="21" spans="1:41" ht="45" customHeight="1">
      <c r="A21" s="74"/>
      <c r="B21" s="74" t="s">
        <v>77</v>
      </c>
      <c r="C21" s="84" t="s">
        <v>94</v>
      </c>
      <c r="D21" s="87">
        <v>2</v>
      </c>
      <c r="E21" s="88">
        <v>2</v>
      </c>
      <c r="F21" s="88">
        <v>0</v>
      </c>
      <c r="G21" s="88">
        <v>2</v>
      </c>
      <c r="H21" s="88">
        <v>2</v>
      </c>
      <c r="I21" s="88">
        <v>2</v>
      </c>
      <c r="J21" s="88">
        <v>2</v>
      </c>
      <c r="K21" s="88">
        <v>2</v>
      </c>
      <c r="L21" s="88">
        <v>1</v>
      </c>
      <c r="M21" s="88">
        <v>1</v>
      </c>
      <c r="N21" s="88">
        <v>2</v>
      </c>
      <c r="O21" s="88">
        <v>3</v>
      </c>
      <c r="P21" s="88">
        <v>2</v>
      </c>
      <c r="Q21" s="88">
        <v>2</v>
      </c>
      <c r="R21" s="89">
        <v>2</v>
      </c>
      <c r="S21" s="49"/>
      <c r="T21" s="50">
        <f t="shared" si="6"/>
        <v>27</v>
      </c>
      <c r="U21" s="51">
        <f t="shared" si="7"/>
        <v>6.6666666666666666E-2</v>
      </c>
      <c r="V21" s="51">
        <f t="shared" si="8"/>
        <v>0.73333333333333328</v>
      </c>
      <c r="W21" s="37">
        <f t="shared" si="9"/>
        <v>-7.2741396094415739E-2</v>
      </c>
      <c r="X21" s="52" t="e">
        <f t="shared" ca="1" si="10"/>
        <v>#NAME?</v>
      </c>
      <c r="Y21" s="71"/>
      <c r="Z21" s="107"/>
      <c r="AA21" s="107"/>
      <c r="AB21" s="107"/>
      <c r="AC21" s="104"/>
      <c r="AD21" s="104"/>
      <c r="AE21" s="104"/>
      <c r="AF21" s="104"/>
      <c r="AG21" s="104"/>
      <c r="AH21" s="104"/>
      <c r="AI21" s="104"/>
      <c r="AJ21" s="104"/>
      <c r="AK21" s="104"/>
      <c r="AL21" s="104"/>
      <c r="AM21" s="104"/>
      <c r="AN21" s="104"/>
      <c r="AO21" s="104"/>
    </row>
    <row r="22" spans="1:41" ht="45" customHeight="1">
      <c r="A22" s="74"/>
      <c r="B22" s="74" t="s">
        <v>77</v>
      </c>
      <c r="C22" s="84" t="s">
        <v>97</v>
      </c>
      <c r="D22" s="87">
        <v>2</v>
      </c>
      <c r="E22" s="88">
        <v>2</v>
      </c>
      <c r="F22" s="88">
        <v>0</v>
      </c>
      <c r="G22" s="88">
        <v>2</v>
      </c>
      <c r="H22" s="88">
        <v>2</v>
      </c>
      <c r="I22" s="88">
        <v>3</v>
      </c>
      <c r="J22" s="88">
        <v>1</v>
      </c>
      <c r="K22" s="88">
        <v>2</v>
      </c>
      <c r="L22" s="88">
        <v>1</v>
      </c>
      <c r="M22" s="88">
        <v>1</v>
      </c>
      <c r="N22" s="88">
        <v>1</v>
      </c>
      <c r="O22" s="88">
        <v>3</v>
      </c>
      <c r="P22" s="88">
        <v>1</v>
      </c>
      <c r="Q22" s="88">
        <v>2</v>
      </c>
      <c r="R22" s="89">
        <v>2</v>
      </c>
      <c r="S22" s="49"/>
      <c r="T22" s="50">
        <f t="shared" si="6"/>
        <v>25</v>
      </c>
      <c r="U22" s="51">
        <f t="shared" si="7"/>
        <v>0.13333333333333333</v>
      </c>
      <c r="V22" s="51">
        <f t="shared" si="8"/>
        <v>0.46666666666666667</v>
      </c>
      <c r="W22" s="37">
        <f t="shared" si="9"/>
        <v>-0.4219000973476103</v>
      </c>
      <c r="X22" s="52" t="e">
        <f t="shared" ca="1" si="10"/>
        <v>#NAME?</v>
      </c>
      <c r="Y22" s="71"/>
      <c r="Z22" s="107"/>
      <c r="AA22" s="107"/>
      <c r="AB22" s="107"/>
      <c r="AC22" s="104"/>
      <c r="AD22" s="104"/>
      <c r="AE22" s="104"/>
      <c r="AF22" s="104"/>
      <c r="AG22" s="104"/>
      <c r="AH22" s="104"/>
      <c r="AI22" s="104"/>
      <c r="AJ22" s="104"/>
      <c r="AK22" s="104"/>
      <c r="AL22" s="104"/>
      <c r="AM22" s="104"/>
      <c r="AN22" s="104"/>
      <c r="AO22" s="104"/>
    </row>
    <row r="23" spans="1:41" ht="45" customHeight="1">
      <c r="A23" s="73" t="s">
        <v>100</v>
      </c>
      <c r="B23" s="73" t="s">
        <v>73</v>
      </c>
      <c r="C23" s="84" t="s">
        <v>101</v>
      </c>
      <c r="D23" s="87">
        <v>3</v>
      </c>
      <c r="E23" s="88">
        <v>2</v>
      </c>
      <c r="F23" s="88">
        <v>2</v>
      </c>
      <c r="G23" s="88">
        <v>2</v>
      </c>
      <c r="H23" s="88">
        <v>2</v>
      </c>
      <c r="I23" s="88">
        <v>1</v>
      </c>
      <c r="J23" s="88">
        <v>2</v>
      </c>
      <c r="K23" s="88">
        <v>1</v>
      </c>
      <c r="L23" s="88">
        <v>1</v>
      </c>
      <c r="M23" s="88">
        <v>2</v>
      </c>
      <c r="N23" s="88">
        <v>1</v>
      </c>
      <c r="O23" s="88">
        <v>2</v>
      </c>
      <c r="P23" s="88">
        <v>2</v>
      </c>
      <c r="Q23" s="88">
        <v>3</v>
      </c>
      <c r="R23" s="89">
        <v>3</v>
      </c>
      <c r="S23" s="49"/>
      <c r="T23" s="50">
        <f t="shared" si="6"/>
        <v>29</v>
      </c>
      <c r="U23" s="51">
        <f t="shared" si="7"/>
        <v>0.2</v>
      </c>
      <c r="V23" s="51">
        <f t="shared" si="8"/>
        <v>0.53333333333333333</v>
      </c>
      <c r="W23" s="37">
        <f t="shared" si="9"/>
        <v>0.27641730515877883</v>
      </c>
      <c r="X23" s="52" t="e">
        <f t="shared" ca="1" si="10"/>
        <v>#NAME?</v>
      </c>
      <c r="Y23" s="71"/>
      <c r="Z23" s="107"/>
      <c r="AA23" s="107"/>
      <c r="AB23" s="107"/>
      <c r="AC23" s="104"/>
      <c r="AD23" s="104"/>
      <c r="AE23" s="104"/>
      <c r="AF23" s="104"/>
      <c r="AG23" s="104"/>
      <c r="AH23" s="104"/>
      <c r="AI23" s="104"/>
      <c r="AJ23" s="104"/>
      <c r="AK23" s="104"/>
      <c r="AL23" s="104"/>
      <c r="AM23" s="104"/>
      <c r="AN23" s="104"/>
      <c r="AO23" s="104"/>
    </row>
    <row r="24" spans="1:41" ht="45" customHeight="1">
      <c r="A24" s="73" t="s">
        <v>104</v>
      </c>
      <c r="B24" s="73" t="s">
        <v>73</v>
      </c>
      <c r="C24" s="84" t="s">
        <v>105</v>
      </c>
      <c r="D24" s="87">
        <v>1</v>
      </c>
      <c r="E24" s="88">
        <v>1</v>
      </c>
      <c r="F24" s="88">
        <v>0</v>
      </c>
      <c r="G24" s="88">
        <v>1</v>
      </c>
      <c r="H24" s="88">
        <v>1</v>
      </c>
      <c r="I24" s="88">
        <v>0</v>
      </c>
      <c r="J24" s="88">
        <v>1</v>
      </c>
      <c r="K24" s="88">
        <v>0</v>
      </c>
      <c r="L24" s="88">
        <v>3</v>
      </c>
      <c r="M24" s="88">
        <v>2</v>
      </c>
      <c r="N24" s="88">
        <v>0</v>
      </c>
      <c r="O24" s="88">
        <v>1</v>
      </c>
      <c r="P24" s="88">
        <v>1</v>
      </c>
      <c r="Q24" s="88">
        <v>1</v>
      </c>
      <c r="R24" s="89">
        <v>2</v>
      </c>
      <c r="T24" s="50">
        <f t="shared" si="6"/>
        <v>15</v>
      </c>
      <c r="U24" s="51">
        <f t="shared" si="7"/>
        <v>6.6666666666666666E-2</v>
      </c>
      <c r="V24" s="51">
        <f t="shared" si="8"/>
        <v>0.13333333333333333</v>
      </c>
      <c r="W24" s="37">
        <f t="shared" si="9"/>
        <v>-2.167693603613583</v>
      </c>
      <c r="X24" s="52" t="e">
        <f t="shared" ca="1" si="10"/>
        <v>#NAME?</v>
      </c>
      <c r="Y24" s="53"/>
      <c r="Z24" s="107"/>
      <c r="AA24" s="107"/>
      <c r="AB24" s="107"/>
      <c r="AC24" s="90"/>
      <c r="AD24" s="90"/>
      <c r="AE24" s="90"/>
      <c r="AF24" s="90"/>
      <c r="AG24" s="90"/>
      <c r="AH24" s="90"/>
      <c r="AI24" s="90"/>
      <c r="AJ24" s="90"/>
      <c r="AK24" s="90"/>
      <c r="AL24" s="90"/>
      <c r="AM24" s="90"/>
      <c r="AN24" s="90"/>
      <c r="AO24" s="90"/>
    </row>
    <row r="25" spans="1:41" ht="45" customHeight="1">
      <c r="A25" s="73"/>
      <c r="B25" s="73" t="s">
        <v>73</v>
      </c>
      <c r="C25" s="76" t="s">
        <v>108</v>
      </c>
      <c r="D25" s="91">
        <v>2</v>
      </c>
      <c r="E25" s="92">
        <v>1</v>
      </c>
      <c r="F25" s="92">
        <v>1</v>
      </c>
      <c r="G25" s="92">
        <v>1</v>
      </c>
      <c r="H25" s="92">
        <v>1</v>
      </c>
      <c r="I25" s="92">
        <v>2</v>
      </c>
      <c r="J25" s="92">
        <v>2</v>
      </c>
      <c r="K25" s="92">
        <v>1</v>
      </c>
      <c r="L25" s="92">
        <v>0</v>
      </c>
      <c r="M25" s="92">
        <v>1</v>
      </c>
      <c r="N25" s="92">
        <v>1</v>
      </c>
      <c r="O25" s="92">
        <v>3</v>
      </c>
      <c r="P25" s="92">
        <v>2</v>
      </c>
      <c r="Q25" s="92">
        <v>3</v>
      </c>
      <c r="R25" s="93">
        <v>2</v>
      </c>
      <c r="T25" s="50">
        <f t="shared" si="6"/>
        <v>23</v>
      </c>
      <c r="U25" s="51">
        <f t="shared" si="7"/>
        <v>0.13333333333333333</v>
      </c>
      <c r="V25" s="51">
        <f t="shared" si="8"/>
        <v>0.33333333333333331</v>
      </c>
      <c r="W25" s="37">
        <f t="shared" si="9"/>
        <v>-0.77105879860080484</v>
      </c>
      <c r="X25" s="52" t="e">
        <f t="shared" ca="1" si="10"/>
        <v>#NAME?</v>
      </c>
      <c r="Y25" s="62"/>
      <c r="Z25" s="94"/>
      <c r="AA25" s="94"/>
      <c r="AB25" s="94"/>
      <c r="AC25" s="95"/>
      <c r="AD25" s="95"/>
      <c r="AE25" s="95"/>
      <c r="AF25" s="95"/>
      <c r="AG25" s="95"/>
      <c r="AH25" s="95"/>
      <c r="AI25" s="95"/>
      <c r="AJ25" s="95"/>
      <c r="AK25" s="95"/>
      <c r="AL25" s="95"/>
      <c r="AM25" s="95"/>
      <c r="AN25" s="95"/>
      <c r="AO25" s="95"/>
    </row>
    <row r="26" spans="1:41" ht="15.75" customHeight="1">
      <c r="A26" s="25"/>
      <c r="B26" s="25"/>
      <c r="C26" s="25"/>
      <c r="I26" s="5"/>
      <c r="J26" s="5"/>
      <c r="K26" s="5"/>
      <c r="L26" s="5"/>
      <c r="M26" s="5"/>
      <c r="N26" s="5"/>
      <c r="O26" s="5"/>
      <c r="P26" s="5"/>
      <c r="Q26" s="5"/>
      <c r="R26" s="5"/>
      <c r="Y26" s="62"/>
      <c r="Z26" s="96"/>
      <c r="AA26" s="95"/>
      <c r="AB26" s="95"/>
      <c r="AC26" s="95"/>
      <c r="AD26" s="95"/>
      <c r="AE26" s="95"/>
      <c r="AF26" s="95"/>
      <c r="AG26" s="95"/>
      <c r="AH26" s="95"/>
      <c r="AI26" s="95"/>
      <c r="AJ26" s="95"/>
      <c r="AK26" s="95"/>
      <c r="AL26" s="95"/>
      <c r="AM26" s="95"/>
      <c r="AN26" s="95"/>
      <c r="AO26" s="95"/>
    </row>
    <row r="27" spans="1:41" ht="15.75" customHeight="1">
      <c r="A27" s="25"/>
      <c r="B27" s="25"/>
      <c r="C27" s="25"/>
      <c r="I27" s="5"/>
      <c r="J27" s="5"/>
      <c r="K27" s="5"/>
      <c r="L27" s="5"/>
      <c r="M27" s="5"/>
      <c r="N27" s="5"/>
      <c r="O27" s="5"/>
      <c r="P27" s="5"/>
      <c r="Q27" s="5"/>
      <c r="R27" s="5"/>
      <c r="Z27" s="96"/>
      <c r="AA27" s="95"/>
      <c r="AB27" s="95"/>
      <c r="AC27" s="95"/>
      <c r="AD27" s="95"/>
      <c r="AE27" s="95"/>
      <c r="AF27" s="95"/>
      <c r="AG27" s="95"/>
      <c r="AH27" s="95"/>
      <c r="AI27" s="95"/>
      <c r="AJ27" s="95"/>
      <c r="AK27" s="95"/>
      <c r="AL27" s="95"/>
      <c r="AM27" s="95"/>
      <c r="AN27" s="95"/>
      <c r="AO27" s="95"/>
    </row>
    <row r="28" spans="1:41" ht="15.75" customHeight="1">
      <c r="A28" s="25"/>
      <c r="B28" s="25"/>
      <c r="C28" s="25"/>
      <c r="I28" s="5"/>
      <c r="J28" s="5"/>
      <c r="K28" s="5"/>
      <c r="L28" s="5"/>
      <c r="M28" s="5"/>
      <c r="N28" s="5"/>
      <c r="O28" s="5"/>
      <c r="P28" s="5"/>
      <c r="Q28" s="5"/>
      <c r="R28" s="5"/>
      <c r="T28" s="110" t="s">
        <v>63</v>
      </c>
      <c r="U28" s="117"/>
      <c r="V28" s="117"/>
      <c r="W28" s="117"/>
      <c r="X28" s="117"/>
      <c r="Z28" s="96"/>
      <c r="AA28" s="95"/>
      <c r="AB28" s="95"/>
      <c r="AC28" s="95"/>
      <c r="AD28" s="95"/>
      <c r="AE28" s="95"/>
      <c r="AF28" s="95"/>
      <c r="AG28" s="95"/>
      <c r="AH28" s="95"/>
      <c r="AI28" s="95"/>
      <c r="AJ28" s="95"/>
      <c r="AK28" s="95"/>
      <c r="AL28" s="95"/>
      <c r="AM28" s="95"/>
      <c r="AN28" s="95"/>
      <c r="AO28" s="95"/>
    </row>
    <row r="29" spans="1:41" ht="15.75" customHeight="1">
      <c r="A29" s="25"/>
      <c r="B29" s="25"/>
      <c r="C29" s="25"/>
      <c r="I29" s="5"/>
      <c r="J29" s="5"/>
      <c r="K29" s="5"/>
      <c r="L29" s="5"/>
      <c r="M29" s="5"/>
      <c r="N29" s="5"/>
      <c r="O29" s="5"/>
      <c r="P29" s="5"/>
      <c r="Q29" s="5"/>
      <c r="R29" s="5"/>
      <c r="T29" s="63"/>
      <c r="U29" s="63"/>
      <c r="V29" s="63"/>
      <c r="W29" s="63" t="s">
        <v>26</v>
      </c>
      <c r="X29" s="77">
        <f>QUARTILE($T$14:$T$25, 1)</f>
        <v>24.75</v>
      </c>
      <c r="Z29" s="96"/>
      <c r="AA29" s="95"/>
      <c r="AB29" s="95"/>
      <c r="AC29" s="95"/>
      <c r="AD29" s="95"/>
      <c r="AE29" s="95"/>
      <c r="AF29" s="95"/>
      <c r="AG29" s="95"/>
      <c r="AH29" s="95"/>
      <c r="AI29" s="95"/>
      <c r="AJ29" s="95"/>
      <c r="AK29" s="95"/>
      <c r="AL29" s="95"/>
      <c r="AM29" s="95"/>
      <c r="AN29" s="95"/>
      <c r="AO29" s="95"/>
    </row>
    <row r="30" spans="1:41" ht="15.75" customHeight="1">
      <c r="A30" s="25"/>
      <c r="B30" s="25"/>
      <c r="C30" s="25"/>
      <c r="I30" s="5"/>
      <c r="J30" s="5"/>
      <c r="K30" s="5"/>
      <c r="L30" s="5"/>
      <c r="M30" s="5"/>
      <c r="N30" s="5"/>
      <c r="O30" s="5"/>
      <c r="P30" s="5"/>
      <c r="Q30" s="5"/>
      <c r="R30" s="5"/>
      <c r="T30" s="65">
        <f>AVERAGE(T14:T25)</f>
        <v>27.416666666666668</v>
      </c>
      <c r="U30" s="63" t="s">
        <v>64</v>
      </c>
      <c r="V30" s="63"/>
      <c r="W30" s="63" t="s">
        <v>27</v>
      </c>
      <c r="X30" s="77">
        <f>QUARTILE($T$14:$T$25, 2)</f>
        <v>28</v>
      </c>
      <c r="Z30" s="96"/>
      <c r="AA30" s="95"/>
      <c r="AB30" s="95"/>
      <c r="AC30" s="95"/>
      <c r="AD30" s="95"/>
      <c r="AE30" s="95"/>
      <c r="AF30" s="95"/>
      <c r="AG30" s="95"/>
      <c r="AH30" s="95"/>
      <c r="AI30" s="95"/>
      <c r="AJ30" s="95"/>
      <c r="AK30" s="95"/>
      <c r="AL30" s="95"/>
      <c r="AM30" s="95"/>
      <c r="AN30" s="95"/>
      <c r="AO30" s="95"/>
    </row>
    <row r="31" spans="1:41" ht="15.75" customHeight="1">
      <c r="A31" s="25"/>
      <c r="B31" s="25"/>
      <c r="C31" s="25"/>
      <c r="I31" s="5"/>
      <c r="J31" s="5"/>
      <c r="K31" s="5"/>
      <c r="L31" s="5"/>
      <c r="M31" s="5"/>
      <c r="N31" s="5"/>
      <c r="O31" s="5"/>
      <c r="P31" s="5"/>
      <c r="Q31" s="5"/>
      <c r="R31" s="5"/>
      <c r="T31" s="65">
        <f>STDEV(T14:T25)</f>
        <v>5.7280542997256934</v>
      </c>
      <c r="U31" s="63" t="s">
        <v>31</v>
      </c>
      <c r="V31" s="63"/>
      <c r="W31" s="63" t="s">
        <v>28</v>
      </c>
      <c r="X31" s="77">
        <f>QUARTILE($T$14:$T$25, 3)</f>
        <v>29.25</v>
      </c>
      <c r="Z31" s="96"/>
      <c r="AA31" s="95"/>
      <c r="AB31" s="95"/>
      <c r="AC31" s="95"/>
      <c r="AD31" s="95"/>
      <c r="AE31" s="95"/>
      <c r="AF31" s="95"/>
      <c r="AG31" s="95"/>
      <c r="AH31" s="95"/>
      <c r="AI31" s="95"/>
      <c r="AJ31" s="95"/>
      <c r="AK31" s="95"/>
      <c r="AL31" s="95"/>
      <c r="AM31" s="95"/>
      <c r="AN31" s="95"/>
      <c r="AO31" s="95"/>
    </row>
    <row r="32" spans="1:41" ht="15.75" customHeight="1">
      <c r="A32" s="25"/>
      <c r="B32" s="25"/>
      <c r="C32" s="25"/>
      <c r="I32" s="5"/>
      <c r="J32" s="5"/>
      <c r="K32" s="5"/>
      <c r="L32" s="5"/>
      <c r="M32" s="5"/>
      <c r="N32" s="5"/>
      <c r="O32" s="5"/>
      <c r="P32" s="5"/>
      <c r="Q32" s="5"/>
      <c r="R32" s="5"/>
      <c r="T32" s="63"/>
      <c r="U32" s="63"/>
      <c r="V32" s="63"/>
      <c r="W32" s="63" t="s">
        <v>29</v>
      </c>
      <c r="X32" s="77">
        <f>QUARTILE($T$14:$T$24, 4)</f>
        <v>39</v>
      </c>
      <c r="Z32" s="96"/>
      <c r="AA32" s="95"/>
      <c r="AB32" s="95"/>
      <c r="AC32" s="95"/>
      <c r="AD32" s="95"/>
      <c r="AE32" s="95"/>
      <c r="AF32" s="95"/>
      <c r="AG32" s="95"/>
      <c r="AH32" s="95"/>
      <c r="AI32" s="95"/>
      <c r="AJ32" s="95"/>
      <c r="AK32" s="95"/>
      <c r="AL32" s="95"/>
      <c r="AM32" s="95"/>
      <c r="AN32" s="95"/>
      <c r="AO32" s="95"/>
    </row>
    <row r="33" spans="1:41" ht="15.75" customHeight="1">
      <c r="A33" s="25"/>
      <c r="B33" s="25"/>
      <c r="C33" s="25"/>
      <c r="I33" s="5"/>
      <c r="J33" s="5"/>
      <c r="K33" s="5"/>
      <c r="L33" s="5"/>
      <c r="M33" s="5"/>
      <c r="N33" s="5"/>
      <c r="O33" s="5"/>
      <c r="P33" s="5"/>
      <c r="Q33" s="5"/>
      <c r="R33" s="5"/>
      <c r="X33" s="5"/>
      <c r="Z33" s="96"/>
      <c r="AA33" s="95"/>
      <c r="AB33" s="95"/>
      <c r="AC33" s="95"/>
      <c r="AD33" s="95"/>
      <c r="AE33" s="95"/>
      <c r="AF33" s="95"/>
      <c r="AG33" s="95"/>
      <c r="AH33" s="95"/>
      <c r="AI33" s="95"/>
      <c r="AJ33" s="95"/>
      <c r="AK33" s="95"/>
      <c r="AL33" s="95"/>
      <c r="AM33" s="95"/>
      <c r="AN33" s="95"/>
      <c r="AO33" s="95"/>
    </row>
    <row r="34" spans="1:41" ht="15.75" customHeight="1">
      <c r="A34" s="25"/>
      <c r="B34" s="25"/>
      <c r="C34" s="25"/>
      <c r="I34" s="5"/>
      <c r="J34" s="5"/>
      <c r="K34" s="5"/>
      <c r="L34" s="5"/>
      <c r="M34" s="5"/>
      <c r="N34" s="5"/>
      <c r="O34" s="5"/>
      <c r="P34" s="5"/>
      <c r="Q34" s="5"/>
      <c r="R34" s="5"/>
      <c r="X34" s="5"/>
      <c r="Z34" s="96"/>
      <c r="AA34" s="95"/>
      <c r="AB34" s="95"/>
      <c r="AC34" s="95"/>
      <c r="AD34" s="95"/>
      <c r="AE34" s="95"/>
      <c r="AF34" s="95"/>
      <c r="AG34" s="95"/>
      <c r="AH34" s="95"/>
      <c r="AI34" s="95"/>
      <c r="AJ34" s="95"/>
      <c r="AK34" s="95"/>
      <c r="AL34" s="95"/>
      <c r="AM34" s="95"/>
      <c r="AN34" s="95"/>
      <c r="AO34" s="95"/>
    </row>
    <row r="35" spans="1:41" ht="15.75" customHeight="1">
      <c r="A35" s="25"/>
      <c r="B35" s="25"/>
      <c r="C35" s="25"/>
      <c r="I35" s="5"/>
      <c r="J35" s="5"/>
      <c r="K35" s="5"/>
      <c r="L35" s="5"/>
      <c r="M35" s="5"/>
      <c r="N35" s="5"/>
      <c r="O35" s="5"/>
      <c r="P35" s="5"/>
      <c r="Q35" s="5"/>
      <c r="R35" s="5"/>
      <c r="X35" s="5"/>
      <c r="Z35" s="96"/>
      <c r="AA35" s="95"/>
      <c r="AB35" s="95"/>
      <c r="AC35" s="95"/>
      <c r="AD35" s="95"/>
      <c r="AE35" s="95"/>
      <c r="AF35" s="95"/>
      <c r="AG35" s="95"/>
      <c r="AH35" s="95"/>
      <c r="AI35" s="95"/>
      <c r="AJ35" s="95"/>
      <c r="AK35" s="95"/>
      <c r="AL35" s="95"/>
      <c r="AM35" s="95"/>
      <c r="AN35" s="95"/>
      <c r="AO35" s="95"/>
    </row>
    <row r="36" spans="1:41" ht="15.75" customHeight="1">
      <c r="A36" s="25"/>
      <c r="B36" s="25"/>
      <c r="C36" s="25"/>
      <c r="I36" s="5"/>
      <c r="J36" s="5"/>
      <c r="K36" s="5"/>
      <c r="L36" s="5"/>
      <c r="M36" s="5"/>
      <c r="N36" s="5"/>
      <c r="O36" s="5"/>
      <c r="P36" s="5"/>
      <c r="Q36" s="5"/>
      <c r="R36" s="5"/>
      <c r="X36" s="5"/>
      <c r="Z36" s="96"/>
      <c r="AA36" s="95"/>
      <c r="AB36" s="95"/>
      <c r="AC36" s="95"/>
      <c r="AD36" s="95"/>
      <c r="AE36" s="95"/>
      <c r="AF36" s="95"/>
      <c r="AG36" s="95"/>
      <c r="AH36" s="95"/>
      <c r="AI36" s="95"/>
      <c r="AJ36" s="95"/>
      <c r="AK36" s="95"/>
      <c r="AL36" s="95"/>
      <c r="AM36" s="95"/>
      <c r="AN36" s="95"/>
      <c r="AO36" s="95"/>
    </row>
    <row r="37" spans="1:41" ht="15.75" customHeight="1">
      <c r="A37" s="25"/>
      <c r="B37" s="25"/>
      <c r="C37" s="25"/>
      <c r="I37" s="5"/>
      <c r="J37" s="5"/>
      <c r="K37" s="5"/>
      <c r="L37" s="5"/>
      <c r="M37" s="5"/>
      <c r="N37" s="5"/>
      <c r="O37" s="5"/>
      <c r="P37" s="5"/>
      <c r="Q37" s="5"/>
      <c r="R37" s="5"/>
      <c r="X37" s="5"/>
    </row>
    <row r="38" spans="1:41" ht="15.75" customHeight="1">
      <c r="A38" s="25"/>
      <c r="B38" s="25"/>
      <c r="C38" s="25"/>
      <c r="I38" s="5"/>
      <c r="J38" s="5"/>
      <c r="K38" s="5"/>
      <c r="L38" s="5"/>
      <c r="M38" s="5"/>
      <c r="N38" s="5"/>
      <c r="O38" s="5"/>
      <c r="P38" s="5"/>
      <c r="Q38" s="5"/>
      <c r="R38" s="5"/>
      <c r="X38" s="5"/>
      <c r="Z38" s="96"/>
    </row>
    <row r="39" spans="1:41" ht="15.75" customHeight="1">
      <c r="A39" s="25"/>
      <c r="B39" s="25"/>
      <c r="C39" s="25"/>
      <c r="I39" s="5"/>
      <c r="J39" s="5"/>
      <c r="K39" s="5"/>
      <c r="L39" s="5"/>
      <c r="M39" s="5"/>
      <c r="N39" s="5"/>
      <c r="O39" s="5"/>
      <c r="P39" s="5"/>
      <c r="Q39" s="5"/>
      <c r="R39" s="5"/>
      <c r="X39" s="5"/>
    </row>
    <row r="40" spans="1:41" ht="15.75" customHeight="1">
      <c r="A40" s="25"/>
      <c r="B40" s="25"/>
      <c r="C40" s="25"/>
      <c r="I40" s="5"/>
      <c r="J40" s="5"/>
      <c r="K40" s="5"/>
      <c r="L40" s="5"/>
      <c r="M40" s="5"/>
      <c r="N40" s="5"/>
      <c r="O40" s="5"/>
      <c r="P40" s="5"/>
      <c r="Q40" s="5"/>
      <c r="R40" s="5"/>
      <c r="X40" s="5"/>
      <c r="Z40" s="96"/>
    </row>
    <row r="41" spans="1:41" ht="15.75" customHeight="1">
      <c r="A41" s="25"/>
      <c r="B41" s="25"/>
      <c r="C41" s="25"/>
      <c r="I41" s="5"/>
      <c r="J41" s="5"/>
      <c r="K41" s="5"/>
      <c r="L41" s="5"/>
      <c r="M41" s="5"/>
      <c r="N41" s="5"/>
      <c r="O41" s="5"/>
      <c r="P41" s="5"/>
      <c r="Q41" s="5"/>
      <c r="R41" s="5"/>
      <c r="X41" s="5"/>
      <c r="Z41" s="96"/>
    </row>
    <row r="42" spans="1:41" ht="15.75" customHeight="1">
      <c r="A42" s="25"/>
      <c r="B42" s="25"/>
      <c r="C42" s="25"/>
      <c r="I42" s="5"/>
      <c r="J42" s="5"/>
      <c r="K42" s="5"/>
      <c r="L42" s="5"/>
      <c r="M42" s="5"/>
      <c r="N42" s="5"/>
      <c r="O42" s="5"/>
      <c r="P42" s="5"/>
      <c r="Q42" s="5"/>
      <c r="R42" s="5"/>
      <c r="X42" s="5"/>
      <c r="Z42" s="96"/>
    </row>
    <row r="43" spans="1:41" ht="15.75" customHeight="1">
      <c r="A43" s="25"/>
      <c r="B43" s="25"/>
      <c r="C43" s="25"/>
      <c r="I43" s="5"/>
      <c r="J43" s="5"/>
      <c r="K43" s="5"/>
      <c r="L43" s="5"/>
      <c r="M43" s="5"/>
      <c r="N43" s="5"/>
      <c r="O43" s="5"/>
      <c r="P43" s="5"/>
      <c r="Q43" s="5"/>
      <c r="R43" s="5"/>
      <c r="X43" s="5"/>
    </row>
    <row r="44" spans="1:41" ht="15.75" customHeight="1">
      <c r="A44" s="25"/>
      <c r="B44" s="25"/>
      <c r="C44" s="25"/>
      <c r="I44" s="5"/>
      <c r="J44" s="5"/>
      <c r="K44" s="5"/>
      <c r="L44" s="5"/>
      <c r="M44" s="5"/>
      <c r="N44" s="5"/>
      <c r="O44" s="5"/>
      <c r="P44" s="5"/>
      <c r="Q44" s="5"/>
      <c r="R44" s="5"/>
      <c r="X44" s="5"/>
      <c r="Z44" s="96"/>
    </row>
    <row r="45" spans="1:41" ht="15.75" customHeight="1">
      <c r="A45" s="25"/>
      <c r="B45" s="25"/>
      <c r="C45" s="25"/>
      <c r="I45" s="5"/>
      <c r="J45" s="5"/>
      <c r="K45" s="5"/>
      <c r="L45" s="5"/>
      <c r="M45" s="5"/>
      <c r="N45" s="5"/>
      <c r="O45" s="5"/>
      <c r="P45" s="5"/>
      <c r="Q45" s="5"/>
      <c r="R45" s="5"/>
      <c r="X45" s="5"/>
    </row>
    <row r="46" spans="1:41" ht="15.75" customHeight="1">
      <c r="A46" s="25"/>
      <c r="B46" s="25"/>
      <c r="C46" s="25"/>
      <c r="I46" s="5"/>
      <c r="J46" s="5"/>
      <c r="K46" s="5"/>
      <c r="L46" s="5"/>
      <c r="M46" s="5"/>
      <c r="N46" s="5"/>
      <c r="O46" s="5"/>
      <c r="P46" s="5"/>
      <c r="Q46" s="5"/>
      <c r="R46" s="5"/>
      <c r="X46" s="5"/>
      <c r="Z46" s="96"/>
    </row>
    <row r="47" spans="1:41" ht="15.75" customHeight="1">
      <c r="A47" s="25"/>
      <c r="B47" s="25"/>
      <c r="C47" s="25"/>
      <c r="I47" s="5"/>
      <c r="J47" s="5"/>
      <c r="K47" s="5"/>
      <c r="L47" s="5"/>
      <c r="M47" s="5"/>
      <c r="N47" s="5"/>
      <c r="O47" s="5"/>
      <c r="P47" s="5"/>
      <c r="Q47" s="5"/>
      <c r="R47" s="5"/>
      <c r="X47" s="5"/>
      <c r="Z47" s="96"/>
    </row>
    <row r="48" spans="1:41" ht="15.75" customHeight="1">
      <c r="A48" s="25"/>
      <c r="B48" s="25"/>
      <c r="C48" s="25"/>
      <c r="I48" s="5"/>
      <c r="J48" s="5"/>
      <c r="K48" s="5"/>
      <c r="L48" s="5"/>
      <c r="M48" s="5"/>
      <c r="N48" s="5"/>
      <c r="O48" s="5"/>
      <c r="P48" s="5"/>
      <c r="Q48" s="5"/>
      <c r="R48" s="5"/>
      <c r="X48" s="5"/>
      <c r="Z48" s="96"/>
    </row>
    <row r="49" spans="1:24" ht="15.75" customHeight="1">
      <c r="A49" s="25"/>
      <c r="B49" s="25"/>
      <c r="C49" s="25"/>
      <c r="I49" s="5"/>
      <c r="J49" s="5"/>
      <c r="K49" s="5"/>
      <c r="L49" s="5"/>
      <c r="M49" s="5"/>
      <c r="N49" s="5"/>
      <c r="O49" s="5"/>
      <c r="P49" s="5"/>
      <c r="Q49" s="5"/>
      <c r="R49" s="5"/>
      <c r="X49" s="5"/>
    </row>
    <row r="50" spans="1:24" ht="15.75" customHeight="1">
      <c r="A50" s="25"/>
      <c r="B50" s="25"/>
      <c r="C50" s="25"/>
      <c r="I50" s="5"/>
      <c r="J50" s="5"/>
      <c r="K50" s="5"/>
      <c r="L50" s="5"/>
      <c r="M50" s="5"/>
      <c r="N50" s="5"/>
      <c r="O50" s="5"/>
      <c r="P50" s="5"/>
      <c r="Q50" s="5"/>
      <c r="R50" s="5"/>
      <c r="X50" s="5"/>
    </row>
    <row r="51" spans="1:24" ht="15.75" customHeight="1">
      <c r="A51" s="25"/>
      <c r="B51" s="25"/>
      <c r="C51" s="25"/>
      <c r="I51" s="5"/>
      <c r="J51" s="5"/>
      <c r="K51" s="5"/>
      <c r="L51" s="5"/>
      <c r="M51" s="5"/>
      <c r="N51" s="5"/>
      <c r="O51" s="5"/>
      <c r="P51" s="5"/>
      <c r="Q51" s="5"/>
      <c r="R51" s="5"/>
      <c r="X51" s="5"/>
    </row>
    <row r="52" spans="1:24" ht="15.75" customHeight="1">
      <c r="A52" s="25"/>
      <c r="B52" s="25"/>
      <c r="C52" s="25"/>
      <c r="I52" s="5"/>
      <c r="J52" s="5"/>
      <c r="K52" s="5"/>
      <c r="L52" s="5"/>
      <c r="M52" s="5"/>
      <c r="N52" s="5"/>
      <c r="O52" s="5"/>
      <c r="P52" s="5"/>
      <c r="Q52" s="5"/>
      <c r="R52" s="5"/>
      <c r="X52" s="5"/>
    </row>
    <row r="53" spans="1:24" ht="15.75" customHeight="1">
      <c r="A53" s="25"/>
      <c r="B53" s="25"/>
      <c r="C53" s="25"/>
      <c r="I53" s="5"/>
      <c r="J53" s="5"/>
      <c r="K53" s="5"/>
      <c r="L53" s="5"/>
      <c r="M53" s="5"/>
      <c r="N53" s="5"/>
      <c r="O53" s="5"/>
      <c r="P53" s="5"/>
      <c r="Q53" s="5"/>
      <c r="R53" s="5"/>
      <c r="X53" s="5"/>
    </row>
    <row r="54" spans="1:24" ht="15.75" customHeight="1">
      <c r="A54" s="25"/>
      <c r="B54" s="25"/>
      <c r="C54" s="25"/>
      <c r="I54" s="5"/>
      <c r="J54" s="5"/>
      <c r="K54" s="5"/>
      <c r="L54" s="5"/>
      <c r="M54" s="5"/>
      <c r="N54" s="5"/>
      <c r="O54" s="5"/>
      <c r="P54" s="5"/>
      <c r="Q54" s="5"/>
      <c r="R54" s="5"/>
      <c r="X54" s="5"/>
    </row>
    <row r="55" spans="1:24" ht="15.75" customHeight="1">
      <c r="A55" s="25"/>
      <c r="B55" s="25"/>
      <c r="C55" s="25"/>
      <c r="I55" s="5"/>
      <c r="J55" s="5"/>
      <c r="K55" s="5"/>
      <c r="L55" s="5"/>
      <c r="M55" s="5"/>
      <c r="N55" s="5"/>
      <c r="O55" s="5"/>
      <c r="P55" s="5"/>
      <c r="Q55" s="5"/>
      <c r="R55" s="5"/>
      <c r="X55" s="5"/>
    </row>
    <row r="56" spans="1:24" ht="15.75" customHeight="1">
      <c r="A56" s="25"/>
      <c r="B56" s="25"/>
      <c r="C56" s="25"/>
      <c r="I56" s="5"/>
      <c r="J56" s="5"/>
      <c r="K56" s="5"/>
      <c r="L56" s="5"/>
      <c r="M56" s="5"/>
      <c r="N56" s="5"/>
      <c r="O56" s="5"/>
      <c r="P56" s="5"/>
      <c r="Q56" s="5"/>
      <c r="R56" s="5"/>
      <c r="X56" s="5"/>
    </row>
    <row r="57" spans="1:24" ht="15.75" customHeight="1">
      <c r="A57" s="25"/>
      <c r="B57" s="25"/>
      <c r="C57" s="25"/>
      <c r="I57" s="5"/>
      <c r="J57" s="5"/>
      <c r="K57" s="5"/>
      <c r="L57" s="5"/>
      <c r="M57" s="5"/>
      <c r="N57" s="5"/>
      <c r="O57" s="5"/>
      <c r="P57" s="5"/>
      <c r="Q57" s="5"/>
      <c r="R57" s="5"/>
      <c r="X57" s="5"/>
    </row>
    <row r="58" spans="1:24" ht="15.75" customHeight="1">
      <c r="A58" s="25"/>
      <c r="B58" s="25"/>
      <c r="C58" s="25"/>
      <c r="I58" s="5"/>
      <c r="J58" s="5"/>
      <c r="K58" s="5"/>
      <c r="L58" s="5"/>
      <c r="M58" s="5"/>
      <c r="N58" s="5"/>
      <c r="O58" s="5"/>
      <c r="P58" s="5"/>
      <c r="Q58" s="5"/>
      <c r="R58" s="5"/>
      <c r="X58" s="5"/>
    </row>
    <row r="59" spans="1:24" ht="15.75" customHeight="1">
      <c r="A59" s="25"/>
      <c r="B59" s="25"/>
      <c r="C59" s="25"/>
      <c r="I59" s="5"/>
      <c r="J59" s="5"/>
      <c r="K59" s="5"/>
      <c r="L59" s="5"/>
      <c r="M59" s="5"/>
      <c r="N59" s="5"/>
      <c r="O59" s="5"/>
      <c r="P59" s="5"/>
      <c r="Q59" s="5"/>
      <c r="R59" s="5"/>
      <c r="X59" s="5"/>
    </row>
    <row r="60" spans="1:24" ht="15.75" customHeight="1">
      <c r="A60" s="25"/>
      <c r="B60" s="25"/>
      <c r="C60" s="25"/>
      <c r="I60" s="5"/>
      <c r="J60" s="5"/>
      <c r="K60" s="5"/>
      <c r="L60" s="5"/>
      <c r="M60" s="5"/>
      <c r="N60" s="5"/>
      <c r="O60" s="5"/>
      <c r="P60" s="5"/>
      <c r="Q60" s="5"/>
      <c r="R60" s="5"/>
      <c r="X60" s="5"/>
    </row>
    <row r="61" spans="1:24" ht="15.75" customHeight="1">
      <c r="A61" s="25"/>
      <c r="B61" s="25"/>
      <c r="C61" s="25"/>
      <c r="I61" s="5"/>
      <c r="J61" s="5"/>
      <c r="K61" s="5"/>
      <c r="L61" s="5"/>
      <c r="M61" s="5"/>
      <c r="N61" s="5"/>
      <c r="O61" s="5"/>
      <c r="P61" s="5"/>
      <c r="Q61" s="5"/>
      <c r="R61" s="5"/>
      <c r="X61" s="5"/>
    </row>
    <row r="62" spans="1:24" ht="15.75" customHeight="1">
      <c r="A62" s="25"/>
      <c r="B62" s="25"/>
      <c r="C62" s="25"/>
      <c r="I62" s="5"/>
      <c r="J62" s="5"/>
      <c r="K62" s="5"/>
      <c r="L62" s="5"/>
      <c r="M62" s="5"/>
      <c r="N62" s="5"/>
      <c r="O62" s="5"/>
      <c r="P62" s="5"/>
      <c r="Q62" s="5"/>
      <c r="R62" s="5"/>
      <c r="X62" s="5"/>
    </row>
    <row r="63" spans="1:24" ht="15.75" customHeight="1">
      <c r="A63" s="25"/>
      <c r="B63" s="25"/>
      <c r="C63" s="25"/>
      <c r="I63" s="5"/>
      <c r="J63" s="5"/>
      <c r="K63" s="5"/>
      <c r="L63" s="5"/>
      <c r="M63" s="5"/>
      <c r="N63" s="5"/>
      <c r="O63" s="5"/>
      <c r="P63" s="5"/>
      <c r="Q63" s="5"/>
      <c r="R63" s="5"/>
      <c r="X63" s="5"/>
    </row>
    <row r="64" spans="1:24" ht="15.75" customHeight="1">
      <c r="A64" s="25"/>
      <c r="B64" s="25"/>
      <c r="C64" s="25"/>
      <c r="I64" s="5"/>
      <c r="J64" s="5"/>
      <c r="K64" s="5"/>
      <c r="L64" s="5"/>
      <c r="M64" s="5"/>
      <c r="N64" s="5"/>
      <c r="O64" s="5"/>
      <c r="P64" s="5"/>
      <c r="Q64" s="5"/>
      <c r="R64" s="5"/>
      <c r="X64" s="5"/>
    </row>
    <row r="65" spans="1:24" ht="15.75" customHeight="1">
      <c r="A65" s="25"/>
      <c r="B65" s="25"/>
      <c r="C65" s="25"/>
      <c r="I65" s="5"/>
      <c r="J65" s="5"/>
      <c r="K65" s="5"/>
      <c r="L65" s="5"/>
      <c r="M65" s="5"/>
      <c r="N65" s="5"/>
      <c r="O65" s="5"/>
      <c r="P65" s="5"/>
      <c r="Q65" s="5"/>
      <c r="R65" s="5"/>
      <c r="X65" s="5"/>
    </row>
    <row r="66" spans="1:24" ht="15.75" customHeight="1">
      <c r="A66" s="25"/>
      <c r="B66" s="25"/>
      <c r="C66" s="25"/>
      <c r="I66" s="5"/>
      <c r="J66" s="5"/>
      <c r="K66" s="5"/>
      <c r="L66" s="5"/>
      <c r="M66" s="5"/>
      <c r="N66" s="5"/>
      <c r="O66" s="5"/>
      <c r="P66" s="5"/>
      <c r="Q66" s="5"/>
      <c r="R66" s="5"/>
      <c r="X66" s="5"/>
    </row>
    <row r="67" spans="1:24" ht="15.75" customHeight="1">
      <c r="A67" s="25"/>
      <c r="B67" s="25"/>
      <c r="C67" s="25"/>
      <c r="I67" s="5"/>
      <c r="J67" s="5"/>
      <c r="K67" s="5"/>
      <c r="L67" s="5"/>
      <c r="M67" s="5"/>
      <c r="N67" s="5"/>
      <c r="O67" s="5"/>
      <c r="P67" s="5"/>
      <c r="Q67" s="5"/>
      <c r="R67" s="5"/>
      <c r="X67" s="5"/>
    </row>
    <row r="68" spans="1:24" ht="15.75" customHeight="1">
      <c r="A68" s="25"/>
      <c r="B68" s="25"/>
      <c r="C68" s="25"/>
      <c r="I68" s="5"/>
      <c r="J68" s="5"/>
      <c r="K68" s="5"/>
      <c r="L68" s="5"/>
      <c r="M68" s="5"/>
      <c r="N68" s="5"/>
      <c r="O68" s="5"/>
      <c r="P68" s="5"/>
      <c r="Q68" s="5"/>
      <c r="R68" s="5"/>
      <c r="X68" s="5"/>
    </row>
    <row r="69" spans="1:24" ht="15.75" customHeight="1">
      <c r="A69" s="25"/>
      <c r="B69" s="25"/>
      <c r="C69" s="25"/>
      <c r="I69" s="5"/>
      <c r="J69" s="5"/>
      <c r="K69" s="5"/>
      <c r="L69" s="5"/>
      <c r="M69" s="5"/>
      <c r="N69" s="5"/>
      <c r="O69" s="5"/>
      <c r="P69" s="5"/>
      <c r="Q69" s="5"/>
      <c r="R69" s="5"/>
      <c r="X69" s="5"/>
    </row>
    <row r="70" spans="1:24" ht="15.75" customHeight="1">
      <c r="A70" s="25"/>
      <c r="B70" s="25"/>
      <c r="C70" s="25"/>
      <c r="I70" s="5"/>
      <c r="J70" s="5"/>
      <c r="K70" s="5"/>
      <c r="L70" s="5"/>
      <c r="M70" s="5"/>
      <c r="N70" s="5"/>
      <c r="O70" s="5"/>
      <c r="P70" s="5"/>
      <c r="Q70" s="5"/>
      <c r="R70" s="5"/>
      <c r="X70" s="5"/>
    </row>
    <row r="71" spans="1:24" ht="15.75" customHeight="1">
      <c r="A71" s="25"/>
      <c r="B71" s="25"/>
      <c r="C71" s="25"/>
      <c r="I71" s="5"/>
      <c r="J71" s="5"/>
      <c r="K71" s="5"/>
      <c r="L71" s="5"/>
      <c r="M71" s="5"/>
      <c r="N71" s="5"/>
      <c r="O71" s="5"/>
      <c r="P71" s="5"/>
      <c r="Q71" s="5"/>
      <c r="R71" s="5"/>
      <c r="X71" s="5"/>
    </row>
    <row r="72" spans="1:24" ht="15.75" customHeight="1">
      <c r="A72" s="25"/>
      <c r="B72" s="25"/>
      <c r="C72" s="25"/>
      <c r="I72" s="5"/>
      <c r="J72" s="5"/>
      <c r="K72" s="5"/>
      <c r="L72" s="5"/>
      <c r="M72" s="5"/>
      <c r="N72" s="5"/>
      <c r="O72" s="5"/>
      <c r="P72" s="5"/>
      <c r="Q72" s="5"/>
      <c r="R72" s="5"/>
      <c r="X72" s="5"/>
    </row>
    <row r="73" spans="1:24" ht="15.75" customHeight="1">
      <c r="A73" s="25"/>
      <c r="B73" s="25"/>
      <c r="C73" s="25"/>
      <c r="I73" s="5"/>
      <c r="J73" s="5"/>
      <c r="K73" s="5"/>
      <c r="L73" s="5"/>
      <c r="M73" s="5"/>
      <c r="N73" s="5"/>
      <c r="O73" s="5"/>
      <c r="P73" s="5"/>
      <c r="Q73" s="5"/>
      <c r="R73" s="5"/>
      <c r="X73" s="5"/>
    </row>
    <row r="74" spans="1:24" ht="15.75" customHeight="1">
      <c r="A74" s="25"/>
      <c r="B74" s="25"/>
      <c r="C74" s="25"/>
      <c r="I74" s="5"/>
      <c r="J74" s="5"/>
      <c r="K74" s="5"/>
      <c r="L74" s="5"/>
      <c r="M74" s="5"/>
      <c r="N74" s="5"/>
      <c r="O74" s="5"/>
      <c r="P74" s="5"/>
      <c r="Q74" s="5"/>
      <c r="R74" s="5"/>
      <c r="X74" s="5"/>
    </row>
    <row r="75" spans="1:24" ht="15.75" customHeight="1">
      <c r="A75" s="25"/>
      <c r="B75" s="25"/>
      <c r="C75" s="25"/>
      <c r="I75" s="5"/>
      <c r="J75" s="5"/>
      <c r="K75" s="5"/>
      <c r="L75" s="5"/>
      <c r="M75" s="5"/>
      <c r="N75" s="5"/>
      <c r="O75" s="5"/>
      <c r="P75" s="5"/>
      <c r="Q75" s="5"/>
      <c r="R75" s="5"/>
      <c r="X75" s="5"/>
    </row>
    <row r="76" spans="1:24" ht="15.75" customHeight="1">
      <c r="A76" s="25"/>
      <c r="B76" s="25"/>
      <c r="C76" s="25"/>
      <c r="I76" s="5"/>
      <c r="J76" s="5"/>
      <c r="K76" s="5"/>
      <c r="L76" s="5"/>
      <c r="M76" s="5"/>
      <c r="N76" s="5"/>
      <c r="O76" s="5"/>
      <c r="P76" s="5"/>
      <c r="Q76" s="5"/>
      <c r="R76" s="5"/>
      <c r="X76" s="5"/>
    </row>
    <row r="77" spans="1:24" ht="15.75" customHeight="1">
      <c r="A77" s="25"/>
      <c r="B77" s="25"/>
      <c r="C77" s="25"/>
      <c r="I77" s="5"/>
      <c r="J77" s="5"/>
      <c r="K77" s="5"/>
      <c r="L77" s="5"/>
      <c r="M77" s="5"/>
      <c r="N77" s="5"/>
      <c r="O77" s="5"/>
      <c r="P77" s="5"/>
      <c r="Q77" s="5"/>
      <c r="R77" s="5"/>
      <c r="X77" s="5"/>
    </row>
    <row r="78" spans="1:24" ht="15.75" customHeight="1">
      <c r="A78" s="25"/>
      <c r="B78" s="25"/>
      <c r="C78" s="25"/>
      <c r="I78" s="5"/>
      <c r="J78" s="5"/>
      <c r="K78" s="5"/>
      <c r="L78" s="5"/>
      <c r="M78" s="5"/>
      <c r="N78" s="5"/>
      <c r="O78" s="5"/>
      <c r="P78" s="5"/>
      <c r="Q78" s="5"/>
      <c r="R78" s="5"/>
      <c r="X78" s="5"/>
    </row>
    <row r="79" spans="1:24" ht="15.75" customHeight="1">
      <c r="A79" s="25"/>
      <c r="B79" s="25"/>
      <c r="C79" s="25"/>
      <c r="I79" s="5"/>
      <c r="J79" s="5"/>
      <c r="K79" s="5"/>
      <c r="L79" s="5"/>
      <c r="M79" s="5"/>
      <c r="N79" s="5"/>
      <c r="O79" s="5"/>
      <c r="P79" s="5"/>
      <c r="Q79" s="5"/>
      <c r="R79" s="5"/>
      <c r="X79" s="5"/>
    </row>
    <row r="80" spans="1:24" ht="15.75" customHeight="1">
      <c r="A80" s="25"/>
      <c r="B80" s="25"/>
      <c r="C80" s="25"/>
      <c r="I80" s="5"/>
      <c r="J80" s="5"/>
      <c r="K80" s="5"/>
      <c r="L80" s="5"/>
      <c r="M80" s="5"/>
      <c r="N80" s="5"/>
      <c r="O80" s="5"/>
      <c r="P80" s="5"/>
      <c r="Q80" s="5"/>
      <c r="R80" s="5"/>
      <c r="X80" s="5"/>
    </row>
    <row r="81" spans="1:24" ht="15.75" customHeight="1">
      <c r="A81" s="25"/>
      <c r="B81" s="25"/>
      <c r="C81" s="25"/>
      <c r="I81" s="5"/>
      <c r="J81" s="5"/>
      <c r="K81" s="5"/>
      <c r="L81" s="5"/>
      <c r="M81" s="5"/>
      <c r="N81" s="5"/>
      <c r="O81" s="5"/>
      <c r="P81" s="5"/>
      <c r="Q81" s="5"/>
      <c r="R81" s="5"/>
      <c r="X81" s="5"/>
    </row>
    <row r="82" spans="1:24" ht="15.75" customHeight="1">
      <c r="A82" s="25"/>
      <c r="B82" s="25"/>
      <c r="C82" s="25"/>
      <c r="I82" s="5"/>
      <c r="J82" s="5"/>
      <c r="K82" s="5"/>
      <c r="L82" s="5"/>
      <c r="M82" s="5"/>
      <c r="N82" s="5"/>
      <c r="O82" s="5"/>
      <c r="P82" s="5"/>
      <c r="Q82" s="5"/>
      <c r="R82" s="5"/>
      <c r="X82" s="5"/>
    </row>
    <row r="83" spans="1:24" ht="15.75" customHeight="1">
      <c r="A83" s="25"/>
      <c r="B83" s="25"/>
      <c r="C83" s="25"/>
      <c r="I83" s="5"/>
      <c r="J83" s="5"/>
      <c r="K83" s="5"/>
      <c r="L83" s="5"/>
      <c r="M83" s="5"/>
      <c r="N83" s="5"/>
      <c r="O83" s="5"/>
      <c r="P83" s="5"/>
      <c r="Q83" s="5"/>
      <c r="R83" s="5"/>
      <c r="X83" s="5"/>
    </row>
    <row r="84" spans="1:24" ht="15.75" customHeight="1">
      <c r="A84" s="25"/>
      <c r="B84" s="25"/>
      <c r="C84" s="25"/>
      <c r="I84" s="5"/>
      <c r="J84" s="5"/>
      <c r="K84" s="5"/>
      <c r="L84" s="5"/>
      <c r="M84" s="5"/>
      <c r="N84" s="5"/>
      <c r="O84" s="5"/>
      <c r="P84" s="5"/>
      <c r="Q84" s="5"/>
      <c r="R84" s="5"/>
      <c r="X84" s="5"/>
    </row>
    <row r="85" spans="1:24" ht="15.75" customHeight="1">
      <c r="A85" s="25"/>
      <c r="B85" s="25"/>
      <c r="C85" s="25"/>
      <c r="I85" s="5"/>
      <c r="J85" s="5"/>
      <c r="K85" s="5"/>
      <c r="L85" s="5"/>
      <c r="M85" s="5"/>
      <c r="N85" s="5"/>
      <c r="O85" s="5"/>
      <c r="P85" s="5"/>
      <c r="Q85" s="5"/>
      <c r="R85" s="5"/>
      <c r="X85" s="5"/>
    </row>
    <row r="86" spans="1:24" ht="15.75" customHeight="1">
      <c r="A86" s="25"/>
      <c r="B86" s="25"/>
      <c r="C86" s="25"/>
      <c r="I86" s="5"/>
      <c r="J86" s="5"/>
      <c r="K86" s="5"/>
      <c r="L86" s="5"/>
      <c r="M86" s="5"/>
      <c r="N86" s="5"/>
      <c r="O86" s="5"/>
      <c r="P86" s="5"/>
      <c r="Q86" s="5"/>
      <c r="R86" s="5"/>
      <c r="X86" s="5"/>
    </row>
    <row r="87" spans="1:24" ht="15.75" customHeight="1">
      <c r="A87" s="25"/>
      <c r="B87" s="25"/>
      <c r="C87" s="25"/>
      <c r="I87" s="5"/>
      <c r="J87" s="5"/>
      <c r="K87" s="5"/>
      <c r="L87" s="5"/>
      <c r="M87" s="5"/>
      <c r="N87" s="5"/>
      <c r="O87" s="5"/>
      <c r="P87" s="5"/>
      <c r="Q87" s="5"/>
      <c r="R87" s="5"/>
      <c r="X87" s="5"/>
    </row>
    <row r="88" spans="1:24" ht="15.75" customHeight="1">
      <c r="A88" s="25"/>
      <c r="B88" s="25"/>
      <c r="C88" s="25"/>
      <c r="I88" s="5"/>
      <c r="J88" s="5"/>
      <c r="K88" s="5"/>
      <c r="L88" s="5"/>
      <c r="M88" s="5"/>
      <c r="N88" s="5"/>
      <c r="O88" s="5"/>
      <c r="P88" s="5"/>
      <c r="Q88" s="5"/>
      <c r="R88" s="5"/>
      <c r="X88" s="5"/>
    </row>
    <row r="89" spans="1:24" ht="15.75" customHeight="1">
      <c r="A89" s="25"/>
      <c r="B89" s="25"/>
      <c r="C89" s="25"/>
      <c r="I89" s="5"/>
      <c r="J89" s="5"/>
      <c r="K89" s="5"/>
      <c r="L89" s="5"/>
      <c r="M89" s="5"/>
      <c r="N89" s="5"/>
      <c r="O89" s="5"/>
      <c r="P89" s="5"/>
      <c r="Q89" s="5"/>
      <c r="R89" s="5"/>
      <c r="X89" s="5"/>
    </row>
    <row r="90" spans="1:24" ht="15.75" customHeight="1">
      <c r="A90" s="25"/>
      <c r="B90" s="25"/>
      <c r="C90" s="25"/>
      <c r="I90" s="5"/>
      <c r="J90" s="5"/>
      <c r="K90" s="5"/>
      <c r="L90" s="5"/>
      <c r="M90" s="5"/>
      <c r="N90" s="5"/>
      <c r="O90" s="5"/>
      <c r="P90" s="5"/>
      <c r="Q90" s="5"/>
      <c r="R90" s="5"/>
      <c r="X90" s="5"/>
    </row>
    <row r="91" spans="1:24" ht="15.75" customHeight="1">
      <c r="A91" s="25"/>
      <c r="B91" s="25"/>
      <c r="C91" s="25"/>
      <c r="I91" s="5"/>
      <c r="J91" s="5"/>
      <c r="K91" s="5"/>
      <c r="L91" s="5"/>
      <c r="M91" s="5"/>
      <c r="N91" s="5"/>
      <c r="O91" s="5"/>
      <c r="P91" s="5"/>
      <c r="Q91" s="5"/>
      <c r="R91" s="5"/>
      <c r="X91" s="5"/>
    </row>
    <row r="92" spans="1:24" ht="15.75" customHeight="1">
      <c r="A92" s="25"/>
      <c r="B92" s="25"/>
      <c r="C92" s="25"/>
      <c r="I92" s="5"/>
      <c r="J92" s="5"/>
      <c r="K92" s="5"/>
      <c r="L92" s="5"/>
      <c r="M92" s="5"/>
      <c r="N92" s="5"/>
      <c r="O92" s="5"/>
      <c r="P92" s="5"/>
      <c r="Q92" s="5"/>
      <c r="R92" s="5"/>
      <c r="X92" s="5"/>
    </row>
    <row r="93" spans="1:24" ht="15.75" customHeight="1">
      <c r="A93" s="25"/>
      <c r="B93" s="25"/>
      <c r="C93" s="25"/>
      <c r="I93" s="5"/>
      <c r="J93" s="5"/>
      <c r="K93" s="5"/>
      <c r="L93" s="5"/>
      <c r="M93" s="5"/>
      <c r="N93" s="5"/>
      <c r="O93" s="5"/>
      <c r="P93" s="5"/>
      <c r="Q93" s="5"/>
      <c r="R93" s="5"/>
      <c r="X93" s="5"/>
    </row>
    <row r="94" spans="1:24" ht="15.75" customHeight="1">
      <c r="A94" s="25"/>
      <c r="B94" s="25"/>
      <c r="C94" s="25"/>
      <c r="I94" s="5"/>
      <c r="J94" s="5"/>
      <c r="K94" s="5"/>
      <c r="L94" s="5"/>
      <c r="M94" s="5"/>
      <c r="N94" s="5"/>
      <c r="O94" s="5"/>
      <c r="P94" s="5"/>
      <c r="Q94" s="5"/>
      <c r="R94" s="5"/>
      <c r="X94" s="5"/>
    </row>
    <row r="95" spans="1:24" ht="15.75" customHeight="1">
      <c r="A95" s="25"/>
      <c r="B95" s="25"/>
      <c r="C95" s="25"/>
      <c r="I95" s="5"/>
      <c r="J95" s="5"/>
      <c r="K95" s="5"/>
      <c r="L95" s="5"/>
      <c r="M95" s="5"/>
      <c r="N95" s="5"/>
      <c r="O95" s="5"/>
      <c r="P95" s="5"/>
      <c r="Q95" s="5"/>
      <c r="R95" s="5"/>
      <c r="X95" s="5"/>
    </row>
    <row r="96" spans="1:24" ht="15.75" customHeight="1">
      <c r="A96" s="25"/>
      <c r="B96" s="25"/>
      <c r="C96" s="25"/>
      <c r="I96" s="5"/>
      <c r="J96" s="5"/>
      <c r="K96" s="5"/>
      <c r="L96" s="5"/>
      <c r="M96" s="5"/>
      <c r="N96" s="5"/>
      <c r="O96" s="5"/>
      <c r="P96" s="5"/>
      <c r="Q96" s="5"/>
      <c r="R96" s="5"/>
      <c r="X96" s="5"/>
    </row>
    <row r="97" spans="1:24" ht="15.75" customHeight="1">
      <c r="A97" s="25"/>
      <c r="B97" s="25"/>
      <c r="C97" s="25"/>
      <c r="I97" s="5"/>
      <c r="J97" s="5"/>
      <c r="K97" s="5"/>
      <c r="L97" s="5"/>
      <c r="M97" s="5"/>
      <c r="N97" s="5"/>
      <c r="O97" s="5"/>
      <c r="P97" s="5"/>
      <c r="Q97" s="5"/>
      <c r="R97" s="5"/>
      <c r="X97" s="5"/>
    </row>
    <row r="98" spans="1:24" ht="15.75" customHeight="1">
      <c r="A98" s="25"/>
      <c r="B98" s="25"/>
      <c r="C98" s="25"/>
      <c r="I98" s="5"/>
      <c r="J98" s="5"/>
      <c r="K98" s="5"/>
      <c r="L98" s="5"/>
      <c r="M98" s="5"/>
      <c r="N98" s="5"/>
      <c r="O98" s="5"/>
      <c r="P98" s="5"/>
      <c r="Q98" s="5"/>
      <c r="R98" s="5"/>
      <c r="X98" s="5"/>
    </row>
    <row r="99" spans="1:24" ht="15.75" customHeight="1">
      <c r="A99" s="25"/>
      <c r="B99" s="25"/>
      <c r="C99" s="25"/>
      <c r="I99" s="5"/>
      <c r="J99" s="5"/>
      <c r="K99" s="5"/>
      <c r="L99" s="5"/>
      <c r="M99" s="5"/>
      <c r="N99" s="5"/>
      <c r="O99" s="5"/>
      <c r="P99" s="5"/>
      <c r="Q99" s="5"/>
      <c r="R99" s="5"/>
      <c r="X99" s="5"/>
    </row>
    <row r="100" spans="1:24" ht="15.75" customHeight="1">
      <c r="A100" s="25"/>
      <c r="B100" s="25"/>
      <c r="C100" s="25"/>
      <c r="I100" s="5"/>
      <c r="J100" s="5"/>
      <c r="K100" s="5"/>
      <c r="L100" s="5"/>
      <c r="M100" s="5"/>
      <c r="N100" s="5"/>
      <c r="O100" s="5"/>
      <c r="P100" s="5"/>
      <c r="Q100" s="5"/>
      <c r="R100" s="5"/>
      <c r="X100" s="5"/>
    </row>
    <row r="101" spans="1:24" ht="15.75" customHeight="1">
      <c r="A101" s="25"/>
      <c r="B101" s="25"/>
      <c r="C101" s="25"/>
      <c r="I101" s="5"/>
      <c r="J101" s="5"/>
      <c r="K101" s="5"/>
      <c r="L101" s="5"/>
      <c r="M101" s="5"/>
      <c r="N101" s="5"/>
      <c r="O101" s="5"/>
      <c r="P101" s="5"/>
      <c r="Q101" s="5"/>
      <c r="R101" s="5"/>
      <c r="X101" s="5"/>
    </row>
    <row r="102" spans="1:24" ht="15.75" customHeight="1">
      <c r="A102" s="25"/>
      <c r="B102" s="25"/>
      <c r="C102" s="25"/>
      <c r="I102" s="5"/>
      <c r="J102" s="5"/>
      <c r="K102" s="5"/>
      <c r="L102" s="5"/>
      <c r="M102" s="5"/>
      <c r="N102" s="5"/>
      <c r="O102" s="5"/>
      <c r="P102" s="5"/>
      <c r="Q102" s="5"/>
      <c r="R102" s="5"/>
      <c r="X102" s="5"/>
    </row>
    <row r="103" spans="1:24" ht="15.75" customHeight="1">
      <c r="A103" s="25"/>
      <c r="B103" s="25"/>
      <c r="C103" s="25"/>
      <c r="I103" s="5"/>
      <c r="J103" s="5"/>
      <c r="K103" s="5"/>
      <c r="L103" s="5"/>
      <c r="M103" s="5"/>
      <c r="N103" s="5"/>
      <c r="O103" s="5"/>
      <c r="P103" s="5"/>
      <c r="Q103" s="5"/>
      <c r="R103" s="5"/>
      <c r="X103" s="5"/>
    </row>
    <row r="104" spans="1:24" ht="15.75" customHeight="1">
      <c r="A104" s="25"/>
      <c r="B104" s="25"/>
      <c r="C104" s="25"/>
      <c r="I104" s="5"/>
      <c r="J104" s="5"/>
      <c r="K104" s="5"/>
      <c r="L104" s="5"/>
      <c r="M104" s="5"/>
      <c r="N104" s="5"/>
      <c r="O104" s="5"/>
      <c r="P104" s="5"/>
      <c r="Q104" s="5"/>
      <c r="R104" s="5"/>
      <c r="X104" s="5"/>
    </row>
    <row r="105" spans="1:24" ht="15.75" customHeight="1">
      <c r="A105" s="25"/>
      <c r="B105" s="25"/>
      <c r="C105" s="25"/>
      <c r="I105" s="5"/>
      <c r="J105" s="5"/>
      <c r="K105" s="5"/>
      <c r="L105" s="5"/>
      <c r="M105" s="5"/>
      <c r="N105" s="5"/>
      <c r="O105" s="5"/>
      <c r="P105" s="5"/>
      <c r="Q105" s="5"/>
      <c r="R105" s="5"/>
      <c r="X105" s="5"/>
    </row>
    <row r="106" spans="1:24" ht="15.75" customHeight="1">
      <c r="A106" s="25"/>
      <c r="B106" s="25"/>
      <c r="C106" s="25"/>
      <c r="I106" s="5"/>
      <c r="J106" s="5"/>
      <c r="K106" s="5"/>
      <c r="L106" s="5"/>
      <c r="M106" s="5"/>
      <c r="N106" s="5"/>
      <c r="O106" s="5"/>
      <c r="P106" s="5"/>
      <c r="Q106" s="5"/>
      <c r="R106" s="5"/>
      <c r="X106" s="5"/>
    </row>
    <row r="107" spans="1:24" ht="15.75" customHeight="1">
      <c r="A107" s="25"/>
      <c r="B107" s="25"/>
      <c r="C107" s="25"/>
      <c r="I107" s="5"/>
      <c r="J107" s="5"/>
      <c r="K107" s="5"/>
      <c r="L107" s="5"/>
      <c r="M107" s="5"/>
      <c r="N107" s="5"/>
      <c r="O107" s="5"/>
      <c r="P107" s="5"/>
      <c r="Q107" s="5"/>
      <c r="R107" s="5"/>
      <c r="X107" s="5"/>
    </row>
    <row r="108" spans="1:24" ht="15.75" customHeight="1">
      <c r="A108" s="25"/>
      <c r="B108" s="25"/>
      <c r="C108" s="25"/>
      <c r="I108" s="5"/>
      <c r="J108" s="5"/>
      <c r="K108" s="5"/>
      <c r="L108" s="5"/>
      <c r="M108" s="5"/>
      <c r="N108" s="5"/>
      <c r="O108" s="5"/>
      <c r="P108" s="5"/>
      <c r="Q108" s="5"/>
      <c r="R108" s="5"/>
      <c r="X108" s="5"/>
    </row>
    <row r="109" spans="1:24" ht="15.75" customHeight="1">
      <c r="A109" s="25"/>
      <c r="B109" s="25"/>
      <c r="C109" s="25"/>
      <c r="I109" s="5"/>
      <c r="J109" s="5"/>
      <c r="K109" s="5"/>
      <c r="L109" s="5"/>
      <c r="M109" s="5"/>
      <c r="N109" s="5"/>
      <c r="O109" s="5"/>
      <c r="P109" s="5"/>
      <c r="Q109" s="5"/>
      <c r="R109" s="5"/>
      <c r="X109" s="5"/>
    </row>
    <row r="110" spans="1:24" ht="15.75" customHeight="1">
      <c r="A110" s="25"/>
      <c r="B110" s="25"/>
      <c r="C110" s="25"/>
      <c r="I110" s="5"/>
      <c r="J110" s="5"/>
      <c r="K110" s="5"/>
      <c r="L110" s="5"/>
      <c r="M110" s="5"/>
      <c r="N110" s="5"/>
      <c r="O110" s="5"/>
      <c r="P110" s="5"/>
      <c r="Q110" s="5"/>
      <c r="R110" s="5"/>
      <c r="X110" s="5"/>
    </row>
    <row r="111" spans="1:24" ht="15.75" customHeight="1">
      <c r="A111" s="25"/>
      <c r="B111" s="25"/>
      <c r="C111" s="25"/>
      <c r="I111" s="5"/>
      <c r="J111" s="5"/>
      <c r="K111" s="5"/>
      <c r="L111" s="5"/>
      <c r="M111" s="5"/>
      <c r="N111" s="5"/>
      <c r="O111" s="5"/>
      <c r="P111" s="5"/>
      <c r="Q111" s="5"/>
      <c r="R111" s="5"/>
      <c r="X111" s="5"/>
    </row>
    <row r="112" spans="1:24" ht="15.75" customHeight="1">
      <c r="A112" s="25"/>
      <c r="B112" s="25"/>
      <c r="C112" s="25"/>
      <c r="I112" s="5"/>
      <c r="J112" s="5"/>
      <c r="K112" s="5"/>
      <c r="L112" s="5"/>
      <c r="M112" s="5"/>
      <c r="N112" s="5"/>
      <c r="O112" s="5"/>
      <c r="P112" s="5"/>
      <c r="Q112" s="5"/>
      <c r="R112" s="5"/>
      <c r="X112" s="5"/>
    </row>
    <row r="113" spans="1:24" ht="15.75" customHeight="1">
      <c r="A113" s="25"/>
      <c r="B113" s="25"/>
      <c r="C113" s="25"/>
      <c r="I113" s="5"/>
      <c r="J113" s="5"/>
      <c r="K113" s="5"/>
      <c r="L113" s="5"/>
      <c r="M113" s="5"/>
      <c r="N113" s="5"/>
      <c r="O113" s="5"/>
      <c r="P113" s="5"/>
      <c r="Q113" s="5"/>
      <c r="R113" s="5"/>
      <c r="X113" s="5"/>
    </row>
    <row r="114" spans="1:24" ht="15.75" customHeight="1">
      <c r="A114" s="25"/>
      <c r="B114" s="25"/>
      <c r="C114" s="25"/>
      <c r="I114" s="5"/>
      <c r="J114" s="5"/>
      <c r="K114" s="5"/>
      <c r="L114" s="5"/>
      <c r="M114" s="5"/>
      <c r="N114" s="5"/>
      <c r="O114" s="5"/>
      <c r="P114" s="5"/>
      <c r="Q114" s="5"/>
      <c r="R114" s="5"/>
      <c r="X114" s="5"/>
    </row>
    <row r="115" spans="1:24" ht="15.75" customHeight="1">
      <c r="A115" s="25"/>
      <c r="B115" s="25"/>
      <c r="C115" s="25"/>
      <c r="I115" s="5"/>
      <c r="J115" s="5"/>
      <c r="K115" s="5"/>
      <c r="L115" s="5"/>
      <c r="M115" s="5"/>
      <c r="N115" s="5"/>
      <c r="O115" s="5"/>
      <c r="P115" s="5"/>
      <c r="Q115" s="5"/>
      <c r="R115" s="5"/>
      <c r="X115" s="5"/>
    </row>
    <row r="116" spans="1:24" ht="15.75" customHeight="1">
      <c r="A116" s="25"/>
      <c r="B116" s="25"/>
      <c r="C116" s="25"/>
      <c r="I116" s="5"/>
      <c r="J116" s="5"/>
      <c r="K116" s="5"/>
      <c r="L116" s="5"/>
      <c r="M116" s="5"/>
      <c r="N116" s="5"/>
      <c r="O116" s="5"/>
      <c r="P116" s="5"/>
      <c r="Q116" s="5"/>
      <c r="R116" s="5"/>
      <c r="X116" s="5"/>
    </row>
    <row r="117" spans="1:24" ht="15.75" customHeight="1">
      <c r="A117" s="25"/>
      <c r="B117" s="25"/>
      <c r="C117" s="25"/>
      <c r="I117" s="5"/>
      <c r="J117" s="5"/>
      <c r="K117" s="5"/>
      <c r="L117" s="5"/>
      <c r="M117" s="5"/>
      <c r="N117" s="5"/>
      <c r="O117" s="5"/>
      <c r="P117" s="5"/>
      <c r="Q117" s="5"/>
      <c r="R117" s="5"/>
      <c r="X117" s="5"/>
    </row>
    <row r="118" spans="1:24" ht="15.75" customHeight="1">
      <c r="A118" s="25"/>
      <c r="B118" s="25"/>
      <c r="C118" s="25"/>
      <c r="I118" s="5"/>
      <c r="J118" s="5"/>
      <c r="K118" s="5"/>
      <c r="L118" s="5"/>
      <c r="M118" s="5"/>
      <c r="N118" s="5"/>
      <c r="O118" s="5"/>
      <c r="P118" s="5"/>
      <c r="Q118" s="5"/>
      <c r="R118" s="5"/>
      <c r="X118" s="5"/>
    </row>
    <row r="119" spans="1:24" ht="15.75" customHeight="1">
      <c r="A119" s="25"/>
      <c r="B119" s="25"/>
      <c r="C119" s="25"/>
      <c r="I119" s="5"/>
      <c r="J119" s="5"/>
      <c r="K119" s="5"/>
      <c r="L119" s="5"/>
      <c r="M119" s="5"/>
      <c r="N119" s="5"/>
      <c r="O119" s="5"/>
      <c r="P119" s="5"/>
      <c r="Q119" s="5"/>
      <c r="R119" s="5"/>
      <c r="X119" s="5"/>
    </row>
    <row r="120" spans="1:24" ht="15.75" customHeight="1">
      <c r="A120" s="25"/>
      <c r="B120" s="25"/>
      <c r="C120" s="25"/>
      <c r="I120" s="5"/>
      <c r="J120" s="5"/>
      <c r="K120" s="5"/>
      <c r="L120" s="5"/>
      <c r="M120" s="5"/>
      <c r="N120" s="5"/>
      <c r="O120" s="5"/>
      <c r="P120" s="5"/>
      <c r="Q120" s="5"/>
      <c r="R120" s="5"/>
      <c r="X120" s="5"/>
    </row>
    <row r="121" spans="1:24" ht="15.75" customHeight="1">
      <c r="A121" s="25"/>
      <c r="B121" s="25"/>
      <c r="C121" s="25"/>
      <c r="I121" s="5"/>
      <c r="J121" s="5"/>
      <c r="K121" s="5"/>
      <c r="L121" s="5"/>
      <c r="M121" s="5"/>
      <c r="N121" s="5"/>
      <c r="O121" s="5"/>
      <c r="P121" s="5"/>
      <c r="Q121" s="5"/>
      <c r="R121" s="5"/>
      <c r="X121" s="5"/>
    </row>
    <row r="122" spans="1:24" ht="15.75" customHeight="1">
      <c r="A122" s="25"/>
      <c r="B122" s="25"/>
      <c r="C122" s="25"/>
      <c r="I122" s="5"/>
      <c r="J122" s="5"/>
      <c r="K122" s="5"/>
      <c r="L122" s="5"/>
      <c r="M122" s="5"/>
      <c r="N122" s="5"/>
      <c r="O122" s="5"/>
      <c r="P122" s="5"/>
      <c r="Q122" s="5"/>
      <c r="R122" s="5"/>
      <c r="X122" s="5"/>
    </row>
    <row r="123" spans="1:24" ht="15.75" customHeight="1">
      <c r="A123" s="25"/>
      <c r="B123" s="25"/>
      <c r="C123" s="25"/>
      <c r="I123" s="5"/>
      <c r="J123" s="5"/>
      <c r="K123" s="5"/>
      <c r="L123" s="5"/>
      <c r="M123" s="5"/>
      <c r="N123" s="5"/>
      <c r="O123" s="5"/>
      <c r="P123" s="5"/>
      <c r="Q123" s="5"/>
      <c r="R123" s="5"/>
      <c r="X123" s="5"/>
    </row>
    <row r="124" spans="1:24" ht="15.75" customHeight="1">
      <c r="A124" s="25"/>
      <c r="B124" s="25"/>
      <c r="C124" s="25"/>
      <c r="I124" s="5"/>
      <c r="J124" s="5"/>
      <c r="K124" s="5"/>
      <c r="L124" s="5"/>
      <c r="M124" s="5"/>
      <c r="N124" s="5"/>
      <c r="O124" s="5"/>
      <c r="P124" s="5"/>
      <c r="Q124" s="5"/>
      <c r="R124" s="5"/>
      <c r="X124" s="5"/>
    </row>
    <row r="125" spans="1:24" ht="15.75" customHeight="1">
      <c r="A125" s="25"/>
      <c r="B125" s="25"/>
      <c r="C125" s="25"/>
      <c r="I125" s="5"/>
      <c r="J125" s="5"/>
      <c r="K125" s="5"/>
      <c r="L125" s="5"/>
      <c r="M125" s="5"/>
      <c r="N125" s="5"/>
      <c r="O125" s="5"/>
      <c r="P125" s="5"/>
      <c r="Q125" s="5"/>
      <c r="R125" s="5"/>
      <c r="X125" s="5"/>
    </row>
    <row r="126" spans="1:24" ht="15.75" customHeight="1">
      <c r="A126" s="25"/>
      <c r="B126" s="25"/>
      <c r="C126" s="25"/>
      <c r="I126" s="5"/>
      <c r="J126" s="5"/>
      <c r="K126" s="5"/>
      <c r="L126" s="5"/>
      <c r="M126" s="5"/>
      <c r="N126" s="5"/>
      <c r="O126" s="5"/>
      <c r="P126" s="5"/>
      <c r="Q126" s="5"/>
      <c r="R126" s="5"/>
      <c r="X126" s="5"/>
    </row>
    <row r="127" spans="1:24" ht="15.75" customHeight="1">
      <c r="A127" s="25"/>
      <c r="B127" s="25"/>
      <c r="C127" s="25"/>
      <c r="I127" s="5"/>
      <c r="J127" s="5"/>
      <c r="K127" s="5"/>
      <c r="L127" s="5"/>
      <c r="M127" s="5"/>
      <c r="N127" s="5"/>
      <c r="O127" s="5"/>
      <c r="P127" s="5"/>
      <c r="Q127" s="5"/>
      <c r="R127" s="5"/>
      <c r="X127" s="5"/>
    </row>
    <row r="128" spans="1:24" ht="15.75" customHeight="1">
      <c r="A128" s="25"/>
      <c r="B128" s="25"/>
      <c r="C128" s="25"/>
      <c r="I128" s="5"/>
      <c r="J128" s="5"/>
      <c r="K128" s="5"/>
      <c r="L128" s="5"/>
      <c r="M128" s="5"/>
      <c r="N128" s="5"/>
      <c r="O128" s="5"/>
      <c r="P128" s="5"/>
      <c r="Q128" s="5"/>
      <c r="R128" s="5"/>
      <c r="X128" s="5"/>
    </row>
    <row r="129" spans="1:24" ht="15.75" customHeight="1">
      <c r="A129" s="25"/>
      <c r="B129" s="25"/>
      <c r="C129" s="25"/>
      <c r="I129" s="5"/>
      <c r="J129" s="5"/>
      <c r="K129" s="5"/>
      <c r="L129" s="5"/>
      <c r="M129" s="5"/>
      <c r="N129" s="5"/>
      <c r="O129" s="5"/>
      <c r="P129" s="5"/>
      <c r="Q129" s="5"/>
      <c r="R129" s="5"/>
      <c r="X129" s="5"/>
    </row>
    <row r="130" spans="1:24" ht="15.75" customHeight="1">
      <c r="A130" s="25"/>
      <c r="B130" s="25"/>
      <c r="C130" s="25"/>
      <c r="I130" s="5"/>
      <c r="J130" s="5"/>
      <c r="K130" s="5"/>
      <c r="L130" s="5"/>
      <c r="M130" s="5"/>
      <c r="N130" s="5"/>
      <c r="O130" s="5"/>
      <c r="P130" s="5"/>
      <c r="Q130" s="5"/>
      <c r="R130" s="5"/>
      <c r="X130" s="5"/>
    </row>
    <row r="131" spans="1:24" ht="15.75" customHeight="1">
      <c r="A131" s="25"/>
      <c r="B131" s="25"/>
      <c r="C131" s="25"/>
      <c r="I131" s="5"/>
      <c r="J131" s="5"/>
      <c r="K131" s="5"/>
      <c r="L131" s="5"/>
      <c r="M131" s="5"/>
      <c r="N131" s="5"/>
      <c r="O131" s="5"/>
      <c r="P131" s="5"/>
      <c r="Q131" s="5"/>
      <c r="R131" s="5"/>
      <c r="X131" s="5"/>
    </row>
    <row r="132" spans="1:24" ht="15.75" customHeight="1">
      <c r="A132" s="25"/>
      <c r="B132" s="25"/>
      <c r="C132" s="25"/>
      <c r="I132" s="5"/>
      <c r="J132" s="5"/>
      <c r="K132" s="5"/>
      <c r="L132" s="5"/>
      <c r="M132" s="5"/>
      <c r="N132" s="5"/>
      <c r="O132" s="5"/>
      <c r="P132" s="5"/>
      <c r="Q132" s="5"/>
      <c r="R132" s="5"/>
      <c r="X132" s="5"/>
    </row>
    <row r="133" spans="1:24" ht="15.75" customHeight="1">
      <c r="A133" s="25"/>
      <c r="B133" s="25"/>
      <c r="C133" s="25"/>
      <c r="I133" s="5"/>
      <c r="J133" s="5"/>
      <c r="K133" s="5"/>
      <c r="L133" s="5"/>
      <c r="M133" s="5"/>
      <c r="N133" s="5"/>
      <c r="O133" s="5"/>
      <c r="P133" s="5"/>
      <c r="Q133" s="5"/>
      <c r="R133" s="5"/>
      <c r="X133" s="5"/>
    </row>
    <row r="134" spans="1:24" ht="15.75" customHeight="1">
      <c r="A134" s="25"/>
      <c r="B134" s="25"/>
      <c r="C134" s="25"/>
      <c r="I134" s="5"/>
      <c r="J134" s="5"/>
      <c r="K134" s="5"/>
      <c r="L134" s="5"/>
      <c r="M134" s="5"/>
      <c r="N134" s="5"/>
      <c r="O134" s="5"/>
      <c r="P134" s="5"/>
      <c r="Q134" s="5"/>
      <c r="R134" s="5"/>
      <c r="X134" s="5"/>
    </row>
    <row r="135" spans="1:24" ht="15.75" customHeight="1">
      <c r="A135" s="25"/>
      <c r="B135" s="25"/>
      <c r="C135" s="25"/>
      <c r="I135" s="5"/>
      <c r="J135" s="5"/>
      <c r="K135" s="5"/>
      <c r="L135" s="5"/>
      <c r="M135" s="5"/>
      <c r="N135" s="5"/>
      <c r="O135" s="5"/>
      <c r="P135" s="5"/>
      <c r="Q135" s="5"/>
      <c r="R135" s="5"/>
      <c r="X135" s="5"/>
    </row>
    <row r="136" spans="1:24" ht="15.75" customHeight="1">
      <c r="A136" s="25"/>
      <c r="B136" s="25"/>
      <c r="C136" s="25"/>
      <c r="I136" s="5"/>
      <c r="J136" s="5"/>
      <c r="K136" s="5"/>
      <c r="L136" s="5"/>
      <c r="M136" s="5"/>
      <c r="N136" s="5"/>
      <c r="O136" s="5"/>
      <c r="P136" s="5"/>
      <c r="Q136" s="5"/>
      <c r="R136" s="5"/>
      <c r="X136" s="5"/>
    </row>
    <row r="137" spans="1:24" ht="15.75" customHeight="1">
      <c r="A137" s="25"/>
      <c r="B137" s="25"/>
      <c r="C137" s="25"/>
      <c r="I137" s="5"/>
      <c r="J137" s="5"/>
      <c r="K137" s="5"/>
      <c r="L137" s="5"/>
      <c r="M137" s="5"/>
      <c r="N137" s="5"/>
      <c r="O137" s="5"/>
      <c r="P137" s="5"/>
      <c r="Q137" s="5"/>
      <c r="R137" s="5"/>
      <c r="X137" s="5"/>
    </row>
    <row r="138" spans="1:24" ht="15.75" customHeight="1">
      <c r="A138" s="25"/>
      <c r="B138" s="25"/>
      <c r="C138" s="25"/>
      <c r="I138" s="5"/>
      <c r="J138" s="5"/>
      <c r="K138" s="5"/>
      <c r="L138" s="5"/>
      <c r="M138" s="5"/>
      <c r="N138" s="5"/>
      <c r="O138" s="5"/>
      <c r="P138" s="5"/>
      <c r="Q138" s="5"/>
      <c r="R138" s="5"/>
      <c r="X138" s="5"/>
    </row>
    <row r="139" spans="1:24" ht="15.75" customHeight="1">
      <c r="A139" s="25"/>
      <c r="B139" s="25"/>
      <c r="C139" s="25"/>
      <c r="I139" s="5"/>
      <c r="J139" s="5"/>
      <c r="K139" s="5"/>
      <c r="L139" s="5"/>
      <c r="M139" s="5"/>
      <c r="N139" s="5"/>
      <c r="O139" s="5"/>
      <c r="P139" s="5"/>
      <c r="Q139" s="5"/>
      <c r="R139" s="5"/>
      <c r="X139" s="5"/>
    </row>
    <row r="140" spans="1:24" ht="15.75" customHeight="1">
      <c r="A140" s="25"/>
      <c r="B140" s="25"/>
      <c r="C140" s="25"/>
      <c r="I140" s="5"/>
      <c r="J140" s="5"/>
      <c r="K140" s="5"/>
      <c r="L140" s="5"/>
      <c r="M140" s="5"/>
      <c r="N140" s="5"/>
      <c r="O140" s="5"/>
      <c r="P140" s="5"/>
      <c r="Q140" s="5"/>
      <c r="R140" s="5"/>
      <c r="X140" s="5"/>
    </row>
    <row r="141" spans="1:24" ht="15.75" customHeight="1">
      <c r="A141" s="25"/>
      <c r="B141" s="25"/>
      <c r="C141" s="25"/>
      <c r="I141" s="5"/>
      <c r="J141" s="5"/>
      <c r="K141" s="5"/>
      <c r="L141" s="5"/>
      <c r="M141" s="5"/>
      <c r="N141" s="5"/>
      <c r="O141" s="5"/>
      <c r="P141" s="5"/>
      <c r="Q141" s="5"/>
      <c r="R141" s="5"/>
      <c r="X141" s="5"/>
    </row>
    <row r="142" spans="1:24" ht="15.75" customHeight="1">
      <c r="A142" s="25"/>
      <c r="B142" s="25"/>
      <c r="C142" s="25"/>
      <c r="I142" s="5"/>
      <c r="J142" s="5"/>
      <c r="K142" s="5"/>
      <c r="L142" s="5"/>
      <c r="M142" s="5"/>
      <c r="N142" s="5"/>
      <c r="O142" s="5"/>
      <c r="P142" s="5"/>
      <c r="Q142" s="5"/>
      <c r="R142" s="5"/>
      <c r="X142" s="5"/>
    </row>
    <row r="143" spans="1:24" ht="15.75" customHeight="1">
      <c r="A143" s="25"/>
      <c r="B143" s="25"/>
      <c r="C143" s="25"/>
      <c r="I143" s="5"/>
      <c r="J143" s="5"/>
      <c r="K143" s="5"/>
      <c r="L143" s="5"/>
      <c r="M143" s="5"/>
      <c r="N143" s="5"/>
      <c r="O143" s="5"/>
      <c r="P143" s="5"/>
      <c r="Q143" s="5"/>
      <c r="R143" s="5"/>
      <c r="X143" s="5"/>
    </row>
    <row r="144" spans="1:24" ht="15.75" customHeight="1">
      <c r="A144" s="25"/>
      <c r="B144" s="25"/>
      <c r="C144" s="25"/>
      <c r="I144" s="5"/>
      <c r="J144" s="5"/>
      <c r="K144" s="5"/>
      <c r="L144" s="5"/>
      <c r="M144" s="5"/>
      <c r="N144" s="5"/>
      <c r="O144" s="5"/>
      <c r="P144" s="5"/>
      <c r="Q144" s="5"/>
      <c r="R144" s="5"/>
      <c r="X144" s="5"/>
    </row>
    <row r="145" spans="1:24" ht="15.75" customHeight="1">
      <c r="A145" s="25"/>
      <c r="B145" s="25"/>
      <c r="C145" s="25"/>
      <c r="I145" s="5"/>
      <c r="J145" s="5"/>
      <c r="K145" s="5"/>
      <c r="L145" s="5"/>
      <c r="M145" s="5"/>
      <c r="N145" s="5"/>
      <c r="O145" s="5"/>
      <c r="P145" s="5"/>
      <c r="Q145" s="5"/>
      <c r="R145" s="5"/>
      <c r="X145" s="5"/>
    </row>
    <row r="146" spans="1:24" ht="15.75" customHeight="1">
      <c r="A146" s="25"/>
      <c r="B146" s="25"/>
      <c r="C146" s="25"/>
      <c r="I146" s="5"/>
      <c r="J146" s="5"/>
      <c r="K146" s="5"/>
      <c r="L146" s="5"/>
      <c r="M146" s="5"/>
      <c r="N146" s="5"/>
      <c r="O146" s="5"/>
      <c r="P146" s="5"/>
      <c r="Q146" s="5"/>
      <c r="R146" s="5"/>
      <c r="X146" s="5"/>
    </row>
    <row r="147" spans="1:24" ht="15.75" customHeight="1">
      <c r="A147" s="25"/>
      <c r="B147" s="25"/>
      <c r="C147" s="25"/>
      <c r="I147" s="5"/>
      <c r="J147" s="5"/>
      <c r="K147" s="5"/>
      <c r="L147" s="5"/>
      <c r="M147" s="5"/>
      <c r="N147" s="5"/>
      <c r="O147" s="5"/>
      <c r="P147" s="5"/>
      <c r="Q147" s="5"/>
      <c r="R147" s="5"/>
      <c r="X147" s="5"/>
    </row>
    <row r="148" spans="1:24" ht="15.75" customHeight="1">
      <c r="A148" s="25"/>
      <c r="B148" s="25"/>
      <c r="C148" s="25"/>
      <c r="I148" s="5"/>
      <c r="J148" s="5"/>
      <c r="K148" s="5"/>
      <c r="L148" s="5"/>
      <c r="M148" s="5"/>
      <c r="N148" s="5"/>
      <c r="O148" s="5"/>
      <c r="P148" s="5"/>
      <c r="Q148" s="5"/>
      <c r="R148" s="5"/>
      <c r="X148" s="5"/>
    </row>
    <row r="149" spans="1:24" ht="15.75" customHeight="1">
      <c r="A149" s="25"/>
      <c r="B149" s="25"/>
      <c r="C149" s="25"/>
      <c r="I149" s="5"/>
      <c r="J149" s="5"/>
      <c r="K149" s="5"/>
      <c r="L149" s="5"/>
      <c r="M149" s="5"/>
      <c r="N149" s="5"/>
      <c r="O149" s="5"/>
      <c r="P149" s="5"/>
      <c r="Q149" s="5"/>
      <c r="R149" s="5"/>
      <c r="X149" s="5"/>
    </row>
    <row r="150" spans="1:24" ht="15.75" customHeight="1">
      <c r="A150" s="25"/>
      <c r="B150" s="25"/>
      <c r="C150" s="25"/>
      <c r="I150" s="5"/>
      <c r="J150" s="5"/>
      <c r="K150" s="5"/>
      <c r="L150" s="5"/>
      <c r="M150" s="5"/>
      <c r="N150" s="5"/>
      <c r="O150" s="5"/>
      <c r="P150" s="5"/>
      <c r="Q150" s="5"/>
      <c r="R150" s="5"/>
      <c r="X150" s="5"/>
    </row>
    <row r="151" spans="1:24" ht="15.75" customHeight="1">
      <c r="A151" s="25"/>
      <c r="B151" s="25"/>
      <c r="C151" s="25"/>
      <c r="I151" s="5"/>
      <c r="J151" s="5"/>
      <c r="K151" s="5"/>
      <c r="L151" s="5"/>
      <c r="M151" s="5"/>
      <c r="N151" s="5"/>
      <c r="O151" s="5"/>
      <c r="P151" s="5"/>
      <c r="Q151" s="5"/>
      <c r="R151" s="5"/>
      <c r="X151" s="5"/>
    </row>
    <row r="152" spans="1:24" ht="15.75" customHeight="1">
      <c r="A152" s="25"/>
      <c r="B152" s="25"/>
      <c r="C152" s="25"/>
      <c r="I152" s="5"/>
      <c r="J152" s="5"/>
      <c r="K152" s="5"/>
      <c r="L152" s="5"/>
      <c r="M152" s="5"/>
      <c r="N152" s="5"/>
      <c r="O152" s="5"/>
      <c r="P152" s="5"/>
      <c r="Q152" s="5"/>
      <c r="R152" s="5"/>
      <c r="X152" s="5"/>
    </row>
    <row r="153" spans="1:24" ht="15.75" customHeight="1">
      <c r="A153" s="25"/>
      <c r="B153" s="25"/>
      <c r="C153" s="25"/>
      <c r="I153" s="5"/>
      <c r="J153" s="5"/>
      <c r="K153" s="5"/>
      <c r="L153" s="5"/>
      <c r="M153" s="5"/>
      <c r="N153" s="5"/>
      <c r="O153" s="5"/>
      <c r="P153" s="5"/>
      <c r="Q153" s="5"/>
      <c r="R153" s="5"/>
      <c r="X153" s="5"/>
    </row>
    <row r="154" spans="1:24" ht="15.75" customHeight="1">
      <c r="A154" s="25"/>
      <c r="B154" s="25"/>
      <c r="C154" s="25"/>
      <c r="I154" s="5"/>
      <c r="J154" s="5"/>
      <c r="K154" s="5"/>
      <c r="L154" s="5"/>
      <c r="M154" s="5"/>
      <c r="N154" s="5"/>
      <c r="O154" s="5"/>
      <c r="P154" s="5"/>
      <c r="Q154" s="5"/>
      <c r="R154" s="5"/>
      <c r="X154" s="5"/>
    </row>
    <row r="155" spans="1:24" ht="15.75" customHeight="1">
      <c r="A155" s="25"/>
      <c r="B155" s="25"/>
      <c r="C155" s="25"/>
      <c r="I155" s="5"/>
      <c r="J155" s="5"/>
      <c r="K155" s="5"/>
      <c r="L155" s="5"/>
      <c r="M155" s="5"/>
      <c r="N155" s="5"/>
      <c r="O155" s="5"/>
      <c r="P155" s="5"/>
      <c r="Q155" s="5"/>
      <c r="R155" s="5"/>
      <c r="X155" s="5"/>
    </row>
    <row r="156" spans="1:24" ht="15.75" customHeight="1">
      <c r="A156" s="25"/>
      <c r="B156" s="25"/>
      <c r="C156" s="25"/>
      <c r="I156" s="5"/>
      <c r="J156" s="5"/>
      <c r="K156" s="5"/>
      <c r="L156" s="5"/>
      <c r="M156" s="5"/>
      <c r="N156" s="5"/>
      <c r="O156" s="5"/>
      <c r="P156" s="5"/>
      <c r="Q156" s="5"/>
      <c r="R156" s="5"/>
      <c r="X156" s="5"/>
    </row>
    <row r="157" spans="1:24" ht="15.75" customHeight="1">
      <c r="A157" s="25"/>
      <c r="B157" s="25"/>
      <c r="C157" s="25"/>
      <c r="I157" s="5"/>
      <c r="J157" s="5"/>
      <c r="K157" s="5"/>
      <c r="L157" s="5"/>
      <c r="M157" s="5"/>
      <c r="N157" s="5"/>
      <c r="O157" s="5"/>
      <c r="P157" s="5"/>
      <c r="Q157" s="5"/>
      <c r="R157" s="5"/>
      <c r="X157" s="5"/>
    </row>
    <row r="158" spans="1:24" ht="15.75" customHeight="1">
      <c r="A158" s="25"/>
      <c r="B158" s="25"/>
      <c r="C158" s="25"/>
      <c r="I158" s="5"/>
      <c r="J158" s="5"/>
      <c r="K158" s="5"/>
      <c r="L158" s="5"/>
      <c r="M158" s="5"/>
      <c r="N158" s="5"/>
      <c r="O158" s="5"/>
      <c r="P158" s="5"/>
      <c r="Q158" s="5"/>
      <c r="R158" s="5"/>
      <c r="X158" s="5"/>
    </row>
    <row r="159" spans="1:24" ht="15.75" customHeight="1">
      <c r="A159" s="25"/>
      <c r="B159" s="25"/>
      <c r="C159" s="25"/>
      <c r="I159" s="5"/>
      <c r="J159" s="5"/>
      <c r="K159" s="5"/>
      <c r="L159" s="5"/>
      <c r="M159" s="5"/>
      <c r="N159" s="5"/>
      <c r="O159" s="5"/>
      <c r="P159" s="5"/>
      <c r="Q159" s="5"/>
      <c r="R159" s="5"/>
      <c r="X159" s="5"/>
    </row>
    <row r="160" spans="1:24" ht="15.75" customHeight="1">
      <c r="A160" s="25"/>
      <c r="B160" s="25"/>
      <c r="C160" s="25"/>
      <c r="I160" s="5"/>
      <c r="J160" s="5"/>
      <c r="K160" s="5"/>
      <c r="L160" s="5"/>
      <c r="M160" s="5"/>
      <c r="N160" s="5"/>
      <c r="O160" s="5"/>
      <c r="P160" s="5"/>
      <c r="Q160" s="5"/>
      <c r="R160" s="5"/>
      <c r="X160" s="5"/>
    </row>
    <row r="161" spans="1:24" ht="15.75" customHeight="1">
      <c r="A161" s="25"/>
      <c r="B161" s="25"/>
      <c r="C161" s="25"/>
      <c r="I161" s="5"/>
      <c r="J161" s="5"/>
      <c r="K161" s="5"/>
      <c r="L161" s="5"/>
      <c r="M161" s="5"/>
      <c r="N161" s="5"/>
      <c r="O161" s="5"/>
      <c r="P161" s="5"/>
      <c r="Q161" s="5"/>
      <c r="R161" s="5"/>
      <c r="X161" s="5"/>
    </row>
    <row r="162" spans="1:24" ht="15.75" customHeight="1">
      <c r="A162" s="25"/>
      <c r="B162" s="25"/>
      <c r="C162" s="25"/>
      <c r="I162" s="5"/>
      <c r="J162" s="5"/>
      <c r="K162" s="5"/>
      <c r="L162" s="5"/>
      <c r="M162" s="5"/>
      <c r="N162" s="5"/>
      <c r="O162" s="5"/>
      <c r="P162" s="5"/>
      <c r="Q162" s="5"/>
      <c r="R162" s="5"/>
      <c r="X162" s="5"/>
    </row>
    <row r="163" spans="1:24" ht="15.75" customHeight="1">
      <c r="A163" s="25"/>
      <c r="B163" s="25"/>
      <c r="C163" s="25"/>
      <c r="I163" s="5"/>
      <c r="J163" s="5"/>
      <c r="K163" s="5"/>
      <c r="L163" s="5"/>
      <c r="M163" s="5"/>
      <c r="N163" s="5"/>
      <c r="O163" s="5"/>
      <c r="P163" s="5"/>
      <c r="Q163" s="5"/>
      <c r="R163" s="5"/>
      <c r="X163" s="5"/>
    </row>
    <row r="164" spans="1:24" ht="15.75" customHeight="1">
      <c r="A164" s="25"/>
      <c r="B164" s="25"/>
      <c r="C164" s="25"/>
      <c r="I164" s="5"/>
      <c r="J164" s="5"/>
      <c r="K164" s="5"/>
      <c r="L164" s="5"/>
      <c r="M164" s="5"/>
      <c r="N164" s="5"/>
      <c r="O164" s="5"/>
      <c r="P164" s="5"/>
      <c r="Q164" s="5"/>
      <c r="R164" s="5"/>
      <c r="X164" s="5"/>
    </row>
    <row r="165" spans="1:24" ht="15.75" customHeight="1">
      <c r="A165" s="25"/>
      <c r="B165" s="25"/>
      <c r="C165" s="25"/>
      <c r="I165" s="5"/>
      <c r="J165" s="5"/>
      <c r="K165" s="5"/>
      <c r="L165" s="5"/>
      <c r="M165" s="5"/>
      <c r="N165" s="5"/>
      <c r="O165" s="5"/>
      <c r="P165" s="5"/>
      <c r="Q165" s="5"/>
      <c r="R165" s="5"/>
      <c r="X165" s="5"/>
    </row>
    <row r="166" spans="1:24" ht="15.75" customHeight="1">
      <c r="A166" s="25"/>
      <c r="B166" s="25"/>
      <c r="C166" s="25"/>
      <c r="I166" s="5"/>
      <c r="J166" s="5"/>
      <c r="K166" s="5"/>
      <c r="L166" s="5"/>
      <c r="M166" s="5"/>
      <c r="N166" s="5"/>
      <c r="O166" s="5"/>
      <c r="P166" s="5"/>
      <c r="Q166" s="5"/>
      <c r="R166" s="5"/>
      <c r="X166" s="5"/>
    </row>
    <row r="167" spans="1:24" ht="15.75" customHeight="1">
      <c r="A167" s="25"/>
      <c r="B167" s="25"/>
      <c r="C167" s="25"/>
      <c r="I167" s="5"/>
      <c r="J167" s="5"/>
      <c r="K167" s="5"/>
      <c r="L167" s="5"/>
      <c r="M167" s="5"/>
      <c r="N167" s="5"/>
      <c r="O167" s="5"/>
      <c r="P167" s="5"/>
      <c r="Q167" s="5"/>
      <c r="R167" s="5"/>
      <c r="X167" s="5"/>
    </row>
    <row r="168" spans="1:24" ht="15.75" customHeight="1">
      <c r="A168" s="25"/>
      <c r="B168" s="25"/>
      <c r="C168" s="25"/>
      <c r="I168" s="5"/>
      <c r="J168" s="5"/>
      <c r="K168" s="5"/>
      <c r="L168" s="5"/>
      <c r="M168" s="5"/>
      <c r="N168" s="5"/>
      <c r="O168" s="5"/>
      <c r="P168" s="5"/>
      <c r="Q168" s="5"/>
      <c r="R168" s="5"/>
      <c r="X168" s="5"/>
    </row>
    <row r="169" spans="1:24" ht="15.75" customHeight="1">
      <c r="A169" s="25"/>
      <c r="B169" s="25"/>
      <c r="C169" s="25"/>
      <c r="I169" s="5"/>
      <c r="J169" s="5"/>
      <c r="K169" s="5"/>
      <c r="L169" s="5"/>
      <c r="M169" s="5"/>
      <c r="N169" s="5"/>
      <c r="O169" s="5"/>
      <c r="P169" s="5"/>
      <c r="Q169" s="5"/>
      <c r="R169" s="5"/>
      <c r="X169" s="5"/>
    </row>
    <row r="170" spans="1:24" ht="15.75" customHeight="1">
      <c r="A170" s="25"/>
      <c r="B170" s="25"/>
      <c r="C170" s="25"/>
      <c r="I170" s="5"/>
      <c r="J170" s="5"/>
      <c r="K170" s="5"/>
      <c r="L170" s="5"/>
      <c r="M170" s="5"/>
      <c r="N170" s="5"/>
      <c r="O170" s="5"/>
      <c r="P170" s="5"/>
      <c r="Q170" s="5"/>
      <c r="R170" s="5"/>
      <c r="X170" s="5"/>
    </row>
    <row r="171" spans="1:24" ht="15.75" customHeight="1">
      <c r="A171" s="25"/>
      <c r="B171" s="25"/>
      <c r="C171" s="25"/>
      <c r="I171" s="5"/>
      <c r="J171" s="5"/>
      <c r="K171" s="5"/>
      <c r="L171" s="5"/>
      <c r="M171" s="5"/>
      <c r="N171" s="5"/>
      <c r="O171" s="5"/>
      <c r="P171" s="5"/>
      <c r="Q171" s="5"/>
      <c r="R171" s="5"/>
      <c r="X171" s="5"/>
    </row>
    <row r="172" spans="1:24" ht="15.75" customHeight="1">
      <c r="A172" s="25"/>
      <c r="B172" s="25"/>
      <c r="C172" s="25"/>
      <c r="I172" s="5"/>
      <c r="J172" s="5"/>
      <c r="K172" s="5"/>
      <c r="L172" s="5"/>
      <c r="M172" s="5"/>
      <c r="N172" s="5"/>
      <c r="O172" s="5"/>
      <c r="P172" s="5"/>
      <c r="Q172" s="5"/>
      <c r="R172" s="5"/>
      <c r="X172" s="5"/>
    </row>
    <row r="173" spans="1:24" ht="15.75" customHeight="1">
      <c r="A173" s="25"/>
      <c r="B173" s="25"/>
      <c r="C173" s="25"/>
      <c r="I173" s="5"/>
      <c r="J173" s="5"/>
      <c r="K173" s="5"/>
      <c r="L173" s="5"/>
      <c r="M173" s="5"/>
      <c r="N173" s="5"/>
      <c r="O173" s="5"/>
      <c r="P173" s="5"/>
      <c r="Q173" s="5"/>
      <c r="R173" s="5"/>
      <c r="X173" s="5"/>
    </row>
    <row r="174" spans="1:24" ht="15.75" customHeight="1">
      <c r="A174" s="25"/>
      <c r="B174" s="25"/>
      <c r="C174" s="25"/>
      <c r="I174" s="5"/>
      <c r="J174" s="5"/>
      <c r="K174" s="5"/>
      <c r="L174" s="5"/>
      <c r="M174" s="5"/>
      <c r="N174" s="5"/>
      <c r="O174" s="5"/>
      <c r="P174" s="5"/>
      <c r="Q174" s="5"/>
      <c r="R174" s="5"/>
      <c r="X174" s="5"/>
    </row>
    <row r="175" spans="1:24" ht="15.75" customHeight="1">
      <c r="A175" s="25"/>
      <c r="B175" s="25"/>
      <c r="C175" s="25"/>
      <c r="I175" s="5"/>
      <c r="J175" s="5"/>
      <c r="K175" s="5"/>
      <c r="L175" s="5"/>
      <c r="M175" s="5"/>
      <c r="N175" s="5"/>
      <c r="O175" s="5"/>
      <c r="P175" s="5"/>
      <c r="Q175" s="5"/>
      <c r="R175" s="5"/>
      <c r="X175" s="5"/>
    </row>
    <row r="176" spans="1:24" ht="15.75" customHeight="1">
      <c r="A176" s="25"/>
      <c r="B176" s="25"/>
      <c r="C176" s="25"/>
      <c r="I176" s="5"/>
      <c r="J176" s="5"/>
      <c r="K176" s="5"/>
      <c r="L176" s="5"/>
      <c r="M176" s="5"/>
      <c r="N176" s="5"/>
      <c r="O176" s="5"/>
      <c r="P176" s="5"/>
      <c r="Q176" s="5"/>
      <c r="R176" s="5"/>
      <c r="X176" s="5"/>
    </row>
    <row r="177" spans="1:24" ht="15.75" customHeight="1">
      <c r="A177" s="25"/>
      <c r="B177" s="25"/>
      <c r="C177" s="25"/>
      <c r="I177" s="5"/>
      <c r="J177" s="5"/>
      <c r="K177" s="5"/>
      <c r="L177" s="5"/>
      <c r="M177" s="5"/>
      <c r="N177" s="5"/>
      <c r="O177" s="5"/>
      <c r="P177" s="5"/>
      <c r="Q177" s="5"/>
      <c r="R177" s="5"/>
      <c r="X177" s="5"/>
    </row>
    <row r="178" spans="1:24" ht="15.75" customHeight="1">
      <c r="A178" s="25"/>
      <c r="B178" s="25"/>
      <c r="C178" s="25"/>
      <c r="I178" s="5"/>
      <c r="J178" s="5"/>
      <c r="K178" s="5"/>
      <c r="L178" s="5"/>
      <c r="M178" s="5"/>
      <c r="N178" s="5"/>
      <c r="O178" s="5"/>
      <c r="P178" s="5"/>
      <c r="Q178" s="5"/>
      <c r="R178" s="5"/>
      <c r="X178" s="5"/>
    </row>
    <row r="179" spans="1:24" ht="15.75" customHeight="1">
      <c r="A179" s="25"/>
      <c r="B179" s="25"/>
      <c r="C179" s="25"/>
      <c r="I179" s="5"/>
      <c r="J179" s="5"/>
      <c r="K179" s="5"/>
      <c r="L179" s="5"/>
      <c r="M179" s="5"/>
      <c r="N179" s="5"/>
      <c r="O179" s="5"/>
      <c r="P179" s="5"/>
      <c r="Q179" s="5"/>
      <c r="R179" s="5"/>
      <c r="X179" s="5"/>
    </row>
    <row r="180" spans="1:24" ht="15.75" customHeight="1">
      <c r="A180" s="25"/>
      <c r="B180" s="25"/>
      <c r="C180" s="25"/>
      <c r="I180" s="5"/>
      <c r="J180" s="5"/>
      <c r="K180" s="5"/>
      <c r="L180" s="5"/>
      <c r="M180" s="5"/>
      <c r="N180" s="5"/>
      <c r="O180" s="5"/>
      <c r="P180" s="5"/>
      <c r="Q180" s="5"/>
      <c r="R180" s="5"/>
      <c r="X180" s="5"/>
    </row>
    <row r="181" spans="1:24" ht="15.75" customHeight="1">
      <c r="A181" s="25"/>
      <c r="B181" s="25"/>
      <c r="C181" s="25"/>
      <c r="I181" s="5"/>
      <c r="J181" s="5"/>
      <c r="K181" s="5"/>
      <c r="L181" s="5"/>
      <c r="M181" s="5"/>
      <c r="N181" s="5"/>
      <c r="O181" s="5"/>
      <c r="P181" s="5"/>
      <c r="Q181" s="5"/>
      <c r="R181" s="5"/>
      <c r="X181" s="5"/>
    </row>
    <row r="182" spans="1:24" ht="15.75" customHeight="1">
      <c r="A182" s="25"/>
      <c r="B182" s="25"/>
      <c r="C182" s="25"/>
      <c r="I182" s="5"/>
      <c r="J182" s="5"/>
      <c r="K182" s="5"/>
      <c r="L182" s="5"/>
      <c r="M182" s="5"/>
      <c r="N182" s="5"/>
      <c r="O182" s="5"/>
      <c r="P182" s="5"/>
      <c r="Q182" s="5"/>
      <c r="R182" s="5"/>
      <c r="X182" s="5"/>
    </row>
    <row r="183" spans="1:24" ht="15.75" customHeight="1">
      <c r="A183" s="25"/>
      <c r="B183" s="25"/>
      <c r="C183" s="25"/>
      <c r="I183" s="5"/>
      <c r="J183" s="5"/>
      <c r="K183" s="5"/>
      <c r="L183" s="5"/>
      <c r="M183" s="5"/>
      <c r="N183" s="5"/>
      <c r="O183" s="5"/>
      <c r="P183" s="5"/>
      <c r="Q183" s="5"/>
      <c r="R183" s="5"/>
      <c r="X183" s="5"/>
    </row>
    <row r="184" spans="1:24" ht="15.75" customHeight="1">
      <c r="A184" s="25"/>
      <c r="B184" s="25"/>
      <c r="C184" s="25"/>
      <c r="I184" s="5"/>
      <c r="J184" s="5"/>
      <c r="K184" s="5"/>
      <c r="L184" s="5"/>
      <c r="M184" s="5"/>
      <c r="N184" s="5"/>
      <c r="O184" s="5"/>
      <c r="P184" s="5"/>
      <c r="Q184" s="5"/>
      <c r="R184" s="5"/>
      <c r="X184" s="5"/>
    </row>
    <row r="185" spans="1:24" ht="15.75" customHeight="1">
      <c r="A185" s="25"/>
      <c r="B185" s="25"/>
      <c r="C185" s="25"/>
      <c r="I185" s="5"/>
      <c r="J185" s="5"/>
      <c r="K185" s="5"/>
      <c r="L185" s="5"/>
      <c r="M185" s="5"/>
      <c r="N185" s="5"/>
      <c r="O185" s="5"/>
      <c r="P185" s="5"/>
      <c r="Q185" s="5"/>
      <c r="R185" s="5"/>
      <c r="X185" s="5"/>
    </row>
    <row r="186" spans="1:24" ht="15.75" customHeight="1">
      <c r="A186" s="25"/>
      <c r="B186" s="25"/>
      <c r="C186" s="25"/>
      <c r="I186" s="5"/>
      <c r="J186" s="5"/>
      <c r="K186" s="5"/>
      <c r="L186" s="5"/>
      <c r="M186" s="5"/>
      <c r="N186" s="5"/>
      <c r="O186" s="5"/>
      <c r="P186" s="5"/>
      <c r="Q186" s="5"/>
      <c r="R186" s="5"/>
      <c r="X186" s="5"/>
    </row>
    <row r="187" spans="1:24" ht="15.75" customHeight="1">
      <c r="A187" s="25"/>
      <c r="B187" s="25"/>
      <c r="C187" s="25"/>
      <c r="I187" s="5"/>
      <c r="J187" s="5"/>
      <c r="K187" s="5"/>
      <c r="L187" s="5"/>
      <c r="M187" s="5"/>
      <c r="N187" s="5"/>
      <c r="O187" s="5"/>
      <c r="P187" s="5"/>
      <c r="Q187" s="5"/>
      <c r="R187" s="5"/>
      <c r="X187" s="5"/>
    </row>
    <row r="188" spans="1:24" ht="15.75" customHeight="1">
      <c r="A188" s="25"/>
      <c r="B188" s="25"/>
      <c r="C188" s="25"/>
      <c r="I188" s="5"/>
      <c r="J188" s="5"/>
      <c r="K188" s="5"/>
      <c r="L188" s="5"/>
      <c r="M188" s="5"/>
      <c r="N188" s="5"/>
      <c r="O188" s="5"/>
      <c r="P188" s="5"/>
      <c r="Q188" s="5"/>
      <c r="R188" s="5"/>
      <c r="X188" s="5"/>
    </row>
    <row r="189" spans="1:24" ht="15.75" customHeight="1">
      <c r="A189" s="25"/>
      <c r="B189" s="25"/>
      <c r="C189" s="25"/>
      <c r="I189" s="5"/>
      <c r="J189" s="5"/>
      <c r="K189" s="5"/>
      <c r="L189" s="5"/>
      <c r="M189" s="5"/>
      <c r="N189" s="5"/>
      <c r="O189" s="5"/>
      <c r="P189" s="5"/>
      <c r="Q189" s="5"/>
      <c r="R189" s="5"/>
      <c r="X189" s="5"/>
    </row>
    <row r="190" spans="1:24" ht="15.75" customHeight="1">
      <c r="A190" s="25"/>
      <c r="B190" s="25"/>
      <c r="C190" s="25"/>
      <c r="I190" s="5"/>
      <c r="J190" s="5"/>
      <c r="K190" s="5"/>
      <c r="L190" s="5"/>
      <c r="M190" s="5"/>
      <c r="N190" s="5"/>
      <c r="O190" s="5"/>
      <c r="P190" s="5"/>
      <c r="Q190" s="5"/>
      <c r="R190" s="5"/>
      <c r="X190" s="5"/>
    </row>
    <row r="191" spans="1:24" ht="15.75" customHeight="1">
      <c r="A191" s="25"/>
      <c r="B191" s="25"/>
      <c r="C191" s="25"/>
      <c r="I191" s="5"/>
      <c r="J191" s="5"/>
      <c r="K191" s="5"/>
      <c r="L191" s="5"/>
      <c r="M191" s="5"/>
      <c r="N191" s="5"/>
      <c r="O191" s="5"/>
      <c r="P191" s="5"/>
      <c r="Q191" s="5"/>
      <c r="R191" s="5"/>
      <c r="X191" s="5"/>
    </row>
    <row r="192" spans="1:24" ht="15.75" customHeight="1">
      <c r="A192" s="25"/>
      <c r="B192" s="25"/>
      <c r="C192" s="25"/>
      <c r="I192" s="5"/>
      <c r="J192" s="5"/>
      <c r="K192" s="5"/>
      <c r="L192" s="5"/>
      <c r="M192" s="5"/>
      <c r="N192" s="5"/>
      <c r="O192" s="5"/>
      <c r="P192" s="5"/>
      <c r="Q192" s="5"/>
      <c r="R192" s="5"/>
      <c r="X192" s="5"/>
    </row>
    <row r="193" spans="1:24" ht="15.75" customHeight="1">
      <c r="A193" s="25"/>
      <c r="B193" s="25"/>
      <c r="C193" s="25"/>
      <c r="I193" s="5"/>
      <c r="J193" s="5"/>
      <c r="K193" s="5"/>
      <c r="L193" s="5"/>
      <c r="M193" s="5"/>
      <c r="N193" s="5"/>
      <c r="O193" s="5"/>
      <c r="P193" s="5"/>
      <c r="Q193" s="5"/>
      <c r="R193" s="5"/>
      <c r="X193" s="5"/>
    </row>
    <row r="194" spans="1:24" ht="15.75" customHeight="1">
      <c r="A194" s="25"/>
      <c r="B194" s="25"/>
      <c r="C194" s="25"/>
      <c r="I194" s="5"/>
      <c r="J194" s="5"/>
      <c r="K194" s="5"/>
      <c r="L194" s="5"/>
      <c r="M194" s="5"/>
      <c r="N194" s="5"/>
      <c r="O194" s="5"/>
      <c r="P194" s="5"/>
      <c r="Q194" s="5"/>
      <c r="R194" s="5"/>
      <c r="X194" s="5"/>
    </row>
    <row r="195" spans="1:24" ht="15.75" customHeight="1">
      <c r="A195" s="25"/>
      <c r="B195" s="25"/>
      <c r="C195" s="25"/>
      <c r="I195" s="5"/>
      <c r="J195" s="5"/>
      <c r="K195" s="5"/>
      <c r="L195" s="5"/>
      <c r="M195" s="5"/>
      <c r="N195" s="5"/>
      <c r="O195" s="5"/>
      <c r="P195" s="5"/>
      <c r="Q195" s="5"/>
      <c r="R195" s="5"/>
      <c r="X195" s="5"/>
    </row>
    <row r="196" spans="1:24" ht="15.75" customHeight="1">
      <c r="A196" s="25"/>
      <c r="B196" s="25"/>
      <c r="C196" s="25"/>
      <c r="I196" s="5"/>
      <c r="J196" s="5"/>
      <c r="K196" s="5"/>
      <c r="L196" s="5"/>
      <c r="M196" s="5"/>
      <c r="N196" s="5"/>
      <c r="O196" s="5"/>
      <c r="P196" s="5"/>
      <c r="Q196" s="5"/>
      <c r="R196" s="5"/>
      <c r="X196" s="5"/>
    </row>
    <row r="197" spans="1:24" ht="15.75" customHeight="1">
      <c r="A197" s="25"/>
      <c r="B197" s="25"/>
      <c r="C197" s="25"/>
      <c r="I197" s="5"/>
      <c r="J197" s="5"/>
      <c r="K197" s="5"/>
      <c r="L197" s="5"/>
      <c r="M197" s="5"/>
      <c r="N197" s="5"/>
      <c r="O197" s="5"/>
      <c r="P197" s="5"/>
      <c r="Q197" s="5"/>
      <c r="R197" s="5"/>
      <c r="X197" s="5"/>
    </row>
    <row r="198" spans="1:24" ht="15.75" customHeight="1">
      <c r="A198" s="25"/>
      <c r="B198" s="25"/>
      <c r="C198" s="25"/>
      <c r="I198" s="5"/>
      <c r="J198" s="5"/>
      <c r="K198" s="5"/>
      <c r="L198" s="5"/>
      <c r="M198" s="5"/>
      <c r="N198" s="5"/>
      <c r="O198" s="5"/>
      <c r="P198" s="5"/>
      <c r="Q198" s="5"/>
      <c r="R198" s="5"/>
      <c r="X198" s="5"/>
    </row>
    <row r="199" spans="1:24" ht="15.75" customHeight="1">
      <c r="A199" s="25"/>
      <c r="B199" s="25"/>
      <c r="C199" s="25"/>
      <c r="I199" s="5"/>
      <c r="J199" s="5"/>
      <c r="K199" s="5"/>
      <c r="L199" s="5"/>
      <c r="M199" s="5"/>
      <c r="N199" s="5"/>
      <c r="O199" s="5"/>
      <c r="P199" s="5"/>
      <c r="Q199" s="5"/>
      <c r="R199" s="5"/>
      <c r="X199" s="5"/>
    </row>
    <row r="200" spans="1:24" ht="15.75" customHeight="1">
      <c r="A200" s="25"/>
      <c r="B200" s="25"/>
      <c r="C200" s="25"/>
      <c r="I200" s="5"/>
      <c r="J200" s="5"/>
      <c r="K200" s="5"/>
      <c r="L200" s="5"/>
      <c r="M200" s="5"/>
      <c r="N200" s="5"/>
      <c r="O200" s="5"/>
      <c r="P200" s="5"/>
      <c r="Q200" s="5"/>
      <c r="R200" s="5"/>
      <c r="X200" s="5"/>
    </row>
    <row r="201" spans="1:24" ht="15.75" customHeight="1">
      <c r="A201" s="25"/>
      <c r="B201" s="25"/>
      <c r="C201" s="25"/>
      <c r="I201" s="5"/>
      <c r="J201" s="5"/>
      <c r="K201" s="5"/>
      <c r="L201" s="5"/>
      <c r="M201" s="5"/>
      <c r="N201" s="5"/>
      <c r="O201" s="5"/>
      <c r="P201" s="5"/>
      <c r="Q201" s="5"/>
      <c r="R201" s="5"/>
      <c r="X201" s="5"/>
    </row>
    <row r="202" spans="1:24" ht="15.75" customHeight="1">
      <c r="A202" s="25"/>
      <c r="B202" s="25"/>
      <c r="C202" s="25"/>
      <c r="I202" s="5"/>
      <c r="J202" s="5"/>
      <c r="K202" s="5"/>
      <c r="L202" s="5"/>
      <c r="M202" s="5"/>
      <c r="N202" s="5"/>
      <c r="O202" s="5"/>
      <c r="P202" s="5"/>
      <c r="Q202" s="5"/>
      <c r="R202" s="5"/>
      <c r="X202" s="5"/>
    </row>
    <row r="203" spans="1:24" ht="15.75" customHeight="1">
      <c r="A203" s="25"/>
      <c r="B203" s="25"/>
      <c r="C203" s="25"/>
      <c r="I203" s="5"/>
      <c r="J203" s="5"/>
      <c r="K203" s="5"/>
      <c r="L203" s="5"/>
      <c r="M203" s="5"/>
      <c r="N203" s="5"/>
      <c r="O203" s="5"/>
      <c r="P203" s="5"/>
      <c r="Q203" s="5"/>
      <c r="R203" s="5"/>
      <c r="X203" s="5"/>
    </row>
    <row r="204" spans="1:24" ht="15.75" customHeight="1">
      <c r="A204" s="25"/>
      <c r="B204" s="25"/>
      <c r="C204" s="25"/>
      <c r="I204" s="5"/>
      <c r="J204" s="5"/>
      <c r="K204" s="5"/>
      <c r="L204" s="5"/>
      <c r="M204" s="5"/>
      <c r="N204" s="5"/>
      <c r="O204" s="5"/>
      <c r="P204" s="5"/>
      <c r="Q204" s="5"/>
      <c r="R204" s="5"/>
      <c r="X204" s="5"/>
    </row>
    <row r="205" spans="1:24" ht="15.75" customHeight="1">
      <c r="A205" s="25"/>
      <c r="B205" s="25"/>
      <c r="C205" s="25"/>
      <c r="I205" s="5"/>
      <c r="J205" s="5"/>
      <c r="K205" s="5"/>
      <c r="L205" s="5"/>
      <c r="M205" s="5"/>
      <c r="N205" s="5"/>
      <c r="O205" s="5"/>
      <c r="P205" s="5"/>
      <c r="Q205" s="5"/>
      <c r="R205" s="5"/>
      <c r="X205" s="5"/>
    </row>
    <row r="206" spans="1:24" ht="15.75" customHeight="1">
      <c r="A206" s="25"/>
      <c r="B206" s="25"/>
      <c r="C206" s="25"/>
      <c r="I206" s="5"/>
      <c r="J206" s="5"/>
      <c r="K206" s="5"/>
      <c r="L206" s="5"/>
      <c r="M206" s="5"/>
      <c r="N206" s="5"/>
      <c r="O206" s="5"/>
      <c r="P206" s="5"/>
      <c r="Q206" s="5"/>
      <c r="R206" s="5"/>
      <c r="X206" s="5"/>
    </row>
    <row r="207" spans="1:24" ht="15.75" customHeight="1">
      <c r="A207" s="25"/>
      <c r="B207" s="25"/>
      <c r="C207" s="25"/>
      <c r="I207" s="5"/>
      <c r="J207" s="5"/>
      <c r="K207" s="5"/>
      <c r="L207" s="5"/>
      <c r="M207" s="5"/>
      <c r="N207" s="5"/>
      <c r="O207" s="5"/>
      <c r="P207" s="5"/>
      <c r="Q207" s="5"/>
      <c r="R207" s="5"/>
      <c r="X207" s="5"/>
    </row>
    <row r="208" spans="1:24" ht="15.75" customHeight="1">
      <c r="A208" s="25"/>
      <c r="B208" s="25"/>
      <c r="C208" s="25"/>
      <c r="I208" s="5"/>
      <c r="J208" s="5"/>
      <c r="K208" s="5"/>
      <c r="L208" s="5"/>
      <c r="M208" s="5"/>
      <c r="N208" s="5"/>
      <c r="O208" s="5"/>
      <c r="P208" s="5"/>
      <c r="Q208" s="5"/>
      <c r="R208" s="5"/>
      <c r="X208" s="5"/>
    </row>
    <row r="209" spans="1:24" ht="15.75" customHeight="1">
      <c r="A209" s="25"/>
      <c r="B209" s="25"/>
      <c r="C209" s="25"/>
      <c r="I209" s="5"/>
      <c r="J209" s="5"/>
      <c r="K209" s="5"/>
      <c r="L209" s="5"/>
      <c r="M209" s="5"/>
      <c r="N209" s="5"/>
      <c r="O209" s="5"/>
      <c r="P209" s="5"/>
      <c r="Q209" s="5"/>
      <c r="R209" s="5"/>
      <c r="X209" s="5"/>
    </row>
    <row r="210" spans="1:24" ht="15.75" customHeight="1">
      <c r="A210" s="25"/>
      <c r="B210" s="25"/>
      <c r="C210" s="25"/>
      <c r="I210" s="5"/>
      <c r="J210" s="5"/>
      <c r="K210" s="5"/>
      <c r="L210" s="5"/>
      <c r="M210" s="5"/>
      <c r="N210" s="5"/>
      <c r="O210" s="5"/>
      <c r="P210" s="5"/>
      <c r="Q210" s="5"/>
      <c r="R210" s="5"/>
      <c r="X210" s="5"/>
    </row>
    <row r="211" spans="1:24" ht="15.75" customHeight="1">
      <c r="A211" s="25"/>
      <c r="B211" s="25"/>
      <c r="C211" s="25"/>
      <c r="I211" s="5"/>
      <c r="J211" s="5"/>
      <c r="K211" s="5"/>
      <c r="L211" s="5"/>
      <c r="M211" s="5"/>
      <c r="N211" s="5"/>
      <c r="O211" s="5"/>
      <c r="P211" s="5"/>
      <c r="Q211" s="5"/>
      <c r="R211" s="5"/>
      <c r="X211" s="5"/>
    </row>
    <row r="212" spans="1:24" ht="15.75" customHeight="1">
      <c r="A212" s="25"/>
      <c r="B212" s="25"/>
      <c r="C212" s="25"/>
      <c r="I212" s="5"/>
      <c r="J212" s="5"/>
      <c r="K212" s="5"/>
      <c r="L212" s="5"/>
      <c r="M212" s="5"/>
      <c r="N212" s="5"/>
      <c r="O212" s="5"/>
      <c r="P212" s="5"/>
      <c r="Q212" s="5"/>
      <c r="R212" s="5"/>
      <c r="X212" s="5"/>
    </row>
    <row r="213" spans="1:24" ht="15.75" customHeight="1">
      <c r="A213" s="25"/>
      <c r="B213" s="25"/>
      <c r="C213" s="25"/>
      <c r="I213" s="5"/>
      <c r="J213" s="5"/>
      <c r="K213" s="5"/>
      <c r="L213" s="5"/>
      <c r="M213" s="5"/>
      <c r="N213" s="5"/>
      <c r="O213" s="5"/>
      <c r="P213" s="5"/>
      <c r="Q213" s="5"/>
      <c r="R213" s="5"/>
      <c r="X213" s="5"/>
    </row>
    <row r="214" spans="1:24" ht="15.75" customHeight="1">
      <c r="A214" s="25"/>
      <c r="B214" s="25"/>
      <c r="C214" s="25"/>
      <c r="I214" s="5"/>
      <c r="J214" s="5"/>
      <c r="K214" s="5"/>
      <c r="L214" s="5"/>
      <c r="M214" s="5"/>
      <c r="N214" s="5"/>
      <c r="O214" s="5"/>
      <c r="P214" s="5"/>
      <c r="Q214" s="5"/>
      <c r="R214" s="5"/>
      <c r="X214" s="5"/>
    </row>
    <row r="215" spans="1:24" ht="15.75" customHeight="1">
      <c r="A215" s="25"/>
      <c r="B215" s="25"/>
      <c r="C215" s="25"/>
      <c r="I215" s="5"/>
      <c r="J215" s="5"/>
      <c r="K215" s="5"/>
      <c r="L215" s="5"/>
      <c r="M215" s="5"/>
      <c r="N215" s="5"/>
      <c r="O215" s="5"/>
      <c r="P215" s="5"/>
      <c r="Q215" s="5"/>
      <c r="R215" s="5"/>
      <c r="X215" s="5"/>
    </row>
    <row r="216" spans="1:24" ht="15.75" customHeight="1">
      <c r="A216" s="25"/>
      <c r="B216" s="25"/>
      <c r="C216" s="25"/>
      <c r="I216" s="5"/>
      <c r="J216" s="5"/>
      <c r="K216" s="5"/>
      <c r="L216" s="5"/>
      <c r="M216" s="5"/>
      <c r="N216" s="5"/>
      <c r="O216" s="5"/>
      <c r="P216" s="5"/>
      <c r="Q216" s="5"/>
      <c r="R216" s="5"/>
      <c r="X216" s="5"/>
    </row>
    <row r="217" spans="1:24" ht="15.75" customHeight="1">
      <c r="A217" s="25"/>
      <c r="B217" s="25"/>
      <c r="C217" s="25"/>
      <c r="I217" s="5"/>
      <c r="J217" s="5"/>
      <c r="K217" s="5"/>
      <c r="L217" s="5"/>
      <c r="M217" s="5"/>
      <c r="N217" s="5"/>
      <c r="O217" s="5"/>
      <c r="P217" s="5"/>
      <c r="Q217" s="5"/>
      <c r="R217" s="5"/>
      <c r="X217" s="5"/>
    </row>
    <row r="218" spans="1:24" ht="15.75" customHeight="1">
      <c r="A218" s="25"/>
      <c r="B218" s="25"/>
      <c r="C218" s="25"/>
      <c r="I218" s="5"/>
      <c r="J218" s="5"/>
      <c r="K218" s="5"/>
      <c r="L218" s="5"/>
      <c r="M218" s="5"/>
      <c r="N218" s="5"/>
      <c r="O218" s="5"/>
      <c r="P218" s="5"/>
      <c r="Q218" s="5"/>
      <c r="R218" s="5"/>
      <c r="X218" s="5"/>
    </row>
    <row r="219" spans="1:24" ht="15.75" customHeight="1">
      <c r="A219" s="25"/>
      <c r="B219" s="25"/>
      <c r="C219" s="25"/>
      <c r="I219" s="5"/>
      <c r="J219" s="5"/>
      <c r="K219" s="5"/>
      <c r="L219" s="5"/>
      <c r="M219" s="5"/>
      <c r="N219" s="5"/>
      <c r="O219" s="5"/>
      <c r="P219" s="5"/>
      <c r="Q219" s="5"/>
      <c r="R219" s="5"/>
      <c r="X219" s="5"/>
    </row>
    <row r="220" spans="1:24" ht="15.75" customHeight="1">
      <c r="A220" s="25"/>
      <c r="B220" s="25"/>
      <c r="C220" s="25"/>
      <c r="I220" s="5"/>
      <c r="J220" s="5"/>
      <c r="K220" s="5"/>
      <c r="L220" s="5"/>
      <c r="M220" s="5"/>
      <c r="N220" s="5"/>
      <c r="O220" s="5"/>
      <c r="P220" s="5"/>
      <c r="Q220" s="5"/>
      <c r="R220" s="5"/>
      <c r="X220" s="5"/>
    </row>
    <row r="221" spans="1:24" ht="15.75" customHeight="1">
      <c r="A221" s="25"/>
      <c r="B221" s="25"/>
      <c r="C221" s="25"/>
      <c r="I221" s="5"/>
      <c r="J221" s="5"/>
      <c r="K221" s="5"/>
      <c r="L221" s="5"/>
      <c r="M221" s="5"/>
      <c r="N221" s="5"/>
      <c r="O221" s="5"/>
      <c r="P221" s="5"/>
      <c r="Q221" s="5"/>
      <c r="R221" s="5"/>
      <c r="X221" s="5"/>
    </row>
    <row r="222" spans="1:24" ht="15.75" customHeight="1">
      <c r="A222" s="25"/>
      <c r="B222" s="25"/>
      <c r="C222" s="25"/>
      <c r="I222" s="5"/>
      <c r="J222" s="5"/>
      <c r="K222" s="5"/>
      <c r="L222" s="5"/>
      <c r="M222" s="5"/>
      <c r="N222" s="5"/>
      <c r="O222" s="5"/>
      <c r="P222" s="5"/>
      <c r="Q222" s="5"/>
      <c r="R222" s="5"/>
      <c r="X222" s="5"/>
    </row>
    <row r="223" spans="1:24" ht="15.75" customHeight="1">
      <c r="A223" s="25"/>
      <c r="B223" s="25"/>
      <c r="C223" s="25"/>
      <c r="I223" s="5"/>
      <c r="J223" s="5"/>
      <c r="K223" s="5"/>
      <c r="L223" s="5"/>
      <c r="M223" s="5"/>
      <c r="N223" s="5"/>
      <c r="O223" s="5"/>
      <c r="P223" s="5"/>
      <c r="Q223" s="5"/>
      <c r="R223" s="5"/>
      <c r="X223" s="5"/>
    </row>
    <row r="224" spans="1:24" ht="15.75" customHeight="1">
      <c r="A224" s="25"/>
      <c r="B224" s="25"/>
      <c r="C224" s="25"/>
      <c r="I224" s="5"/>
      <c r="J224" s="5"/>
      <c r="K224" s="5"/>
      <c r="L224" s="5"/>
      <c r="M224" s="5"/>
      <c r="N224" s="5"/>
      <c r="O224" s="5"/>
      <c r="P224" s="5"/>
      <c r="Q224" s="5"/>
      <c r="R224" s="5"/>
      <c r="X224" s="5"/>
    </row>
    <row r="225" spans="1:24" ht="15.75" customHeight="1">
      <c r="A225" s="25"/>
      <c r="B225" s="25"/>
      <c r="C225" s="25"/>
      <c r="I225" s="5"/>
      <c r="J225" s="5"/>
      <c r="K225" s="5"/>
      <c r="L225" s="5"/>
      <c r="M225" s="5"/>
      <c r="N225" s="5"/>
      <c r="O225" s="5"/>
      <c r="P225" s="5"/>
      <c r="Q225" s="5"/>
      <c r="R225" s="5"/>
      <c r="X225" s="5"/>
    </row>
    <row r="226" spans="1:24" ht="15.75" customHeight="1">
      <c r="A226" s="25"/>
      <c r="B226" s="25"/>
      <c r="C226" s="25"/>
      <c r="I226" s="5"/>
      <c r="J226" s="5"/>
      <c r="K226" s="5"/>
      <c r="L226" s="5"/>
      <c r="M226" s="5"/>
      <c r="N226" s="5"/>
      <c r="O226" s="5"/>
      <c r="P226" s="5"/>
      <c r="Q226" s="5"/>
      <c r="R226" s="5"/>
      <c r="X226" s="5"/>
    </row>
    <row r="227" spans="1:24" ht="15.75" customHeight="1">
      <c r="A227" s="25"/>
      <c r="B227" s="25"/>
      <c r="C227" s="25"/>
      <c r="I227" s="5"/>
      <c r="J227" s="5"/>
      <c r="K227" s="5"/>
      <c r="L227" s="5"/>
      <c r="M227" s="5"/>
      <c r="N227" s="5"/>
      <c r="O227" s="5"/>
      <c r="P227" s="5"/>
      <c r="Q227" s="5"/>
      <c r="R227" s="5"/>
      <c r="X227" s="5"/>
    </row>
    <row r="228" spans="1:24" ht="15.75" customHeight="1">
      <c r="A228" s="25"/>
      <c r="B228" s="25"/>
      <c r="C228" s="25"/>
      <c r="I228" s="5"/>
      <c r="J228" s="5"/>
      <c r="K228" s="5"/>
      <c r="L228" s="5"/>
      <c r="M228" s="5"/>
      <c r="N228" s="5"/>
      <c r="O228" s="5"/>
      <c r="P228" s="5"/>
      <c r="Q228" s="5"/>
      <c r="R228" s="5"/>
      <c r="X228" s="5"/>
    </row>
    <row r="229" spans="1:24" ht="15.75" customHeight="1">
      <c r="A229" s="25"/>
      <c r="B229" s="25"/>
      <c r="C229" s="25"/>
      <c r="I229" s="5"/>
      <c r="J229" s="5"/>
      <c r="K229" s="5"/>
      <c r="L229" s="5"/>
      <c r="M229" s="5"/>
      <c r="N229" s="5"/>
      <c r="O229" s="5"/>
      <c r="P229" s="5"/>
      <c r="Q229" s="5"/>
      <c r="R229" s="5"/>
      <c r="X229" s="5"/>
    </row>
    <row r="230" spans="1:24" ht="15.75" customHeight="1">
      <c r="A230" s="25"/>
      <c r="B230" s="25"/>
      <c r="C230" s="25"/>
      <c r="I230" s="5"/>
      <c r="J230" s="5"/>
      <c r="K230" s="5"/>
      <c r="L230" s="5"/>
      <c r="M230" s="5"/>
      <c r="N230" s="5"/>
      <c r="O230" s="5"/>
      <c r="P230" s="5"/>
      <c r="Q230" s="5"/>
      <c r="R230" s="5"/>
      <c r="X230" s="5"/>
    </row>
    <row r="231" spans="1:24" ht="15.75" customHeight="1">
      <c r="A231" s="25"/>
      <c r="B231" s="25"/>
      <c r="C231" s="25"/>
      <c r="I231" s="5"/>
      <c r="J231" s="5"/>
      <c r="K231" s="5"/>
      <c r="L231" s="5"/>
      <c r="M231" s="5"/>
      <c r="N231" s="5"/>
      <c r="O231" s="5"/>
      <c r="P231" s="5"/>
      <c r="Q231" s="5"/>
      <c r="R231" s="5"/>
      <c r="X231" s="5"/>
    </row>
    <row r="232" spans="1:24" ht="15.75" customHeight="1">
      <c r="A232" s="25"/>
      <c r="B232" s="25"/>
      <c r="C232" s="25"/>
      <c r="I232" s="5"/>
      <c r="J232" s="5"/>
      <c r="K232" s="5"/>
      <c r="L232" s="5"/>
      <c r="M232" s="5"/>
      <c r="N232" s="5"/>
      <c r="O232" s="5"/>
      <c r="P232" s="5"/>
      <c r="Q232" s="5"/>
      <c r="R232" s="5"/>
      <c r="X232" s="5"/>
    </row>
    <row r="233" spans="1:24" ht="15.75" customHeight="1">
      <c r="A233" s="25"/>
      <c r="B233" s="25"/>
      <c r="C233" s="25"/>
      <c r="I233" s="5"/>
      <c r="J233" s="5"/>
      <c r="K233" s="5"/>
      <c r="L233" s="5"/>
      <c r="M233" s="5"/>
      <c r="N233" s="5"/>
      <c r="O233" s="5"/>
      <c r="P233" s="5"/>
      <c r="Q233" s="5"/>
      <c r="R233" s="5"/>
      <c r="X233" s="5"/>
    </row>
    <row r="234" spans="1:24" ht="15.75" customHeight="1">
      <c r="A234" s="25"/>
      <c r="B234" s="25"/>
      <c r="C234" s="25"/>
      <c r="I234" s="5"/>
      <c r="J234" s="5"/>
      <c r="K234" s="5"/>
      <c r="L234" s="5"/>
      <c r="M234" s="5"/>
      <c r="N234" s="5"/>
      <c r="O234" s="5"/>
      <c r="P234" s="5"/>
      <c r="Q234" s="5"/>
      <c r="R234" s="5"/>
      <c r="X234" s="5"/>
    </row>
    <row r="235" spans="1:24" ht="15.75" customHeight="1">
      <c r="A235" s="25"/>
      <c r="B235" s="25"/>
      <c r="C235" s="25"/>
      <c r="I235" s="5"/>
      <c r="J235" s="5"/>
      <c r="K235" s="5"/>
      <c r="L235" s="5"/>
      <c r="M235" s="5"/>
      <c r="N235" s="5"/>
      <c r="O235" s="5"/>
      <c r="P235" s="5"/>
      <c r="Q235" s="5"/>
      <c r="R235" s="5"/>
      <c r="X235" s="5"/>
    </row>
    <row r="236" spans="1:24" ht="15.75" customHeight="1">
      <c r="A236" s="25"/>
      <c r="B236" s="25"/>
      <c r="C236" s="25"/>
      <c r="I236" s="5"/>
      <c r="J236" s="5"/>
      <c r="K236" s="5"/>
      <c r="L236" s="5"/>
      <c r="M236" s="5"/>
      <c r="N236" s="5"/>
      <c r="O236" s="5"/>
      <c r="P236" s="5"/>
      <c r="Q236" s="5"/>
      <c r="R236" s="5"/>
      <c r="X236" s="5"/>
    </row>
    <row r="237" spans="1:24" ht="15.75" customHeight="1">
      <c r="A237" s="25"/>
      <c r="B237" s="25"/>
      <c r="C237" s="25"/>
      <c r="I237" s="5"/>
      <c r="J237" s="5"/>
      <c r="K237" s="5"/>
      <c r="L237" s="5"/>
      <c r="M237" s="5"/>
      <c r="N237" s="5"/>
      <c r="O237" s="5"/>
      <c r="P237" s="5"/>
      <c r="Q237" s="5"/>
      <c r="R237" s="5"/>
      <c r="X237" s="5"/>
    </row>
    <row r="238" spans="1:24" ht="15.75" customHeight="1">
      <c r="A238" s="25"/>
      <c r="B238" s="25"/>
      <c r="C238" s="25"/>
      <c r="I238" s="5"/>
      <c r="J238" s="5"/>
      <c r="K238" s="5"/>
      <c r="L238" s="5"/>
      <c r="M238" s="5"/>
      <c r="N238" s="5"/>
      <c r="O238" s="5"/>
      <c r="P238" s="5"/>
      <c r="Q238" s="5"/>
      <c r="R238" s="5"/>
      <c r="X238" s="5"/>
    </row>
    <row r="239" spans="1:24" ht="15.75" customHeight="1">
      <c r="A239" s="25"/>
      <c r="B239" s="25"/>
      <c r="C239" s="25"/>
      <c r="I239" s="5"/>
      <c r="J239" s="5"/>
      <c r="K239" s="5"/>
      <c r="L239" s="5"/>
      <c r="M239" s="5"/>
      <c r="N239" s="5"/>
      <c r="O239" s="5"/>
      <c r="P239" s="5"/>
      <c r="Q239" s="5"/>
      <c r="R239" s="5"/>
      <c r="X239" s="5"/>
    </row>
    <row r="240" spans="1:24" ht="15.75" customHeight="1">
      <c r="A240" s="25"/>
      <c r="B240" s="25"/>
      <c r="C240" s="25"/>
      <c r="I240" s="5"/>
      <c r="J240" s="5"/>
      <c r="K240" s="5"/>
      <c r="L240" s="5"/>
      <c r="M240" s="5"/>
      <c r="N240" s="5"/>
      <c r="O240" s="5"/>
      <c r="P240" s="5"/>
      <c r="Q240" s="5"/>
      <c r="R240" s="5"/>
      <c r="X240" s="5"/>
    </row>
    <row r="241" spans="1:24" ht="15.75" customHeight="1">
      <c r="A241" s="25"/>
      <c r="B241" s="25"/>
      <c r="C241" s="25"/>
      <c r="I241" s="5"/>
      <c r="J241" s="5"/>
      <c r="K241" s="5"/>
      <c r="L241" s="5"/>
      <c r="M241" s="5"/>
      <c r="N241" s="5"/>
      <c r="O241" s="5"/>
      <c r="P241" s="5"/>
      <c r="Q241" s="5"/>
      <c r="R241" s="5"/>
      <c r="X241" s="5"/>
    </row>
    <row r="242" spans="1:24" ht="15.75" customHeight="1">
      <c r="A242" s="25"/>
      <c r="B242" s="25"/>
      <c r="C242" s="25"/>
      <c r="I242" s="5"/>
      <c r="J242" s="5"/>
      <c r="K242" s="5"/>
      <c r="L242" s="5"/>
      <c r="M242" s="5"/>
      <c r="N242" s="5"/>
      <c r="O242" s="5"/>
      <c r="P242" s="5"/>
      <c r="Q242" s="5"/>
      <c r="R242" s="5"/>
      <c r="X242" s="5"/>
    </row>
    <row r="243" spans="1:24" ht="15.75" customHeight="1">
      <c r="A243" s="25"/>
      <c r="B243" s="25"/>
      <c r="C243" s="25"/>
      <c r="I243" s="5"/>
      <c r="J243" s="5"/>
      <c r="K243" s="5"/>
      <c r="L243" s="5"/>
      <c r="M243" s="5"/>
      <c r="N243" s="5"/>
      <c r="O243" s="5"/>
      <c r="P243" s="5"/>
      <c r="Q243" s="5"/>
      <c r="R243" s="5"/>
      <c r="X243" s="5"/>
    </row>
    <row r="244" spans="1:24" ht="15.75" customHeight="1">
      <c r="A244" s="25"/>
      <c r="B244" s="25"/>
      <c r="C244" s="25"/>
      <c r="I244" s="5"/>
      <c r="J244" s="5"/>
      <c r="K244" s="5"/>
      <c r="L244" s="5"/>
      <c r="M244" s="5"/>
      <c r="N244" s="5"/>
      <c r="O244" s="5"/>
      <c r="P244" s="5"/>
      <c r="Q244" s="5"/>
      <c r="R244" s="5"/>
      <c r="X244" s="5"/>
    </row>
    <row r="245" spans="1:24" ht="15.75" customHeight="1">
      <c r="A245" s="25"/>
      <c r="B245" s="25"/>
      <c r="C245" s="25"/>
      <c r="I245" s="5"/>
      <c r="J245" s="5"/>
      <c r="K245" s="5"/>
      <c r="L245" s="5"/>
      <c r="M245" s="5"/>
      <c r="N245" s="5"/>
      <c r="O245" s="5"/>
      <c r="P245" s="5"/>
      <c r="Q245" s="5"/>
      <c r="R245" s="5"/>
      <c r="X245" s="5"/>
    </row>
    <row r="246" spans="1:24" ht="15.75" customHeight="1">
      <c r="A246" s="25"/>
      <c r="B246" s="25"/>
      <c r="C246" s="25"/>
      <c r="I246" s="5"/>
      <c r="J246" s="5"/>
      <c r="K246" s="5"/>
      <c r="L246" s="5"/>
      <c r="M246" s="5"/>
      <c r="N246" s="5"/>
      <c r="O246" s="5"/>
      <c r="P246" s="5"/>
      <c r="Q246" s="5"/>
      <c r="R246" s="5"/>
      <c r="X246" s="5"/>
    </row>
    <row r="247" spans="1:24" ht="15.75" customHeight="1">
      <c r="A247" s="25"/>
      <c r="B247" s="25"/>
      <c r="C247" s="25"/>
      <c r="I247" s="5"/>
      <c r="J247" s="5"/>
      <c r="K247" s="5"/>
      <c r="L247" s="5"/>
      <c r="M247" s="5"/>
      <c r="N247" s="5"/>
      <c r="O247" s="5"/>
      <c r="P247" s="5"/>
      <c r="Q247" s="5"/>
      <c r="R247" s="5"/>
      <c r="X247" s="5"/>
    </row>
    <row r="248" spans="1:24" ht="15.75" customHeight="1">
      <c r="A248" s="25"/>
      <c r="B248" s="25"/>
      <c r="C248" s="25"/>
      <c r="I248" s="5"/>
      <c r="J248" s="5"/>
      <c r="K248" s="5"/>
      <c r="L248" s="5"/>
      <c r="M248" s="5"/>
      <c r="N248" s="5"/>
      <c r="O248" s="5"/>
      <c r="P248" s="5"/>
      <c r="Q248" s="5"/>
      <c r="R248" s="5"/>
      <c r="X248" s="5"/>
    </row>
    <row r="249" spans="1:24" ht="15.75" customHeight="1"/>
    <row r="250" spans="1:24" ht="15.75" customHeight="1"/>
    <row r="251" spans="1:24" ht="15.75" customHeight="1"/>
    <row r="252" spans="1:24" ht="15.75" customHeight="1"/>
    <row r="253" spans="1:24" ht="15.75" customHeight="1"/>
    <row r="254" spans="1:24" ht="15.75" customHeight="1"/>
    <row r="255" spans="1:24" ht="15.75" customHeight="1"/>
    <row r="256" spans="1:24"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T2:Y2"/>
    <mergeCell ref="D12:E12"/>
    <mergeCell ref="T28:X28"/>
  </mergeCells>
  <conditionalFormatting sqref="D8:R8 D14:R25">
    <cfRule type="colorScale" priority="2">
      <colorScale>
        <cfvo type="min"/>
        <cfvo type="max"/>
        <color rgb="FFFFFFFF"/>
        <color rgb="FF57BB8A"/>
      </colorScale>
    </cfRule>
  </conditionalFormatting>
  <conditionalFormatting sqref="D8:R8 W14:W25">
    <cfRule type="colorScale" priority="1">
      <colorScale>
        <cfvo type="formula" val="-1"/>
        <cfvo type="formula" val="0"/>
        <cfvo type="formula" val="1.157273521"/>
        <color rgb="FFEA9999"/>
        <color rgb="FFFFFFFF"/>
        <color rgb="FFEA9999"/>
      </colorScale>
    </cfRule>
  </conditionalFormatting>
  <conditionalFormatting sqref="D8:R8">
    <cfRule type="colorScale" priority="3">
      <colorScale>
        <cfvo type="min"/>
        <cfvo type="max"/>
        <color rgb="FFFFFFFF"/>
        <color rgb="FF57BB8A"/>
      </colorScale>
    </cfRule>
  </conditionalFormatting>
  <pageMargins left="0" right="0" top="0" bottom="0" header="0" footer="0"/>
  <pageSetup orientation="landscape"/>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N1000"/>
  <sheetViews>
    <sheetView workbookViewId="0"/>
  </sheetViews>
  <sheetFormatPr defaultColWidth="12.5703125" defaultRowHeight="15" customHeight="1"/>
  <cols>
    <col min="1" max="1" width="13.5703125" customWidth="1"/>
    <col min="2" max="2" width="52.42578125" customWidth="1"/>
    <col min="3" max="3" width="15.42578125" customWidth="1"/>
    <col min="4" max="5" width="17.42578125" customWidth="1"/>
    <col min="6" max="6" width="15.85546875" customWidth="1"/>
    <col min="7" max="7" width="22.42578125" customWidth="1"/>
    <col min="8" max="8" width="21.42578125" customWidth="1"/>
    <col min="9" max="16" width="20.42578125" customWidth="1"/>
    <col min="17" max="17" width="14.140625" customWidth="1"/>
    <col min="18" max="18" width="3.42578125" customWidth="1"/>
    <col min="19" max="20" width="12.42578125" customWidth="1"/>
    <col min="21" max="21" width="13.42578125" customWidth="1"/>
    <col min="22" max="23" width="12.42578125" customWidth="1"/>
    <col min="24" max="24" width="14" customWidth="1"/>
    <col min="25" max="25" width="40" customWidth="1"/>
    <col min="26" max="26" width="19.42578125" customWidth="1"/>
    <col min="27" max="27" width="32.140625" customWidth="1"/>
    <col min="28" max="40" width="12.42578125" customWidth="1"/>
  </cols>
  <sheetData>
    <row r="1" spans="1:40" ht="15.75" customHeight="1">
      <c r="A1" s="25"/>
      <c r="B1" s="25"/>
      <c r="H1" s="5"/>
      <c r="I1" s="5"/>
      <c r="J1" s="5"/>
      <c r="K1" s="5"/>
      <c r="L1" s="5"/>
      <c r="M1" s="5"/>
      <c r="N1" s="5"/>
      <c r="O1" s="5"/>
      <c r="P1" s="5"/>
      <c r="Q1" s="5"/>
      <c r="W1" s="5"/>
    </row>
    <row r="2" spans="1:40" ht="25.5" customHeight="1">
      <c r="A2" s="1"/>
      <c r="B2" s="114" t="s">
        <v>111</v>
      </c>
      <c r="C2" s="115"/>
      <c r="D2" s="115"/>
      <c r="E2" s="115"/>
      <c r="F2" s="115"/>
      <c r="H2" s="5"/>
      <c r="I2" s="5"/>
      <c r="J2" s="5"/>
      <c r="K2" s="5"/>
      <c r="L2" s="5"/>
      <c r="M2" s="5"/>
      <c r="N2" s="5"/>
      <c r="O2" s="5"/>
      <c r="P2" s="5"/>
      <c r="Q2" s="5"/>
      <c r="S2" s="109" t="s">
        <v>25</v>
      </c>
      <c r="T2" s="117"/>
      <c r="U2" s="117"/>
      <c r="V2" s="117"/>
      <c r="W2" s="117"/>
      <c r="X2" s="117"/>
    </row>
    <row r="3" spans="1:40" ht="15.75" customHeight="1">
      <c r="A3" s="26"/>
      <c r="B3" s="26"/>
      <c r="H3" s="5"/>
      <c r="I3" s="5"/>
      <c r="J3" s="5"/>
      <c r="K3" s="5"/>
      <c r="L3" s="5"/>
      <c r="M3" s="5"/>
      <c r="N3" s="5"/>
      <c r="O3" s="5"/>
      <c r="P3" s="5"/>
      <c r="Q3" s="5"/>
      <c r="S3" s="27" t="s">
        <v>26</v>
      </c>
      <c r="T3" s="27" t="s">
        <v>27</v>
      </c>
      <c r="U3" s="27" t="s">
        <v>28</v>
      </c>
      <c r="V3" s="27" t="s">
        <v>29</v>
      </c>
      <c r="W3" s="28" t="s">
        <v>30</v>
      </c>
      <c r="X3" s="27" t="s">
        <v>31</v>
      </c>
    </row>
    <row r="4" spans="1:40" ht="30" customHeight="1">
      <c r="A4" s="29"/>
      <c r="B4" s="30" t="s">
        <v>32</v>
      </c>
      <c r="C4" s="31">
        <f t="shared" ref="C4:Q4" si="0">SUMIF(C14:C33,"&gt;1")</f>
        <v>38</v>
      </c>
      <c r="D4" s="31">
        <f t="shared" si="0"/>
        <v>22</v>
      </c>
      <c r="E4" s="31">
        <f t="shared" si="0"/>
        <v>25</v>
      </c>
      <c r="F4" s="31">
        <f t="shared" si="0"/>
        <v>16</v>
      </c>
      <c r="G4" s="31">
        <f t="shared" si="0"/>
        <v>10</v>
      </c>
      <c r="H4" s="31">
        <f t="shared" si="0"/>
        <v>13</v>
      </c>
      <c r="I4" s="31">
        <f t="shared" si="0"/>
        <v>15</v>
      </c>
      <c r="J4" s="31">
        <f t="shared" si="0"/>
        <v>4</v>
      </c>
      <c r="K4" s="31">
        <f t="shared" si="0"/>
        <v>10</v>
      </c>
      <c r="L4" s="31">
        <f t="shared" si="0"/>
        <v>18</v>
      </c>
      <c r="M4" s="31">
        <f t="shared" si="0"/>
        <v>16</v>
      </c>
      <c r="N4" s="31">
        <f t="shared" si="0"/>
        <v>26</v>
      </c>
      <c r="O4" s="31">
        <f t="shared" si="0"/>
        <v>8</v>
      </c>
      <c r="P4" s="31">
        <f t="shared" si="0"/>
        <v>34</v>
      </c>
      <c r="Q4" s="31">
        <f t="shared" si="0"/>
        <v>30</v>
      </c>
      <c r="R4" s="32"/>
      <c r="S4" s="33">
        <f>QUARTILE($C$4:$Q$4, 1)</f>
        <v>11.5</v>
      </c>
      <c r="T4" s="33">
        <f>QUARTILE($C$4:$Q$4, 2)</f>
        <v>16</v>
      </c>
      <c r="U4" s="33">
        <f>QUARTILE($C$4:$Q$4, 3)</f>
        <v>25.5</v>
      </c>
      <c r="V4" s="33">
        <f>QUARTILE($C$4:$Q$4, 4)</f>
        <v>38</v>
      </c>
      <c r="W4" s="34">
        <f>AVERAGE(C4:Q4)</f>
        <v>19</v>
      </c>
      <c r="X4" s="34">
        <f>STDEV(C4:Q4)</f>
        <v>9.9283144879394598</v>
      </c>
      <c r="Y4" s="32"/>
      <c r="Z4" s="32"/>
      <c r="AA4" s="32"/>
      <c r="AB4" s="32"/>
      <c r="AC4" s="32"/>
      <c r="AD4" s="32"/>
      <c r="AE4" s="32"/>
      <c r="AF4" s="32"/>
      <c r="AG4" s="32"/>
      <c r="AH4" s="32"/>
      <c r="AI4" s="32"/>
      <c r="AJ4" s="32"/>
      <c r="AK4" s="32"/>
      <c r="AL4" s="32"/>
      <c r="AM4" s="32"/>
      <c r="AN4" s="32"/>
    </row>
    <row r="5" spans="1:40" ht="30" customHeight="1">
      <c r="A5" s="29"/>
      <c r="B5" s="35" t="s">
        <v>33</v>
      </c>
      <c r="C5" s="36">
        <f t="shared" ref="C5:Q5" si="1">C4/(COUNT(C14:C33)*3)</f>
        <v>0.6333333333333333</v>
      </c>
      <c r="D5" s="36">
        <f t="shared" si="1"/>
        <v>0.36666666666666664</v>
      </c>
      <c r="E5" s="36">
        <f t="shared" si="1"/>
        <v>0.41666666666666669</v>
      </c>
      <c r="F5" s="36">
        <f t="shared" si="1"/>
        <v>0.26666666666666666</v>
      </c>
      <c r="G5" s="36">
        <f t="shared" si="1"/>
        <v>0.16666666666666666</v>
      </c>
      <c r="H5" s="36">
        <f t="shared" si="1"/>
        <v>0.21666666666666667</v>
      </c>
      <c r="I5" s="36">
        <f t="shared" si="1"/>
        <v>0.25</v>
      </c>
      <c r="J5" s="36">
        <f t="shared" si="1"/>
        <v>6.6666666666666666E-2</v>
      </c>
      <c r="K5" s="36">
        <f t="shared" si="1"/>
        <v>0.16666666666666666</v>
      </c>
      <c r="L5" s="36">
        <f t="shared" si="1"/>
        <v>0.3</v>
      </c>
      <c r="M5" s="36">
        <f t="shared" si="1"/>
        <v>0.26666666666666666</v>
      </c>
      <c r="N5" s="36">
        <f t="shared" si="1"/>
        <v>0.43333333333333335</v>
      </c>
      <c r="O5" s="36">
        <f t="shared" si="1"/>
        <v>0.13333333333333333</v>
      </c>
      <c r="P5" s="36">
        <f t="shared" si="1"/>
        <v>0.56666666666666665</v>
      </c>
      <c r="Q5" s="36">
        <f t="shared" si="1"/>
        <v>0.5</v>
      </c>
      <c r="R5" s="32"/>
      <c r="S5" s="32"/>
      <c r="T5" s="32"/>
      <c r="U5" s="32"/>
      <c r="V5" s="32"/>
      <c r="W5" s="5"/>
      <c r="X5" s="32"/>
      <c r="Y5" s="32"/>
      <c r="Z5" s="32"/>
      <c r="AA5" s="32"/>
      <c r="AB5" s="32"/>
      <c r="AC5" s="32"/>
      <c r="AD5" s="32"/>
      <c r="AE5" s="32"/>
      <c r="AF5" s="32"/>
      <c r="AG5" s="32"/>
      <c r="AH5" s="32"/>
      <c r="AI5" s="32"/>
      <c r="AJ5" s="32"/>
      <c r="AK5" s="32"/>
      <c r="AL5" s="32"/>
      <c r="AM5" s="32"/>
      <c r="AN5" s="32"/>
    </row>
    <row r="6" spans="1:40" ht="30" customHeight="1">
      <c r="A6" s="29"/>
      <c r="B6" s="35" t="s">
        <v>34</v>
      </c>
      <c r="C6" s="36">
        <f t="shared" ref="C6:Q6" si="2">COUNTIF(C14:C33,"3")/COUNT(C14:C33)</f>
        <v>0.4</v>
      </c>
      <c r="D6" s="36">
        <f t="shared" si="2"/>
        <v>0.1</v>
      </c>
      <c r="E6" s="36">
        <f t="shared" si="2"/>
        <v>0.25</v>
      </c>
      <c r="F6" s="36">
        <f t="shared" si="2"/>
        <v>0</v>
      </c>
      <c r="G6" s="36">
        <f t="shared" si="2"/>
        <v>0</v>
      </c>
      <c r="H6" s="36">
        <f t="shared" si="2"/>
        <v>0.15</v>
      </c>
      <c r="I6" s="36">
        <f t="shared" si="2"/>
        <v>0.15</v>
      </c>
      <c r="J6" s="36">
        <f t="shared" si="2"/>
        <v>0</v>
      </c>
      <c r="K6" s="36">
        <f t="shared" si="2"/>
        <v>0</v>
      </c>
      <c r="L6" s="36">
        <f t="shared" si="2"/>
        <v>0.1</v>
      </c>
      <c r="M6" s="36">
        <f t="shared" si="2"/>
        <v>0</v>
      </c>
      <c r="N6" s="36">
        <f t="shared" si="2"/>
        <v>0.1</v>
      </c>
      <c r="O6" s="36">
        <f t="shared" si="2"/>
        <v>0</v>
      </c>
      <c r="P6" s="36">
        <f t="shared" si="2"/>
        <v>0.1</v>
      </c>
      <c r="Q6" s="36">
        <f t="shared" si="2"/>
        <v>0.1</v>
      </c>
      <c r="R6" s="32"/>
      <c r="S6" s="32"/>
      <c r="T6" s="32"/>
      <c r="U6" s="32"/>
      <c r="V6" s="32"/>
      <c r="W6" s="5"/>
      <c r="X6" s="32"/>
      <c r="Y6" s="32"/>
      <c r="Z6" s="32"/>
      <c r="AA6" s="32"/>
      <c r="AB6" s="32"/>
      <c r="AC6" s="32"/>
      <c r="AD6" s="32"/>
      <c r="AE6" s="32"/>
      <c r="AF6" s="32"/>
      <c r="AG6" s="32"/>
      <c r="AH6" s="32"/>
      <c r="AI6" s="32"/>
      <c r="AJ6" s="32"/>
      <c r="AK6" s="32"/>
      <c r="AL6" s="32"/>
      <c r="AM6" s="32"/>
      <c r="AN6" s="32"/>
    </row>
    <row r="7" spans="1:40" ht="30" customHeight="1">
      <c r="A7" s="29"/>
      <c r="B7" s="35" t="s">
        <v>35</v>
      </c>
      <c r="C7" s="36">
        <f t="shared" ref="C7:Q7" si="3">COUNTIF(C14:C33,"2")/COUNT(C14:C33)</f>
        <v>0.35</v>
      </c>
      <c r="D7" s="36">
        <f t="shared" si="3"/>
        <v>0.4</v>
      </c>
      <c r="E7" s="36">
        <f t="shared" si="3"/>
        <v>0.25</v>
      </c>
      <c r="F7" s="36">
        <f t="shared" si="3"/>
        <v>0.4</v>
      </c>
      <c r="G7" s="36">
        <f t="shared" si="3"/>
        <v>0.25</v>
      </c>
      <c r="H7" s="36">
        <f t="shared" si="3"/>
        <v>0.1</v>
      </c>
      <c r="I7" s="36">
        <f t="shared" si="3"/>
        <v>0.15</v>
      </c>
      <c r="J7" s="36">
        <f t="shared" si="3"/>
        <v>0.1</v>
      </c>
      <c r="K7" s="36">
        <f t="shared" si="3"/>
        <v>0.25</v>
      </c>
      <c r="L7" s="36">
        <f t="shared" si="3"/>
        <v>0.3</v>
      </c>
      <c r="M7" s="36">
        <f t="shared" si="3"/>
        <v>0.4</v>
      </c>
      <c r="N7" s="36">
        <f t="shared" si="3"/>
        <v>0.5</v>
      </c>
      <c r="O7" s="36">
        <f t="shared" si="3"/>
        <v>0.2</v>
      </c>
      <c r="P7" s="36">
        <f t="shared" si="3"/>
        <v>0.7</v>
      </c>
      <c r="Q7" s="36">
        <f t="shared" si="3"/>
        <v>0.6</v>
      </c>
      <c r="R7" s="32"/>
      <c r="S7" s="32"/>
      <c r="T7" s="32"/>
      <c r="U7" s="32"/>
      <c r="V7" s="32"/>
      <c r="W7" s="5"/>
      <c r="X7" s="32"/>
      <c r="Y7" s="32"/>
      <c r="Z7" s="32"/>
      <c r="AA7" s="32"/>
      <c r="AB7" s="32"/>
      <c r="AC7" s="32"/>
      <c r="AD7" s="32"/>
      <c r="AE7" s="32"/>
      <c r="AF7" s="32"/>
      <c r="AG7" s="32"/>
      <c r="AH7" s="32"/>
      <c r="AI7" s="32"/>
      <c r="AJ7" s="32"/>
      <c r="AK7" s="32"/>
      <c r="AL7" s="32"/>
      <c r="AM7" s="32"/>
      <c r="AN7" s="32"/>
    </row>
    <row r="8" spans="1:40" ht="30" customHeight="1">
      <c r="A8" s="29"/>
      <c r="B8" s="35" t="s">
        <v>7</v>
      </c>
      <c r="C8" s="37">
        <f t="shared" ref="C8:Q8" si="4">(C4-$W$4)/$X$4</f>
        <v>1.9137185897042726</v>
      </c>
      <c r="D8" s="37">
        <f t="shared" si="4"/>
        <v>0.30216609311120091</v>
      </c>
      <c r="E8" s="37">
        <f t="shared" si="4"/>
        <v>0.60433218622240181</v>
      </c>
      <c r="F8" s="37">
        <f t="shared" si="4"/>
        <v>-0.30216609311120091</v>
      </c>
      <c r="G8" s="37">
        <f t="shared" si="4"/>
        <v>-0.90649827933360283</v>
      </c>
      <c r="H8" s="37">
        <f t="shared" si="4"/>
        <v>-0.60433218622240181</v>
      </c>
      <c r="I8" s="37">
        <f t="shared" si="4"/>
        <v>-0.40288812414826791</v>
      </c>
      <c r="J8" s="37">
        <f t="shared" si="4"/>
        <v>-1.5108304655560048</v>
      </c>
      <c r="K8" s="37">
        <f t="shared" si="4"/>
        <v>-0.90649827933360283</v>
      </c>
      <c r="L8" s="37">
        <f t="shared" si="4"/>
        <v>-0.10072203103706698</v>
      </c>
      <c r="M8" s="37">
        <f t="shared" si="4"/>
        <v>-0.30216609311120091</v>
      </c>
      <c r="N8" s="37">
        <f t="shared" si="4"/>
        <v>0.70505421725946882</v>
      </c>
      <c r="O8" s="37">
        <f t="shared" si="4"/>
        <v>-1.1079423414077367</v>
      </c>
      <c r="P8" s="37">
        <f t="shared" si="4"/>
        <v>1.5108304655560048</v>
      </c>
      <c r="Q8" s="37">
        <f t="shared" si="4"/>
        <v>1.1079423414077367</v>
      </c>
      <c r="R8" s="32"/>
      <c r="S8" s="32"/>
      <c r="T8" s="32"/>
      <c r="U8" s="32"/>
      <c r="V8" s="32"/>
      <c r="W8" s="5"/>
      <c r="X8" s="32"/>
      <c r="Y8" s="32"/>
      <c r="Z8" s="32"/>
      <c r="AA8" s="32"/>
      <c r="AB8" s="32"/>
      <c r="AC8" s="32"/>
      <c r="AD8" s="32"/>
      <c r="AE8" s="32"/>
      <c r="AF8" s="32"/>
      <c r="AG8" s="32"/>
      <c r="AH8" s="32"/>
      <c r="AI8" s="32"/>
      <c r="AJ8" s="32"/>
      <c r="AK8" s="32"/>
      <c r="AL8" s="32"/>
      <c r="AM8" s="32"/>
      <c r="AN8" s="32"/>
    </row>
    <row r="9" spans="1:40" ht="30" customHeight="1">
      <c r="A9" s="29"/>
      <c r="B9" s="38" t="s">
        <v>36</v>
      </c>
      <c r="C9" s="39" t="e">
        <f t="shared" ref="C9:Q9" ca="1" si="5">_xludf.IFS(C4&lt;49,"Q1", C4&lt;56,"Q2",C4&lt;61,"Q3",C4&gt;60,"Q4")</f>
        <v>#NAME?</v>
      </c>
      <c r="D9" s="39" t="e">
        <f t="shared" ca="1" si="5"/>
        <v>#NAME?</v>
      </c>
      <c r="E9" s="39" t="e">
        <f t="shared" ca="1" si="5"/>
        <v>#NAME?</v>
      </c>
      <c r="F9" s="39" t="e">
        <f t="shared" ca="1" si="5"/>
        <v>#NAME?</v>
      </c>
      <c r="G9" s="39" t="e">
        <f t="shared" ca="1" si="5"/>
        <v>#NAME?</v>
      </c>
      <c r="H9" s="39" t="e">
        <f t="shared" ca="1" si="5"/>
        <v>#NAME?</v>
      </c>
      <c r="I9" s="39" t="e">
        <f t="shared" ca="1" si="5"/>
        <v>#NAME?</v>
      </c>
      <c r="J9" s="39" t="e">
        <f t="shared" ca="1" si="5"/>
        <v>#NAME?</v>
      </c>
      <c r="K9" s="39" t="e">
        <f t="shared" ca="1" si="5"/>
        <v>#NAME?</v>
      </c>
      <c r="L9" s="39" t="e">
        <f t="shared" ca="1" si="5"/>
        <v>#NAME?</v>
      </c>
      <c r="M9" s="39" t="e">
        <f t="shared" ca="1" si="5"/>
        <v>#NAME?</v>
      </c>
      <c r="N9" s="39" t="e">
        <f t="shared" ca="1" si="5"/>
        <v>#NAME?</v>
      </c>
      <c r="O9" s="39" t="e">
        <f t="shared" ca="1" si="5"/>
        <v>#NAME?</v>
      </c>
      <c r="P9" s="39" t="e">
        <f t="shared" ca="1" si="5"/>
        <v>#NAME?</v>
      </c>
      <c r="Q9" s="39" t="e">
        <f t="shared" ca="1" si="5"/>
        <v>#NAME?</v>
      </c>
      <c r="R9" s="32"/>
      <c r="S9" s="32"/>
      <c r="T9" s="32"/>
      <c r="U9" s="32"/>
      <c r="V9" s="32"/>
      <c r="W9" s="5"/>
      <c r="X9" s="32"/>
      <c r="Y9" s="32"/>
      <c r="Z9" s="32"/>
      <c r="AA9" s="32"/>
      <c r="AB9" s="32"/>
      <c r="AC9" s="32"/>
      <c r="AD9" s="32"/>
      <c r="AE9" s="32"/>
      <c r="AF9" s="32"/>
      <c r="AG9" s="32"/>
      <c r="AH9" s="32"/>
      <c r="AI9" s="32"/>
      <c r="AJ9" s="32"/>
      <c r="AK9" s="32"/>
      <c r="AL9" s="32"/>
      <c r="AM9" s="32"/>
      <c r="AN9" s="32"/>
    </row>
    <row r="10" spans="1:40" ht="15.75" customHeight="1">
      <c r="A10" s="25"/>
      <c r="B10" s="25"/>
      <c r="H10" s="5"/>
      <c r="I10" s="5"/>
      <c r="J10" s="5"/>
      <c r="K10" s="5"/>
      <c r="L10" s="5"/>
      <c r="M10" s="5"/>
      <c r="N10" s="5"/>
      <c r="O10" s="5"/>
      <c r="P10" s="5"/>
      <c r="Q10" s="5"/>
      <c r="W10" s="5"/>
    </row>
    <row r="11" spans="1:40" ht="15.75" customHeight="1">
      <c r="A11" s="25"/>
      <c r="B11" s="25"/>
      <c r="H11" s="5"/>
      <c r="I11" s="5"/>
      <c r="J11" s="5"/>
      <c r="K11" s="5"/>
      <c r="L11" s="5"/>
      <c r="M11" s="5"/>
      <c r="N11" s="5"/>
      <c r="O11" s="5"/>
      <c r="P11" s="5"/>
      <c r="Q11" s="5"/>
      <c r="W11" s="5"/>
    </row>
    <row r="12" spans="1:40" ht="21" customHeight="1">
      <c r="A12" s="25"/>
      <c r="B12" s="25"/>
      <c r="C12" s="113"/>
      <c r="D12" s="115"/>
      <c r="H12" s="5"/>
      <c r="I12" s="5"/>
      <c r="J12" s="5"/>
      <c r="K12" s="5"/>
      <c r="L12" s="5"/>
      <c r="M12" s="5"/>
      <c r="N12" s="5"/>
      <c r="O12" s="5"/>
      <c r="P12" s="5"/>
      <c r="Q12" s="5"/>
      <c r="W12" s="5"/>
    </row>
    <row r="13" spans="1:40" ht="52.5" customHeight="1">
      <c r="A13" s="40"/>
      <c r="B13" s="41" t="s">
        <v>4</v>
      </c>
      <c r="C13" s="80" t="s">
        <v>9</v>
      </c>
      <c r="D13" s="80" t="s">
        <v>10</v>
      </c>
      <c r="E13" s="80" t="s">
        <v>11</v>
      </c>
      <c r="F13" s="80" t="s">
        <v>12</v>
      </c>
      <c r="G13" s="80" t="s">
        <v>13</v>
      </c>
      <c r="H13" s="80" t="s">
        <v>14</v>
      </c>
      <c r="I13" s="80" t="s">
        <v>15</v>
      </c>
      <c r="J13" s="81" t="s">
        <v>16</v>
      </c>
      <c r="K13" s="81" t="s">
        <v>17</v>
      </c>
      <c r="L13" s="81" t="s">
        <v>18</v>
      </c>
      <c r="M13" s="81" t="s">
        <v>19</v>
      </c>
      <c r="N13" s="81" t="s">
        <v>20</v>
      </c>
      <c r="O13" s="81" t="s">
        <v>21</v>
      </c>
      <c r="P13" s="81" t="s">
        <v>22</v>
      </c>
      <c r="Q13" s="82" t="s">
        <v>23</v>
      </c>
      <c r="S13" s="42" t="s">
        <v>38</v>
      </c>
      <c r="T13" s="43" t="s">
        <v>39</v>
      </c>
      <c r="U13" s="43" t="s">
        <v>40</v>
      </c>
      <c r="V13" s="43" t="s">
        <v>41</v>
      </c>
      <c r="W13" s="44" t="s">
        <v>42</v>
      </c>
      <c r="Y13" s="83" t="s">
        <v>112</v>
      </c>
      <c r="Z13" s="83" t="s">
        <v>66</v>
      </c>
      <c r="AA13" s="83" t="s">
        <v>67</v>
      </c>
      <c r="AB13" s="103"/>
    </row>
    <row r="14" spans="1:40" ht="45" customHeight="1">
      <c r="A14" s="45"/>
      <c r="B14" s="45" t="s">
        <v>43</v>
      </c>
      <c r="C14" s="46">
        <v>3</v>
      </c>
      <c r="D14" s="47">
        <v>2</v>
      </c>
      <c r="E14" s="47">
        <v>3</v>
      </c>
      <c r="F14" s="47">
        <v>2</v>
      </c>
      <c r="G14" s="47">
        <v>2</v>
      </c>
      <c r="H14" s="97">
        <v>1</v>
      </c>
      <c r="I14" s="47">
        <v>1</v>
      </c>
      <c r="J14" s="98">
        <v>1</v>
      </c>
      <c r="K14" s="47">
        <v>2</v>
      </c>
      <c r="L14" s="47">
        <v>2</v>
      </c>
      <c r="M14" s="47">
        <v>1</v>
      </c>
      <c r="N14" s="47">
        <v>2</v>
      </c>
      <c r="O14" s="97">
        <v>1</v>
      </c>
      <c r="P14" s="47">
        <v>3</v>
      </c>
      <c r="Q14" s="48">
        <v>2</v>
      </c>
      <c r="R14" s="49"/>
      <c r="S14" s="50">
        <f t="shared" ref="S14:S33" si="6">SUM(C14:Q14)</f>
        <v>28</v>
      </c>
      <c r="T14" s="51">
        <f t="shared" ref="T14:T33" si="7">COUNTIF(C14:Q14, "3")/COUNT(C14:Q14)</f>
        <v>0.2</v>
      </c>
      <c r="U14" s="51">
        <f t="shared" ref="U14:U33" si="8">COUNTIF(C14:Q14, "2")/COUNT(C14:Q14)</f>
        <v>0.46666666666666667</v>
      </c>
      <c r="V14" s="37">
        <f t="shared" ref="V14:V33" si="9">(S14-$S$37)/$S$38</f>
        <v>1.6812392646187058</v>
      </c>
      <c r="W14" s="52" t="e">
        <f t="shared" ref="W14:W33" ca="1" si="10">_xludf.IFS(S14&lt;15,"Q1", S14&lt;18,"Q2", S14&lt;21,"Q3",  S14 &gt; 21,"Q4")</f>
        <v>#NAME?</v>
      </c>
      <c r="X14" s="53"/>
      <c r="Y14" s="107" t="s">
        <v>113</v>
      </c>
      <c r="Z14" s="107">
        <v>1</v>
      </c>
      <c r="AA14" s="107" t="s">
        <v>114</v>
      </c>
      <c r="AB14" s="104"/>
      <c r="AC14" s="54"/>
      <c r="AD14" s="54"/>
      <c r="AE14" s="32"/>
      <c r="AF14" s="32"/>
      <c r="AG14" s="32"/>
      <c r="AH14" s="32"/>
      <c r="AI14" s="32"/>
      <c r="AJ14" s="32"/>
      <c r="AK14" s="32"/>
      <c r="AL14" s="32"/>
      <c r="AM14" s="32"/>
      <c r="AN14" s="32"/>
    </row>
    <row r="15" spans="1:40" ht="45" customHeight="1">
      <c r="A15" s="45"/>
      <c r="B15" s="45" t="s">
        <v>44</v>
      </c>
      <c r="C15" s="55">
        <v>2</v>
      </c>
      <c r="D15" s="56">
        <v>1</v>
      </c>
      <c r="E15" s="56">
        <v>1</v>
      </c>
      <c r="F15" s="56">
        <v>1</v>
      </c>
      <c r="G15" s="56">
        <v>1</v>
      </c>
      <c r="H15" s="99">
        <v>3</v>
      </c>
      <c r="I15" s="56">
        <v>1</v>
      </c>
      <c r="J15" s="100">
        <v>2</v>
      </c>
      <c r="K15" s="56">
        <v>1</v>
      </c>
      <c r="L15" s="56">
        <v>2</v>
      </c>
      <c r="M15" s="56">
        <v>2</v>
      </c>
      <c r="N15" s="56">
        <v>3</v>
      </c>
      <c r="O15" s="99">
        <v>1</v>
      </c>
      <c r="P15" s="56">
        <v>2</v>
      </c>
      <c r="Q15" s="57">
        <v>2</v>
      </c>
      <c r="R15" s="49"/>
      <c r="S15" s="50">
        <f t="shared" si="6"/>
        <v>25</v>
      </c>
      <c r="T15" s="51">
        <f t="shared" si="7"/>
        <v>0.13333333333333333</v>
      </c>
      <c r="U15" s="51">
        <f t="shared" si="8"/>
        <v>0.4</v>
      </c>
      <c r="V15" s="37">
        <f t="shared" si="9"/>
        <v>0.78057537285868506</v>
      </c>
      <c r="W15" s="52" t="e">
        <f t="shared" ca="1" si="10"/>
        <v>#NAME?</v>
      </c>
      <c r="X15" s="53"/>
      <c r="Y15" s="107" t="s">
        <v>115</v>
      </c>
      <c r="Z15" s="107">
        <v>1</v>
      </c>
      <c r="AA15" s="107" t="s">
        <v>116</v>
      </c>
      <c r="AB15" s="104"/>
      <c r="AC15" s="53"/>
      <c r="AD15" s="53"/>
      <c r="AE15" s="32"/>
      <c r="AF15" s="32"/>
      <c r="AG15" s="32"/>
      <c r="AH15" s="32"/>
      <c r="AI15" s="32"/>
      <c r="AJ15" s="32"/>
      <c r="AK15" s="32"/>
      <c r="AL15" s="32"/>
      <c r="AM15" s="32"/>
      <c r="AN15" s="32"/>
    </row>
    <row r="16" spans="1:40" ht="45" customHeight="1">
      <c r="A16" s="45"/>
      <c r="B16" s="45" t="s">
        <v>45</v>
      </c>
      <c r="C16" s="55">
        <v>3</v>
      </c>
      <c r="D16" s="56">
        <v>2</v>
      </c>
      <c r="E16" s="56">
        <v>3</v>
      </c>
      <c r="F16" s="56">
        <v>2</v>
      </c>
      <c r="G16" s="56">
        <v>1</v>
      </c>
      <c r="H16" s="99">
        <v>2</v>
      </c>
      <c r="I16" s="56">
        <v>2</v>
      </c>
      <c r="J16" s="100">
        <v>1</v>
      </c>
      <c r="K16" s="56">
        <v>1</v>
      </c>
      <c r="L16" s="56">
        <v>2</v>
      </c>
      <c r="M16" s="56">
        <v>2</v>
      </c>
      <c r="N16" s="56">
        <v>2</v>
      </c>
      <c r="O16" s="99">
        <v>1</v>
      </c>
      <c r="P16" s="56">
        <v>2</v>
      </c>
      <c r="Q16" s="57">
        <v>2</v>
      </c>
      <c r="R16" s="49"/>
      <c r="S16" s="50">
        <f t="shared" si="6"/>
        <v>28</v>
      </c>
      <c r="T16" s="51">
        <f t="shared" si="7"/>
        <v>0.13333333333333333</v>
      </c>
      <c r="U16" s="51">
        <f t="shared" si="8"/>
        <v>0.6</v>
      </c>
      <c r="V16" s="37">
        <f t="shared" si="9"/>
        <v>1.6812392646187058</v>
      </c>
      <c r="W16" s="52" t="e">
        <f t="shared" ca="1" si="10"/>
        <v>#NAME?</v>
      </c>
      <c r="X16" s="53"/>
      <c r="Y16" s="107" t="s">
        <v>117</v>
      </c>
      <c r="Z16" s="107">
        <v>2</v>
      </c>
      <c r="AA16" s="107" t="s">
        <v>118</v>
      </c>
      <c r="AB16" s="104"/>
      <c r="AC16" s="53"/>
      <c r="AD16" s="53"/>
      <c r="AE16" s="32"/>
      <c r="AF16" s="32"/>
      <c r="AG16" s="32"/>
      <c r="AH16" s="32"/>
      <c r="AI16" s="32"/>
      <c r="AJ16" s="32"/>
      <c r="AK16" s="32"/>
      <c r="AL16" s="32"/>
      <c r="AM16" s="32"/>
      <c r="AN16" s="32"/>
    </row>
    <row r="17" spans="1:40" ht="45" customHeight="1">
      <c r="A17" s="45"/>
      <c r="B17" s="45" t="s">
        <v>46</v>
      </c>
      <c r="C17" s="55">
        <v>1</v>
      </c>
      <c r="D17" s="56">
        <v>1</v>
      </c>
      <c r="E17" s="56">
        <v>3</v>
      </c>
      <c r="F17" s="56">
        <v>1</v>
      </c>
      <c r="G17" s="56">
        <v>1</v>
      </c>
      <c r="H17" s="99">
        <v>3</v>
      </c>
      <c r="I17" s="56">
        <v>1</v>
      </c>
      <c r="J17" s="100">
        <v>1</v>
      </c>
      <c r="K17" s="56">
        <v>1</v>
      </c>
      <c r="L17" s="56">
        <v>1</v>
      </c>
      <c r="M17" s="56">
        <v>2</v>
      </c>
      <c r="N17" s="56">
        <v>2</v>
      </c>
      <c r="O17" s="99">
        <v>1</v>
      </c>
      <c r="P17" s="56">
        <v>2</v>
      </c>
      <c r="Q17" s="57">
        <v>2</v>
      </c>
      <c r="R17" s="49"/>
      <c r="S17" s="50">
        <f t="shared" si="6"/>
        <v>23</v>
      </c>
      <c r="T17" s="51">
        <f t="shared" si="7"/>
        <v>0.13333333333333333</v>
      </c>
      <c r="U17" s="51">
        <f t="shared" si="8"/>
        <v>0.26666666666666666</v>
      </c>
      <c r="V17" s="37">
        <f t="shared" si="9"/>
        <v>0.18013277835200459</v>
      </c>
      <c r="W17" s="52" t="e">
        <f t="shared" ca="1" si="10"/>
        <v>#NAME?</v>
      </c>
      <c r="X17" s="53"/>
      <c r="Y17" s="107" t="s">
        <v>119</v>
      </c>
      <c r="Z17" s="107">
        <v>1</v>
      </c>
      <c r="AA17" s="107" t="s">
        <v>120</v>
      </c>
      <c r="AB17" s="90"/>
      <c r="AC17" s="90"/>
      <c r="AD17" s="90"/>
      <c r="AE17" s="90"/>
      <c r="AF17" s="90"/>
      <c r="AG17" s="90"/>
      <c r="AH17" s="90"/>
      <c r="AI17" s="90"/>
      <c r="AJ17" s="90"/>
      <c r="AK17" s="90"/>
      <c r="AL17" s="90"/>
      <c r="AM17" s="90"/>
      <c r="AN17" s="90"/>
    </row>
    <row r="18" spans="1:40" ht="45" customHeight="1">
      <c r="A18" s="45"/>
      <c r="B18" s="45" t="s">
        <v>47</v>
      </c>
      <c r="C18" s="55">
        <v>2</v>
      </c>
      <c r="D18" s="56">
        <v>1</v>
      </c>
      <c r="E18" s="56">
        <v>0</v>
      </c>
      <c r="F18" s="56">
        <v>2</v>
      </c>
      <c r="G18" s="56">
        <v>2</v>
      </c>
      <c r="H18" s="99">
        <v>2</v>
      </c>
      <c r="I18" s="56">
        <v>2</v>
      </c>
      <c r="J18" s="100">
        <v>1</v>
      </c>
      <c r="K18" s="56">
        <v>2</v>
      </c>
      <c r="L18" s="56">
        <v>2</v>
      </c>
      <c r="M18" s="56">
        <v>2</v>
      </c>
      <c r="N18" s="56">
        <v>2</v>
      </c>
      <c r="O18" s="99">
        <v>2</v>
      </c>
      <c r="P18" s="56">
        <v>2</v>
      </c>
      <c r="Q18" s="57">
        <v>2</v>
      </c>
      <c r="R18" s="49"/>
      <c r="S18" s="50">
        <f t="shared" si="6"/>
        <v>26</v>
      </c>
      <c r="T18" s="51">
        <f t="shared" si="7"/>
        <v>0</v>
      </c>
      <c r="U18" s="51">
        <f t="shared" si="8"/>
        <v>0.8</v>
      </c>
      <c r="V18" s="37">
        <f t="shared" si="9"/>
        <v>1.0807966701120253</v>
      </c>
      <c r="W18" s="52" t="e">
        <f t="shared" ca="1" si="10"/>
        <v>#NAME?</v>
      </c>
      <c r="X18" s="53"/>
      <c r="Y18" s="107" t="s">
        <v>121</v>
      </c>
      <c r="Z18" s="107">
        <v>2</v>
      </c>
      <c r="AA18" s="107" t="s">
        <v>122</v>
      </c>
      <c r="AB18" s="95"/>
      <c r="AC18" s="95"/>
      <c r="AD18" s="95"/>
      <c r="AE18" s="95"/>
      <c r="AF18" s="95"/>
      <c r="AG18" s="95"/>
      <c r="AH18" s="95"/>
      <c r="AI18" s="95"/>
      <c r="AJ18" s="95"/>
      <c r="AK18" s="95"/>
      <c r="AL18" s="95"/>
      <c r="AM18" s="95"/>
      <c r="AN18" s="95"/>
    </row>
    <row r="19" spans="1:40" ht="45" customHeight="1">
      <c r="A19" s="45"/>
      <c r="B19" s="45" t="s">
        <v>48</v>
      </c>
      <c r="C19" s="55">
        <v>1</v>
      </c>
      <c r="D19" s="56">
        <v>1</v>
      </c>
      <c r="E19" s="56">
        <v>0</v>
      </c>
      <c r="F19" s="56">
        <v>2</v>
      </c>
      <c r="G19" s="56">
        <v>2</v>
      </c>
      <c r="H19" s="99">
        <v>1</v>
      </c>
      <c r="I19" s="56">
        <v>1</v>
      </c>
      <c r="J19" s="100">
        <v>2</v>
      </c>
      <c r="K19" s="56">
        <v>2</v>
      </c>
      <c r="L19" s="56">
        <v>3</v>
      </c>
      <c r="M19" s="56">
        <v>2</v>
      </c>
      <c r="N19" s="56">
        <v>2</v>
      </c>
      <c r="O19" s="99">
        <v>1</v>
      </c>
      <c r="P19" s="56">
        <v>2</v>
      </c>
      <c r="Q19" s="57">
        <v>2</v>
      </c>
      <c r="R19" s="49"/>
      <c r="S19" s="50">
        <f t="shared" si="6"/>
        <v>24</v>
      </c>
      <c r="T19" s="51">
        <f t="shared" si="7"/>
        <v>6.6666666666666666E-2</v>
      </c>
      <c r="U19" s="51">
        <f t="shared" si="8"/>
        <v>0.53333333333333333</v>
      </c>
      <c r="V19" s="37">
        <f t="shared" si="9"/>
        <v>0.48035407560534482</v>
      </c>
      <c r="W19" s="52" t="e">
        <f t="shared" ca="1" si="10"/>
        <v>#NAME?</v>
      </c>
      <c r="X19" s="53"/>
      <c r="Y19" s="107" t="s">
        <v>123</v>
      </c>
      <c r="Z19" s="107">
        <v>1</v>
      </c>
      <c r="AA19" s="107" t="s">
        <v>124</v>
      </c>
      <c r="AB19" s="95"/>
      <c r="AC19" s="95"/>
      <c r="AD19" s="95"/>
      <c r="AE19" s="95"/>
      <c r="AF19" s="95"/>
      <c r="AG19" s="95"/>
      <c r="AH19" s="95"/>
      <c r="AI19" s="95"/>
      <c r="AJ19" s="95"/>
      <c r="AK19" s="95"/>
      <c r="AL19" s="95"/>
      <c r="AM19" s="95"/>
      <c r="AN19" s="95"/>
    </row>
    <row r="20" spans="1:40" ht="45" customHeight="1">
      <c r="A20" s="45"/>
      <c r="B20" s="45" t="s">
        <v>49</v>
      </c>
      <c r="C20" s="55">
        <v>2</v>
      </c>
      <c r="D20" s="56">
        <v>1</v>
      </c>
      <c r="E20" s="56">
        <v>1</v>
      </c>
      <c r="F20" s="56">
        <v>2</v>
      </c>
      <c r="G20" s="56">
        <v>2</v>
      </c>
      <c r="H20" s="99">
        <v>1</v>
      </c>
      <c r="I20" s="56">
        <v>1</v>
      </c>
      <c r="J20" s="100">
        <v>1</v>
      </c>
      <c r="K20" s="56">
        <v>2</v>
      </c>
      <c r="L20" s="56">
        <v>3</v>
      </c>
      <c r="M20" s="56">
        <v>1</v>
      </c>
      <c r="N20" s="56">
        <v>2</v>
      </c>
      <c r="O20" s="99">
        <v>1</v>
      </c>
      <c r="P20" s="56">
        <v>2</v>
      </c>
      <c r="Q20" s="57">
        <v>3</v>
      </c>
      <c r="R20" s="49"/>
      <c r="S20" s="50">
        <f t="shared" si="6"/>
        <v>25</v>
      </c>
      <c r="T20" s="51">
        <f t="shared" si="7"/>
        <v>0.13333333333333333</v>
      </c>
      <c r="U20" s="51">
        <f t="shared" si="8"/>
        <v>0.4</v>
      </c>
      <c r="V20" s="37">
        <f t="shared" si="9"/>
        <v>0.78057537285868506</v>
      </c>
      <c r="W20" s="52" t="e">
        <f t="shared" ca="1" si="10"/>
        <v>#NAME?</v>
      </c>
      <c r="X20" s="53"/>
      <c r="Y20" s="107" t="s">
        <v>125</v>
      </c>
      <c r="Z20" s="107">
        <v>1</v>
      </c>
      <c r="AA20" s="107" t="s">
        <v>126</v>
      </c>
      <c r="AB20" s="95"/>
      <c r="AC20" s="95"/>
      <c r="AD20" s="95"/>
      <c r="AE20" s="95"/>
      <c r="AF20" s="95"/>
      <c r="AG20" s="95"/>
      <c r="AH20" s="95"/>
      <c r="AI20" s="95"/>
      <c r="AJ20" s="95"/>
      <c r="AK20" s="95"/>
      <c r="AL20" s="95"/>
      <c r="AM20" s="95"/>
      <c r="AN20" s="95"/>
    </row>
    <row r="21" spans="1:40" ht="45" customHeight="1">
      <c r="A21" s="45"/>
      <c r="B21" s="45" t="s">
        <v>50</v>
      </c>
      <c r="C21" s="55">
        <v>2</v>
      </c>
      <c r="D21" s="56">
        <v>1</v>
      </c>
      <c r="E21" s="56">
        <v>1</v>
      </c>
      <c r="F21" s="56">
        <v>1</v>
      </c>
      <c r="G21" s="56">
        <v>1</v>
      </c>
      <c r="H21" s="99">
        <v>1</v>
      </c>
      <c r="I21" s="56">
        <v>3</v>
      </c>
      <c r="J21" s="100">
        <v>1</v>
      </c>
      <c r="K21" s="56">
        <v>1</v>
      </c>
      <c r="L21" s="56">
        <v>1</v>
      </c>
      <c r="M21" s="56">
        <v>1</v>
      </c>
      <c r="N21" s="56">
        <v>2</v>
      </c>
      <c r="O21" s="99">
        <v>1</v>
      </c>
      <c r="P21" s="56">
        <v>2</v>
      </c>
      <c r="Q21" s="57">
        <v>2</v>
      </c>
      <c r="R21" s="49"/>
      <c r="S21" s="50">
        <f t="shared" si="6"/>
        <v>21</v>
      </c>
      <c r="T21" s="51">
        <f t="shared" si="7"/>
        <v>6.6666666666666666E-2</v>
      </c>
      <c r="U21" s="51">
        <f t="shared" si="8"/>
        <v>0.26666666666666666</v>
      </c>
      <c r="V21" s="37">
        <f t="shared" si="9"/>
        <v>-0.42030981615467594</v>
      </c>
      <c r="W21" s="52" t="e">
        <f t="shared" ca="1" si="10"/>
        <v>#NAME?</v>
      </c>
      <c r="X21" s="53"/>
      <c r="Y21" s="107" t="s">
        <v>127</v>
      </c>
      <c r="Z21" s="107">
        <v>3</v>
      </c>
      <c r="AA21" s="107" t="s">
        <v>128</v>
      </c>
      <c r="AB21" s="95"/>
      <c r="AC21" s="95"/>
      <c r="AD21" s="95"/>
      <c r="AE21" s="95"/>
      <c r="AF21" s="95"/>
      <c r="AG21" s="95"/>
      <c r="AH21" s="95"/>
      <c r="AI21" s="95"/>
      <c r="AJ21" s="95"/>
      <c r="AK21" s="95"/>
      <c r="AL21" s="95"/>
      <c r="AM21" s="95"/>
      <c r="AN21" s="95"/>
    </row>
    <row r="22" spans="1:40" ht="45" customHeight="1">
      <c r="A22" s="45"/>
      <c r="B22" s="45" t="s">
        <v>51</v>
      </c>
      <c r="C22" s="55">
        <v>1</v>
      </c>
      <c r="D22" s="56">
        <v>2</v>
      </c>
      <c r="E22" s="56">
        <v>1</v>
      </c>
      <c r="F22" s="56">
        <v>1</v>
      </c>
      <c r="G22" s="56">
        <v>1</v>
      </c>
      <c r="H22" s="99">
        <v>1</v>
      </c>
      <c r="I22" s="56">
        <v>2</v>
      </c>
      <c r="J22" s="100">
        <v>0</v>
      </c>
      <c r="K22" s="56">
        <v>0</v>
      </c>
      <c r="L22" s="56">
        <v>0</v>
      </c>
      <c r="M22" s="56">
        <v>2</v>
      </c>
      <c r="N22" s="56">
        <v>1</v>
      </c>
      <c r="O22" s="99">
        <v>2</v>
      </c>
      <c r="P22" s="56">
        <v>1</v>
      </c>
      <c r="Q22" s="57">
        <v>1</v>
      </c>
      <c r="R22" s="49"/>
      <c r="S22" s="50">
        <f t="shared" si="6"/>
        <v>16</v>
      </c>
      <c r="T22" s="51">
        <f t="shared" si="7"/>
        <v>0</v>
      </c>
      <c r="U22" s="51">
        <f t="shared" si="8"/>
        <v>0.26666666666666666</v>
      </c>
      <c r="V22" s="37">
        <f t="shared" si="9"/>
        <v>-1.9214163024213773</v>
      </c>
      <c r="W22" s="52" t="e">
        <f t="shared" ca="1" si="10"/>
        <v>#NAME?</v>
      </c>
      <c r="X22" s="53"/>
      <c r="Y22" s="107" t="s">
        <v>129</v>
      </c>
      <c r="Z22" s="107">
        <v>2</v>
      </c>
      <c r="AA22" s="107" t="s">
        <v>130</v>
      </c>
      <c r="AB22" s="95"/>
      <c r="AC22" s="95"/>
      <c r="AD22" s="95"/>
      <c r="AE22" s="95"/>
      <c r="AF22" s="95"/>
      <c r="AG22" s="95"/>
      <c r="AH22" s="95"/>
      <c r="AI22" s="95"/>
      <c r="AJ22" s="95"/>
      <c r="AK22" s="95"/>
      <c r="AL22" s="95"/>
      <c r="AM22" s="95"/>
      <c r="AN22" s="95"/>
    </row>
    <row r="23" spans="1:40" ht="45" customHeight="1">
      <c r="A23" s="45"/>
      <c r="B23" s="45" t="s">
        <v>52</v>
      </c>
      <c r="C23" s="55">
        <v>2</v>
      </c>
      <c r="D23" s="56">
        <v>3</v>
      </c>
      <c r="E23" s="56">
        <v>0</v>
      </c>
      <c r="F23" s="56">
        <v>2</v>
      </c>
      <c r="G23" s="56">
        <v>2</v>
      </c>
      <c r="H23" s="99">
        <v>1</v>
      </c>
      <c r="I23" s="56">
        <v>1</v>
      </c>
      <c r="J23" s="100">
        <v>1</v>
      </c>
      <c r="K23" s="56">
        <v>1</v>
      </c>
      <c r="L23" s="56">
        <v>1</v>
      </c>
      <c r="M23" s="56">
        <v>1</v>
      </c>
      <c r="N23" s="56">
        <v>1</v>
      </c>
      <c r="O23" s="99">
        <v>1</v>
      </c>
      <c r="P23" s="56">
        <v>2</v>
      </c>
      <c r="Q23" s="57">
        <v>2</v>
      </c>
      <c r="R23" s="49"/>
      <c r="S23" s="50">
        <f t="shared" si="6"/>
        <v>21</v>
      </c>
      <c r="T23" s="51">
        <f t="shared" si="7"/>
        <v>6.6666666666666666E-2</v>
      </c>
      <c r="U23" s="51">
        <f t="shared" si="8"/>
        <v>0.33333333333333331</v>
      </c>
      <c r="V23" s="37">
        <f t="shared" si="9"/>
        <v>-0.42030981615467594</v>
      </c>
      <c r="W23" s="52" t="e">
        <f t="shared" ca="1" si="10"/>
        <v>#NAME?</v>
      </c>
      <c r="X23" s="53"/>
      <c r="Y23" s="107" t="s">
        <v>131</v>
      </c>
      <c r="Z23" s="107">
        <v>1</v>
      </c>
      <c r="AA23" s="107" t="s">
        <v>132</v>
      </c>
      <c r="AB23" s="95"/>
      <c r="AC23" s="95"/>
      <c r="AD23" s="95"/>
      <c r="AE23" s="95"/>
      <c r="AF23" s="95"/>
      <c r="AG23" s="95"/>
      <c r="AH23" s="95"/>
      <c r="AI23" s="95"/>
      <c r="AJ23" s="95"/>
      <c r="AK23" s="95"/>
      <c r="AL23" s="95"/>
      <c r="AM23" s="95"/>
      <c r="AN23" s="95"/>
    </row>
    <row r="24" spans="1:40" ht="45" customHeight="1">
      <c r="A24" s="45"/>
      <c r="B24" s="45" t="s">
        <v>53</v>
      </c>
      <c r="C24" s="55">
        <v>2</v>
      </c>
      <c r="D24" s="56">
        <v>2</v>
      </c>
      <c r="E24" s="56">
        <v>2</v>
      </c>
      <c r="F24" s="56">
        <v>1</v>
      </c>
      <c r="G24" s="56">
        <v>1</v>
      </c>
      <c r="H24" s="99">
        <v>3</v>
      </c>
      <c r="I24" s="56">
        <v>1</v>
      </c>
      <c r="J24" s="100">
        <v>1</v>
      </c>
      <c r="K24" s="56">
        <v>1</v>
      </c>
      <c r="L24" s="56">
        <v>1</v>
      </c>
      <c r="M24" s="56">
        <v>1</v>
      </c>
      <c r="N24" s="56">
        <v>3</v>
      </c>
      <c r="O24" s="99">
        <v>1</v>
      </c>
      <c r="P24" s="56">
        <v>2</v>
      </c>
      <c r="Q24" s="57">
        <v>2</v>
      </c>
      <c r="R24" s="49"/>
      <c r="S24" s="50">
        <f t="shared" si="6"/>
        <v>24</v>
      </c>
      <c r="T24" s="51">
        <f t="shared" si="7"/>
        <v>0.13333333333333333</v>
      </c>
      <c r="U24" s="51">
        <f t="shared" si="8"/>
        <v>0.33333333333333331</v>
      </c>
      <c r="V24" s="37">
        <f t="shared" si="9"/>
        <v>0.48035407560534482</v>
      </c>
      <c r="W24" s="52" t="e">
        <f t="shared" ca="1" si="10"/>
        <v>#NAME?</v>
      </c>
      <c r="X24" s="53"/>
      <c r="Y24" s="107" t="s">
        <v>133</v>
      </c>
      <c r="Z24" s="107">
        <v>1</v>
      </c>
      <c r="AA24" s="107" t="s">
        <v>134</v>
      </c>
      <c r="AB24" s="95"/>
      <c r="AC24" s="95"/>
      <c r="AD24" s="95"/>
      <c r="AE24" s="95"/>
      <c r="AF24" s="95"/>
      <c r="AG24" s="95"/>
      <c r="AH24" s="95"/>
      <c r="AI24" s="95"/>
      <c r="AJ24" s="95"/>
      <c r="AK24" s="95"/>
      <c r="AL24" s="95"/>
      <c r="AM24" s="95"/>
      <c r="AN24" s="95"/>
    </row>
    <row r="25" spans="1:40" ht="45" customHeight="1">
      <c r="A25" s="45"/>
      <c r="B25" s="45" t="s">
        <v>54</v>
      </c>
      <c r="C25" s="55">
        <v>3</v>
      </c>
      <c r="D25" s="56">
        <v>2</v>
      </c>
      <c r="E25" s="56">
        <v>1</v>
      </c>
      <c r="F25" s="56">
        <v>2</v>
      </c>
      <c r="G25" s="56">
        <v>1</v>
      </c>
      <c r="H25" s="99">
        <v>1</v>
      </c>
      <c r="I25" s="56">
        <v>0</v>
      </c>
      <c r="J25" s="100">
        <v>1</v>
      </c>
      <c r="K25" s="56">
        <v>1</v>
      </c>
      <c r="L25" s="56">
        <v>2</v>
      </c>
      <c r="M25" s="56">
        <v>1</v>
      </c>
      <c r="N25" s="56">
        <v>2</v>
      </c>
      <c r="O25" s="99">
        <v>1</v>
      </c>
      <c r="P25" s="56">
        <v>2</v>
      </c>
      <c r="Q25" s="57">
        <v>3</v>
      </c>
      <c r="R25" s="49"/>
      <c r="S25" s="50">
        <f t="shared" si="6"/>
        <v>23</v>
      </c>
      <c r="T25" s="51">
        <f t="shared" si="7"/>
        <v>0.13333333333333333</v>
      </c>
      <c r="U25" s="51">
        <f t="shared" si="8"/>
        <v>0.33333333333333331</v>
      </c>
      <c r="V25" s="37">
        <f t="shared" si="9"/>
        <v>0.18013277835200459</v>
      </c>
      <c r="W25" s="52" t="e">
        <f t="shared" ca="1" si="10"/>
        <v>#NAME?</v>
      </c>
      <c r="X25" s="53"/>
      <c r="Y25" s="107" t="s">
        <v>135</v>
      </c>
      <c r="Z25" s="107">
        <v>0</v>
      </c>
      <c r="AA25" s="107" t="s">
        <v>136</v>
      </c>
      <c r="AB25" s="95"/>
      <c r="AC25" s="95"/>
      <c r="AD25" s="95"/>
      <c r="AE25" s="95"/>
      <c r="AF25" s="95"/>
      <c r="AG25" s="95"/>
      <c r="AH25" s="95"/>
      <c r="AI25" s="95"/>
      <c r="AJ25" s="95"/>
      <c r="AK25" s="95"/>
      <c r="AL25" s="95"/>
      <c r="AM25" s="95"/>
      <c r="AN25" s="95"/>
    </row>
    <row r="26" spans="1:40" ht="45" customHeight="1">
      <c r="A26" s="45"/>
      <c r="B26" s="45" t="s">
        <v>55</v>
      </c>
      <c r="C26" s="55">
        <v>1</v>
      </c>
      <c r="D26" s="56">
        <v>1</v>
      </c>
      <c r="E26" s="56">
        <v>3</v>
      </c>
      <c r="F26" s="56">
        <v>1</v>
      </c>
      <c r="G26" s="56">
        <v>1</v>
      </c>
      <c r="H26" s="99">
        <v>1</v>
      </c>
      <c r="I26" s="56">
        <v>3</v>
      </c>
      <c r="J26" s="100">
        <v>1</v>
      </c>
      <c r="K26" s="56">
        <v>1</v>
      </c>
      <c r="L26" s="56">
        <v>1</v>
      </c>
      <c r="M26" s="56">
        <v>2</v>
      </c>
      <c r="N26" s="56">
        <v>1</v>
      </c>
      <c r="O26" s="99">
        <v>2</v>
      </c>
      <c r="P26" s="56">
        <v>2</v>
      </c>
      <c r="Q26" s="57">
        <v>1</v>
      </c>
      <c r="R26" s="49"/>
      <c r="S26" s="50">
        <f t="shared" si="6"/>
        <v>22</v>
      </c>
      <c r="T26" s="51">
        <f t="shared" si="7"/>
        <v>0.13333333333333333</v>
      </c>
      <c r="U26" s="51">
        <f t="shared" si="8"/>
        <v>0.2</v>
      </c>
      <c r="V26" s="37">
        <f t="shared" si="9"/>
        <v>-0.12008851890133568</v>
      </c>
      <c r="W26" s="52" t="e">
        <f t="shared" ca="1" si="10"/>
        <v>#NAME?</v>
      </c>
      <c r="X26" s="53"/>
      <c r="Y26" s="107" t="s">
        <v>137</v>
      </c>
      <c r="Z26" s="107">
        <v>3</v>
      </c>
      <c r="AA26" s="107" t="s">
        <v>138</v>
      </c>
      <c r="AB26" s="95"/>
      <c r="AC26" s="95"/>
      <c r="AD26" s="95"/>
      <c r="AE26" s="95"/>
      <c r="AF26" s="95"/>
      <c r="AG26" s="95"/>
      <c r="AH26" s="95"/>
      <c r="AI26" s="95"/>
      <c r="AJ26" s="95"/>
      <c r="AK26" s="95"/>
      <c r="AL26" s="95"/>
      <c r="AM26" s="95"/>
      <c r="AN26" s="95"/>
    </row>
    <row r="27" spans="1:40" ht="45" customHeight="1">
      <c r="A27" s="45"/>
      <c r="B27" s="45" t="s">
        <v>56</v>
      </c>
      <c r="C27" s="55">
        <v>3</v>
      </c>
      <c r="D27" s="56">
        <v>2</v>
      </c>
      <c r="E27" s="56">
        <v>2</v>
      </c>
      <c r="F27" s="56">
        <v>1</v>
      </c>
      <c r="G27" s="56">
        <v>1</v>
      </c>
      <c r="H27" s="99">
        <v>1</v>
      </c>
      <c r="I27" s="56">
        <v>1</v>
      </c>
      <c r="J27" s="100">
        <v>1</v>
      </c>
      <c r="K27" s="56">
        <v>1</v>
      </c>
      <c r="L27" s="56">
        <v>1</v>
      </c>
      <c r="M27" s="56">
        <v>1</v>
      </c>
      <c r="N27" s="56">
        <v>1</v>
      </c>
      <c r="O27" s="99">
        <v>1</v>
      </c>
      <c r="P27" s="56">
        <v>2</v>
      </c>
      <c r="Q27" s="57">
        <v>2</v>
      </c>
      <c r="R27" s="49"/>
      <c r="S27" s="50">
        <f t="shared" si="6"/>
        <v>21</v>
      </c>
      <c r="T27" s="51">
        <f t="shared" si="7"/>
        <v>6.6666666666666666E-2</v>
      </c>
      <c r="U27" s="51">
        <f t="shared" si="8"/>
        <v>0.26666666666666666</v>
      </c>
      <c r="V27" s="37">
        <f t="shared" si="9"/>
        <v>-0.42030981615467594</v>
      </c>
      <c r="W27" s="52" t="e">
        <f t="shared" ca="1" si="10"/>
        <v>#NAME?</v>
      </c>
      <c r="X27" s="53"/>
      <c r="Y27" s="107" t="s">
        <v>139</v>
      </c>
      <c r="Z27" s="107">
        <v>1</v>
      </c>
      <c r="AA27" s="107" t="s">
        <v>140</v>
      </c>
      <c r="AB27" s="95"/>
      <c r="AC27" s="95"/>
      <c r="AD27" s="95"/>
      <c r="AE27" s="95"/>
      <c r="AF27" s="95"/>
      <c r="AG27" s="95"/>
      <c r="AH27" s="95"/>
      <c r="AI27" s="95"/>
      <c r="AJ27" s="95"/>
      <c r="AK27" s="95"/>
      <c r="AL27" s="95"/>
      <c r="AM27" s="95"/>
      <c r="AN27" s="95"/>
    </row>
    <row r="28" spans="1:40" ht="45" customHeight="1">
      <c r="A28" s="45"/>
      <c r="B28" s="45" t="s">
        <v>57</v>
      </c>
      <c r="C28" s="55">
        <v>3</v>
      </c>
      <c r="D28" s="56">
        <v>2</v>
      </c>
      <c r="E28" s="56">
        <v>2</v>
      </c>
      <c r="F28" s="56">
        <v>1</v>
      </c>
      <c r="G28" s="56">
        <v>1</v>
      </c>
      <c r="H28" s="99">
        <v>1</v>
      </c>
      <c r="I28" s="56">
        <v>1</v>
      </c>
      <c r="J28" s="100">
        <v>1</v>
      </c>
      <c r="K28" s="56">
        <v>2</v>
      </c>
      <c r="L28" s="56">
        <v>1</v>
      </c>
      <c r="M28" s="56">
        <v>1</v>
      </c>
      <c r="N28" s="56">
        <v>2</v>
      </c>
      <c r="O28" s="99">
        <v>1</v>
      </c>
      <c r="P28" s="56">
        <v>3</v>
      </c>
      <c r="Q28" s="57">
        <v>2</v>
      </c>
      <c r="R28" s="49"/>
      <c r="S28" s="50">
        <f t="shared" si="6"/>
        <v>24</v>
      </c>
      <c r="T28" s="51">
        <f t="shared" si="7"/>
        <v>0.13333333333333333</v>
      </c>
      <c r="U28" s="51">
        <f t="shared" si="8"/>
        <v>0.33333333333333331</v>
      </c>
      <c r="V28" s="37">
        <f t="shared" si="9"/>
        <v>0.48035407560534482</v>
      </c>
      <c r="W28" s="52" t="e">
        <f t="shared" ca="1" si="10"/>
        <v>#NAME?</v>
      </c>
      <c r="X28" s="53"/>
      <c r="Y28" s="107" t="s">
        <v>141</v>
      </c>
      <c r="Z28" s="107">
        <v>1</v>
      </c>
      <c r="AA28" s="107" t="s">
        <v>142</v>
      </c>
      <c r="AB28" s="95"/>
      <c r="AC28" s="95"/>
      <c r="AD28" s="95"/>
      <c r="AE28" s="95"/>
      <c r="AF28" s="95"/>
      <c r="AG28" s="95"/>
      <c r="AH28" s="95"/>
      <c r="AI28" s="95"/>
      <c r="AJ28" s="95"/>
      <c r="AK28" s="95"/>
      <c r="AL28" s="95"/>
      <c r="AM28" s="95"/>
      <c r="AN28" s="95"/>
    </row>
    <row r="29" spans="1:40" ht="45" customHeight="1">
      <c r="A29" s="45"/>
      <c r="B29" s="45" t="s">
        <v>58</v>
      </c>
      <c r="C29" s="55">
        <v>3</v>
      </c>
      <c r="D29" s="56">
        <v>1</v>
      </c>
      <c r="E29" s="56">
        <v>1</v>
      </c>
      <c r="F29" s="56">
        <v>1</v>
      </c>
      <c r="G29" s="56">
        <v>1</v>
      </c>
      <c r="H29" s="99">
        <v>1</v>
      </c>
      <c r="I29" s="56">
        <v>1</v>
      </c>
      <c r="J29" s="100">
        <v>1</v>
      </c>
      <c r="K29" s="56">
        <v>1</v>
      </c>
      <c r="L29" s="56">
        <v>1</v>
      </c>
      <c r="M29" s="56">
        <v>1</v>
      </c>
      <c r="N29" s="56">
        <v>2</v>
      </c>
      <c r="O29" s="99">
        <v>1</v>
      </c>
      <c r="P29" s="56">
        <v>2</v>
      </c>
      <c r="Q29" s="57">
        <v>1</v>
      </c>
      <c r="R29" s="49"/>
      <c r="S29" s="50">
        <f t="shared" si="6"/>
        <v>19</v>
      </c>
      <c r="T29" s="51">
        <f t="shared" si="7"/>
        <v>6.6666666666666666E-2</v>
      </c>
      <c r="U29" s="51">
        <f t="shared" si="8"/>
        <v>0.13333333333333333</v>
      </c>
      <c r="V29" s="37">
        <f t="shared" si="9"/>
        <v>-1.0207524106613564</v>
      </c>
      <c r="W29" s="52" t="e">
        <f t="shared" ca="1" si="10"/>
        <v>#NAME?</v>
      </c>
      <c r="X29" s="53"/>
      <c r="Y29" s="107" t="s">
        <v>143</v>
      </c>
      <c r="Z29" s="107">
        <v>1</v>
      </c>
      <c r="AA29" s="107" t="s">
        <v>144</v>
      </c>
      <c r="AB29" s="95"/>
      <c r="AC29" s="95"/>
      <c r="AD29" s="95"/>
      <c r="AE29" s="95"/>
      <c r="AF29" s="95"/>
      <c r="AG29" s="95"/>
      <c r="AH29" s="95"/>
      <c r="AI29" s="95"/>
      <c r="AJ29" s="95"/>
      <c r="AK29" s="95"/>
      <c r="AL29" s="95"/>
      <c r="AM29" s="95"/>
      <c r="AN29" s="95"/>
    </row>
    <row r="30" spans="1:40" ht="45" customHeight="1">
      <c r="A30" s="45"/>
      <c r="B30" s="45" t="s">
        <v>59</v>
      </c>
      <c r="C30" s="55">
        <v>2</v>
      </c>
      <c r="D30" s="56">
        <v>3</v>
      </c>
      <c r="E30" s="56">
        <v>0</v>
      </c>
      <c r="F30" s="56">
        <v>1</v>
      </c>
      <c r="G30" s="56">
        <v>1</v>
      </c>
      <c r="H30" s="99">
        <v>1</v>
      </c>
      <c r="I30" s="56">
        <v>0</v>
      </c>
      <c r="J30" s="100">
        <v>1</v>
      </c>
      <c r="K30" s="56">
        <v>1</v>
      </c>
      <c r="L30" s="56">
        <v>1</v>
      </c>
      <c r="M30" s="56">
        <v>1</v>
      </c>
      <c r="N30" s="56">
        <v>1</v>
      </c>
      <c r="O30" s="99">
        <v>1</v>
      </c>
      <c r="P30" s="56">
        <v>1</v>
      </c>
      <c r="Q30" s="57">
        <v>1</v>
      </c>
      <c r="R30" s="49"/>
      <c r="S30" s="50">
        <f t="shared" si="6"/>
        <v>16</v>
      </c>
      <c r="T30" s="51">
        <f t="shared" si="7"/>
        <v>6.6666666666666666E-2</v>
      </c>
      <c r="U30" s="51">
        <f t="shared" si="8"/>
        <v>6.6666666666666666E-2</v>
      </c>
      <c r="V30" s="37">
        <f t="shared" si="9"/>
        <v>-1.9214163024213773</v>
      </c>
      <c r="W30" s="52" t="e">
        <f t="shared" ca="1" si="10"/>
        <v>#NAME?</v>
      </c>
      <c r="X30" s="53"/>
      <c r="Y30" s="107" t="s">
        <v>145</v>
      </c>
      <c r="Z30" s="107">
        <v>0</v>
      </c>
      <c r="AA30" s="107" t="s">
        <v>146</v>
      </c>
      <c r="AB30" s="95"/>
      <c r="AC30" s="95"/>
      <c r="AD30" s="95"/>
      <c r="AE30" s="95"/>
      <c r="AF30" s="95"/>
      <c r="AG30" s="95"/>
      <c r="AH30" s="95"/>
      <c r="AI30" s="95"/>
      <c r="AJ30" s="95"/>
      <c r="AK30" s="95"/>
      <c r="AL30" s="95"/>
      <c r="AM30" s="95"/>
      <c r="AN30" s="95"/>
    </row>
    <row r="31" spans="1:40" ht="45" customHeight="1">
      <c r="A31" s="45"/>
      <c r="B31" s="45" t="s">
        <v>60</v>
      </c>
      <c r="C31" s="55">
        <v>3</v>
      </c>
      <c r="D31" s="56">
        <v>2</v>
      </c>
      <c r="E31" s="56">
        <v>2</v>
      </c>
      <c r="F31" s="56">
        <v>2</v>
      </c>
      <c r="G31" s="56">
        <v>1</v>
      </c>
      <c r="H31" s="99">
        <v>1</v>
      </c>
      <c r="I31" s="56">
        <v>1</v>
      </c>
      <c r="J31" s="100">
        <v>1</v>
      </c>
      <c r="K31" s="56">
        <v>1</v>
      </c>
      <c r="L31" s="56">
        <v>2</v>
      </c>
      <c r="M31" s="56">
        <v>1</v>
      </c>
      <c r="N31" s="56">
        <v>1</v>
      </c>
      <c r="O31" s="99">
        <v>1</v>
      </c>
      <c r="P31" s="56">
        <v>1</v>
      </c>
      <c r="Q31" s="57">
        <v>2</v>
      </c>
      <c r="R31" s="49"/>
      <c r="S31" s="50">
        <f t="shared" si="6"/>
        <v>22</v>
      </c>
      <c r="T31" s="51">
        <f t="shared" si="7"/>
        <v>6.6666666666666666E-2</v>
      </c>
      <c r="U31" s="51">
        <f t="shared" si="8"/>
        <v>0.33333333333333331</v>
      </c>
      <c r="V31" s="37">
        <f t="shared" si="9"/>
        <v>-0.12008851890133568</v>
      </c>
      <c r="W31" s="52" t="e">
        <f t="shared" ca="1" si="10"/>
        <v>#NAME?</v>
      </c>
      <c r="X31" s="53"/>
      <c r="Y31" s="107" t="s">
        <v>147</v>
      </c>
      <c r="Z31" s="107">
        <v>1</v>
      </c>
      <c r="AA31" s="107" t="s">
        <v>148</v>
      </c>
      <c r="AB31" s="95"/>
      <c r="AC31" s="95"/>
      <c r="AD31" s="95"/>
      <c r="AE31" s="95"/>
      <c r="AF31" s="95"/>
      <c r="AG31" s="95"/>
      <c r="AH31" s="95"/>
      <c r="AI31" s="95"/>
      <c r="AJ31" s="95"/>
      <c r="AK31" s="95"/>
      <c r="AL31" s="95"/>
      <c r="AM31" s="95"/>
      <c r="AN31" s="95"/>
    </row>
    <row r="32" spans="1:40" ht="45" customHeight="1">
      <c r="A32" s="45"/>
      <c r="B32" s="45" t="s">
        <v>61</v>
      </c>
      <c r="C32" s="55">
        <v>3</v>
      </c>
      <c r="D32" s="56">
        <v>1</v>
      </c>
      <c r="E32" s="56">
        <v>2</v>
      </c>
      <c r="F32" s="56">
        <v>1</v>
      </c>
      <c r="G32" s="56">
        <v>1</v>
      </c>
      <c r="H32" s="99">
        <v>1</v>
      </c>
      <c r="I32" s="56">
        <v>1</v>
      </c>
      <c r="J32" s="100">
        <v>1</v>
      </c>
      <c r="K32" s="56">
        <v>1</v>
      </c>
      <c r="L32" s="56">
        <v>1</v>
      </c>
      <c r="M32" s="56">
        <v>1</v>
      </c>
      <c r="N32" s="56">
        <v>1</v>
      </c>
      <c r="O32" s="99">
        <v>1</v>
      </c>
      <c r="P32" s="56">
        <v>2</v>
      </c>
      <c r="Q32" s="57">
        <v>1</v>
      </c>
      <c r="R32" s="49"/>
      <c r="S32" s="50">
        <f t="shared" si="6"/>
        <v>19</v>
      </c>
      <c r="T32" s="51">
        <f t="shared" si="7"/>
        <v>6.6666666666666666E-2</v>
      </c>
      <c r="U32" s="51">
        <f t="shared" si="8"/>
        <v>0.13333333333333333</v>
      </c>
      <c r="V32" s="37">
        <f t="shared" si="9"/>
        <v>-1.0207524106613564</v>
      </c>
      <c r="W32" s="52" t="e">
        <f t="shared" ca="1" si="10"/>
        <v>#NAME?</v>
      </c>
      <c r="X32" s="53"/>
      <c r="Y32" s="107" t="s">
        <v>149</v>
      </c>
      <c r="Z32" s="107">
        <v>1</v>
      </c>
      <c r="AA32" s="107" t="s">
        <v>150</v>
      </c>
      <c r="AB32" s="95"/>
      <c r="AC32" s="95"/>
      <c r="AD32" s="95"/>
      <c r="AE32" s="95"/>
      <c r="AF32" s="95"/>
      <c r="AG32" s="95"/>
      <c r="AH32" s="95"/>
      <c r="AI32" s="95"/>
      <c r="AJ32" s="95"/>
      <c r="AK32" s="95"/>
      <c r="AL32" s="95"/>
      <c r="AM32" s="95"/>
      <c r="AN32" s="95"/>
    </row>
    <row r="33" spans="1:40" ht="45" customHeight="1">
      <c r="A33" s="45"/>
      <c r="B33" s="45" t="s">
        <v>62</v>
      </c>
      <c r="C33" s="58">
        <v>1</v>
      </c>
      <c r="D33" s="59">
        <v>1</v>
      </c>
      <c r="E33" s="59">
        <v>3</v>
      </c>
      <c r="F33" s="59">
        <v>1</v>
      </c>
      <c r="G33" s="59">
        <v>1</v>
      </c>
      <c r="H33" s="101">
        <v>1</v>
      </c>
      <c r="I33" s="59">
        <v>3</v>
      </c>
      <c r="J33" s="102">
        <v>1</v>
      </c>
      <c r="K33" s="59">
        <v>1</v>
      </c>
      <c r="L33" s="59">
        <v>1</v>
      </c>
      <c r="M33" s="59">
        <v>2</v>
      </c>
      <c r="N33" s="59">
        <v>1</v>
      </c>
      <c r="O33" s="101">
        <v>2</v>
      </c>
      <c r="P33" s="59">
        <v>1</v>
      </c>
      <c r="Q33" s="60">
        <v>1</v>
      </c>
      <c r="R33" s="49"/>
      <c r="S33" s="50">
        <f t="shared" si="6"/>
        <v>21</v>
      </c>
      <c r="T33" s="51">
        <f t="shared" si="7"/>
        <v>0.13333333333333333</v>
      </c>
      <c r="U33" s="51">
        <f t="shared" si="8"/>
        <v>0.13333333333333333</v>
      </c>
      <c r="V33" s="37">
        <f t="shared" si="9"/>
        <v>-0.42030981615467594</v>
      </c>
      <c r="W33" s="52" t="e">
        <f t="shared" ca="1" si="10"/>
        <v>#NAME?</v>
      </c>
      <c r="X33" s="53"/>
      <c r="Y33" s="94" t="s">
        <v>151</v>
      </c>
      <c r="Z33" s="94">
        <v>3</v>
      </c>
      <c r="AA33" s="94" t="s">
        <v>152</v>
      </c>
      <c r="AB33" s="95"/>
      <c r="AC33" s="95"/>
      <c r="AD33" s="95"/>
      <c r="AE33" s="95"/>
      <c r="AF33" s="95"/>
      <c r="AG33" s="95"/>
      <c r="AH33" s="95"/>
      <c r="AI33" s="95"/>
      <c r="AJ33" s="95"/>
      <c r="AK33" s="95"/>
      <c r="AL33" s="95"/>
      <c r="AM33" s="95"/>
      <c r="AN33" s="95"/>
    </row>
    <row r="34" spans="1:40" ht="15.75" customHeight="1">
      <c r="A34" s="25"/>
      <c r="B34" s="25"/>
      <c r="H34" s="5"/>
      <c r="I34" s="5"/>
      <c r="J34" s="5"/>
      <c r="K34" s="5"/>
      <c r="L34" s="5"/>
      <c r="M34" s="5"/>
      <c r="N34" s="5"/>
      <c r="O34" s="5"/>
      <c r="P34" s="5"/>
      <c r="Q34" s="53"/>
      <c r="X34" s="53"/>
      <c r="Z34" s="61"/>
      <c r="AA34" s="61"/>
      <c r="AB34" s="61"/>
      <c r="AC34" s="53"/>
      <c r="AD34" s="53"/>
    </row>
    <row r="35" spans="1:40" ht="15.75" customHeight="1">
      <c r="A35" s="25"/>
      <c r="B35" s="25"/>
      <c r="H35" s="5"/>
      <c r="I35" s="5"/>
      <c r="J35" s="5"/>
      <c r="K35" s="5"/>
      <c r="L35" s="5"/>
      <c r="M35" s="5"/>
      <c r="N35" s="5"/>
      <c r="O35" s="5"/>
      <c r="P35" s="5"/>
      <c r="Q35" s="5"/>
      <c r="S35" s="110" t="s">
        <v>63</v>
      </c>
      <c r="T35" s="117"/>
      <c r="U35" s="117"/>
      <c r="V35" s="117"/>
      <c r="W35" s="117"/>
      <c r="X35" s="62"/>
      <c r="Z35" s="53"/>
      <c r="AA35" s="53"/>
      <c r="AB35" s="53"/>
    </row>
    <row r="36" spans="1:40" ht="15.75" customHeight="1">
      <c r="A36" s="25"/>
      <c r="B36" s="25"/>
      <c r="H36" s="5"/>
      <c r="I36" s="5"/>
      <c r="J36" s="5"/>
      <c r="K36" s="5"/>
      <c r="L36" s="5"/>
      <c r="M36" s="5"/>
      <c r="N36" s="5"/>
      <c r="O36" s="5"/>
      <c r="P36" s="5"/>
      <c r="Q36" s="5"/>
      <c r="S36" s="63"/>
      <c r="T36" s="63"/>
      <c r="U36" s="63"/>
      <c r="V36" s="63" t="s">
        <v>26</v>
      </c>
      <c r="W36" s="64">
        <f>QUARTILE($S$14:$S$33, 1)</f>
        <v>21</v>
      </c>
      <c r="X36" s="62"/>
    </row>
    <row r="37" spans="1:40" ht="15.75" customHeight="1">
      <c r="A37" s="25"/>
      <c r="B37" s="25"/>
      <c r="H37" s="5"/>
      <c r="I37" s="5"/>
      <c r="J37" s="5"/>
      <c r="K37" s="5"/>
      <c r="L37" s="5"/>
      <c r="M37" s="5"/>
      <c r="N37" s="5"/>
      <c r="O37" s="5"/>
      <c r="P37" s="5"/>
      <c r="Q37" s="5"/>
      <c r="S37" s="65">
        <f>AVERAGE(S14:S33)</f>
        <v>22.4</v>
      </c>
      <c r="T37" s="63" t="s">
        <v>64</v>
      </c>
      <c r="U37" s="63"/>
      <c r="V37" s="63" t="s">
        <v>27</v>
      </c>
      <c r="W37" s="64">
        <f>QUARTILE($S$14:$S$33, 2)</f>
        <v>22.5</v>
      </c>
    </row>
    <row r="38" spans="1:40" ht="15.75" customHeight="1">
      <c r="A38" s="25"/>
      <c r="B38" s="25"/>
      <c r="H38" s="5"/>
      <c r="I38" s="5"/>
      <c r="J38" s="5"/>
      <c r="K38" s="5"/>
      <c r="L38" s="5"/>
      <c r="M38" s="5"/>
      <c r="N38" s="5"/>
      <c r="O38" s="5"/>
      <c r="P38" s="5"/>
      <c r="Q38" s="5"/>
      <c r="S38" s="65">
        <f>STDEV(S14:S33)</f>
        <v>3.3308762874212583</v>
      </c>
      <c r="T38" s="63" t="s">
        <v>31</v>
      </c>
      <c r="U38" s="63"/>
      <c r="V38" s="63" t="s">
        <v>28</v>
      </c>
      <c r="W38" s="64">
        <f>QUARTILE($S$14:$S$33, 3)</f>
        <v>24.25</v>
      </c>
    </row>
    <row r="39" spans="1:40" ht="15.75" customHeight="1">
      <c r="A39" s="25"/>
      <c r="B39" s="25"/>
      <c r="H39" s="5"/>
      <c r="I39" s="5"/>
      <c r="J39" s="5"/>
      <c r="K39" s="5"/>
      <c r="L39" s="5"/>
      <c r="M39" s="5"/>
      <c r="N39" s="5"/>
      <c r="O39" s="5"/>
      <c r="P39" s="5"/>
      <c r="Q39" s="5"/>
      <c r="S39" s="63"/>
      <c r="T39" s="63"/>
      <c r="U39" s="63"/>
      <c r="V39" s="63" t="s">
        <v>29</v>
      </c>
      <c r="W39" s="64">
        <f>QUARTILE($S$14:$S$33, 4)</f>
        <v>28</v>
      </c>
    </row>
    <row r="40" spans="1:40" ht="15.75" customHeight="1">
      <c r="A40" s="25"/>
      <c r="B40" s="25"/>
      <c r="H40" s="5"/>
      <c r="I40" s="5"/>
      <c r="J40" s="5"/>
      <c r="K40" s="5"/>
      <c r="L40" s="5"/>
      <c r="M40" s="5"/>
      <c r="N40" s="5"/>
      <c r="O40" s="5"/>
      <c r="P40" s="5"/>
      <c r="Q40" s="5"/>
      <c r="W40" s="5"/>
    </row>
    <row r="41" spans="1:40" ht="15.75" customHeight="1">
      <c r="A41" s="25"/>
      <c r="B41" s="25"/>
      <c r="H41" s="5"/>
      <c r="I41" s="5"/>
      <c r="J41" s="5"/>
      <c r="K41" s="5"/>
      <c r="L41" s="5"/>
      <c r="M41" s="5"/>
      <c r="N41" s="5"/>
      <c r="O41" s="5"/>
      <c r="P41" s="5"/>
      <c r="Q41" s="5"/>
      <c r="W41" s="5"/>
    </row>
    <row r="42" spans="1:40" ht="15.75" customHeight="1">
      <c r="A42" s="25"/>
      <c r="B42" s="25"/>
      <c r="H42" s="5"/>
      <c r="I42" s="5"/>
      <c r="J42" s="5"/>
      <c r="K42" s="5"/>
      <c r="L42" s="5"/>
      <c r="M42" s="5"/>
      <c r="N42" s="5"/>
      <c r="O42" s="5"/>
      <c r="P42" s="5"/>
      <c r="Q42" s="5"/>
      <c r="W42" s="5"/>
    </row>
    <row r="43" spans="1:40" ht="15.75" customHeight="1">
      <c r="A43" s="25"/>
      <c r="B43" s="25"/>
      <c r="H43" s="5"/>
      <c r="I43" s="5"/>
      <c r="J43" s="5"/>
      <c r="K43" s="5"/>
      <c r="L43" s="5"/>
      <c r="M43" s="5"/>
      <c r="N43" s="5"/>
      <c r="O43" s="5"/>
      <c r="P43" s="5"/>
      <c r="Q43" s="5"/>
      <c r="W43" s="5"/>
    </row>
    <row r="44" spans="1:40" ht="15.75" customHeight="1">
      <c r="A44" s="25"/>
      <c r="B44" s="25"/>
      <c r="H44" s="5"/>
      <c r="I44" s="5"/>
      <c r="J44" s="5"/>
      <c r="K44" s="5"/>
      <c r="L44" s="5"/>
      <c r="M44" s="5"/>
      <c r="N44" s="5"/>
      <c r="O44" s="5"/>
      <c r="P44" s="5"/>
      <c r="Q44" s="5"/>
      <c r="W44" s="5"/>
    </row>
    <row r="45" spans="1:40" ht="15.75" customHeight="1">
      <c r="A45" s="25"/>
      <c r="B45" s="25"/>
      <c r="H45" s="5"/>
      <c r="I45" s="5"/>
      <c r="J45" s="5"/>
      <c r="K45" s="5"/>
      <c r="L45" s="5"/>
      <c r="M45" s="5"/>
      <c r="N45" s="5"/>
      <c r="O45" s="5"/>
      <c r="P45" s="5"/>
      <c r="Q45" s="5"/>
      <c r="W45" s="5"/>
    </row>
    <row r="46" spans="1:40" ht="15.75" customHeight="1">
      <c r="A46" s="25"/>
      <c r="B46" s="25"/>
      <c r="H46" s="5"/>
      <c r="I46" s="5"/>
      <c r="J46" s="5"/>
      <c r="K46" s="5"/>
      <c r="L46" s="5"/>
      <c r="M46" s="5"/>
      <c r="N46" s="5"/>
      <c r="O46" s="5"/>
      <c r="P46" s="5"/>
      <c r="Q46" s="5"/>
      <c r="W46" s="5"/>
    </row>
    <row r="47" spans="1:40" ht="15.75" customHeight="1">
      <c r="A47" s="25"/>
      <c r="B47" s="25"/>
      <c r="H47" s="5"/>
      <c r="I47" s="5"/>
      <c r="J47" s="5"/>
      <c r="K47" s="5"/>
      <c r="L47" s="5"/>
      <c r="M47" s="5"/>
      <c r="N47" s="5"/>
      <c r="O47" s="5"/>
      <c r="P47" s="5"/>
      <c r="Q47" s="5"/>
      <c r="W47" s="5"/>
    </row>
    <row r="48" spans="1:40" ht="15.75" customHeight="1">
      <c r="A48" s="25"/>
      <c r="B48" s="25"/>
      <c r="H48" s="5"/>
      <c r="I48" s="5"/>
      <c r="J48" s="5"/>
      <c r="K48" s="5"/>
      <c r="L48" s="5"/>
      <c r="M48" s="5"/>
      <c r="N48" s="5"/>
      <c r="O48" s="5"/>
      <c r="P48" s="5"/>
      <c r="Q48" s="5"/>
      <c r="W48" s="5"/>
    </row>
    <row r="49" spans="1:23" ht="15.75" customHeight="1">
      <c r="A49" s="25"/>
      <c r="B49" s="25"/>
      <c r="H49" s="5"/>
      <c r="I49" s="5"/>
      <c r="J49" s="5"/>
      <c r="K49" s="5"/>
      <c r="L49" s="5"/>
      <c r="M49" s="5"/>
      <c r="N49" s="5"/>
      <c r="O49" s="5"/>
      <c r="P49" s="5"/>
      <c r="Q49" s="5"/>
      <c r="W49" s="5"/>
    </row>
    <row r="50" spans="1:23" ht="15.75" customHeight="1">
      <c r="A50" s="25"/>
      <c r="B50" s="25"/>
      <c r="H50" s="5"/>
      <c r="I50" s="5"/>
      <c r="J50" s="5"/>
      <c r="K50" s="5"/>
      <c r="L50" s="5"/>
      <c r="M50" s="5"/>
      <c r="N50" s="5"/>
      <c r="O50" s="5"/>
      <c r="P50" s="5"/>
      <c r="Q50" s="5"/>
      <c r="W50" s="5"/>
    </row>
    <row r="51" spans="1:23" ht="15.75" customHeight="1">
      <c r="A51" s="25"/>
      <c r="B51" s="25"/>
      <c r="H51" s="5"/>
      <c r="I51" s="5"/>
      <c r="J51" s="5"/>
      <c r="K51" s="5"/>
      <c r="L51" s="5"/>
      <c r="M51" s="5"/>
      <c r="N51" s="5"/>
      <c r="O51" s="5"/>
      <c r="P51" s="5"/>
      <c r="Q51" s="5"/>
      <c r="W51" s="5"/>
    </row>
    <row r="52" spans="1:23" ht="15.75" customHeight="1">
      <c r="A52" s="25"/>
      <c r="B52" s="25"/>
      <c r="H52" s="5"/>
      <c r="I52" s="5"/>
      <c r="J52" s="5"/>
      <c r="K52" s="5"/>
      <c r="L52" s="5"/>
      <c r="M52" s="5"/>
      <c r="N52" s="5"/>
      <c r="O52" s="5"/>
      <c r="P52" s="5"/>
      <c r="Q52" s="5"/>
      <c r="W52" s="5"/>
    </row>
    <row r="53" spans="1:23" ht="15.75" customHeight="1">
      <c r="A53" s="25"/>
      <c r="B53" s="25"/>
      <c r="H53" s="5"/>
      <c r="I53" s="5"/>
      <c r="J53" s="5"/>
      <c r="K53" s="5"/>
      <c r="L53" s="5"/>
      <c r="M53" s="5"/>
      <c r="N53" s="5"/>
      <c r="O53" s="5"/>
      <c r="P53" s="5"/>
      <c r="Q53" s="5"/>
      <c r="W53" s="5"/>
    </row>
    <row r="54" spans="1:23" ht="15.75" customHeight="1">
      <c r="A54" s="25"/>
      <c r="B54" s="25"/>
      <c r="H54" s="5"/>
      <c r="I54" s="5"/>
      <c r="J54" s="5"/>
      <c r="K54" s="5"/>
      <c r="L54" s="5"/>
      <c r="M54" s="5"/>
      <c r="N54" s="5"/>
      <c r="O54" s="5"/>
      <c r="P54" s="5"/>
      <c r="Q54" s="5"/>
      <c r="W54" s="5"/>
    </row>
    <row r="55" spans="1:23" ht="15.75" customHeight="1">
      <c r="A55" s="25"/>
      <c r="B55" s="25"/>
      <c r="H55" s="5"/>
      <c r="I55" s="5"/>
      <c r="J55" s="5"/>
      <c r="K55" s="5"/>
      <c r="L55" s="5"/>
      <c r="M55" s="5"/>
      <c r="N55" s="5"/>
      <c r="O55" s="5"/>
      <c r="P55" s="5"/>
      <c r="Q55" s="5"/>
      <c r="W55" s="5"/>
    </row>
    <row r="56" spans="1:23" ht="15.75" customHeight="1">
      <c r="A56" s="25"/>
      <c r="B56" s="25"/>
      <c r="H56" s="5"/>
      <c r="I56" s="5"/>
      <c r="J56" s="5"/>
      <c r="K56" s="5"/>
      <c r="L56" s="5"/>
      <c r="M56" s="5"/>
      <c r="N56" s="5"/>
      <c r="O56" s="5"/>
      <c r="P56" s="5"/>
      <c r="Q56" s="5"/>
      <c r="W56" s="5"/>
    </row>
    <row r="57" spans="1:23" ht="15.75" customHeight="1">
      <c r="A57" s="25"/>
      <c r="B57" s="25"/>
      <c r="H57" s="5"/>
      <c r="I57" s="5"/>
      <c r="J57" s="5"/>
      <c r="K57" s="5"/>
      <c r="L57" s="5"/>
      <c r="M57" s="5"/>
      <c r="N57" s="5"/>
      <c r="O57" s="5"/>
      <c r="P57" s="5"/>
      <c r="Q57" s="5"/>
      <c r="W57" s="5"/>
    </row>
    <row r="58" spans="1:23" ht="15.75" customHeight="1">
      <c r="A58" s="25"/>
      <c r="B58" s="25"/>
      <c r="H58" s="5"/>
      <c r="I58" s="5"/>
      <c r="J58" s="5"/>
      <c r="K58" s="5"/>
      <c r="L58" s="5"/>
      <c r="M58" s="5"/>
      <c r="N58" s="5"/>
      <c r="O58" s="5"/>
      <c r="P58" s="5"/>
      <c r="Q58" s="5"/>
      <c r="W58" s="5"/>
    </row>
    <row r="59" spans="1:23" ht="15.75" customHeight="1">
      <c r="A59" s="25"/>
      <c r="B59" s="25"/>
      <c r="H59" s="5"/>
      <c r="I59" s="5"/>
      <c r="J59" s="5"/>
      <c r="K59" s="5"/>
      <c r="L59" s="5"/>
      <c r="M59" s="5"/>
      <c r="N59" s="5"/>
      <c r="O59" s="5"/>
      <c r="P59" s="5"/>
      <c r="Q59" s="5"/>
      <c r="W59" s="5"/>
    </row>
    <row r="60" spans="1:23" ht="15.75" customHeight="1">
      <c r="A60" s="25"/>
      <c r="B60" s="25"/>
      <c r="H60" s="5"/>
      <c r="I60" s="5"/>
      <c r="J60" s="5"/>
      <c r="K60" s="5"/>
      <c r="L60" s="5"/>
      <c r="M60" s="5"/>
      <c r="N60" s="5"/>
      <c r="O60" s="5"/>
      <c r="P60" s="5"/>
      <c r="Q60" s="5"/>
      <c r="W60" s="5"/>
    </row>
    <row r="61" spans="1:23" ht="15.75" customHeight="1">
      <c r="A61" s="25"/>
      <c r="B61" s="25"/>
      <c r="H61" s="5"/>
      <c r="I61" s="5"/>
      <c r="J61" s="5"/>
      <c r="K61" s="5"/>
      <c r="L61" s="5"/>
      <c r="M61" s="5"/>
      <c r="N61" s="5"/>
      <c r="O61" s="5"/>
      <c r="P61" s="5"/>
      <c r="Q61" s="5"/>
      <c r="W61" s="5"/>
    </row>
    <row r="62" spans="1:23" ht="15.75" customHeight="1">
      <c r="A62" s="25"/>
      <c r="B62" s="25"/>
      <c r="H62" s="5"/>
      <c r="I62" s="5"/>
      <c r="J62" s="5"/>
      <c r="K62" s="5"/>
      <c r="L62" s="5"/>
      <c r="M62" s="5"/>
      <c r="N62" s="5"/>
      <c r="O62" s="5"/>
      <c r="P62" s="5"/>
      <c r="Q62" s="5"/>
      <c r="W62" s="5"/>
    </row>
    <row r="63" spans="1:23" ht="15.75" customHeight="1">
      <c r="A63" s="25"/>
      <c r="B63" s="25"/>
      <c r="H63" s="5"/>
      <c r="I63" s="5"/>
      <c r="J63" s="5"/>
      <c r="K63" s="5"/>
      <c r="L63" s="5"/>
      <c r="M63" s="5"/>
      <c r="N63" s="5"/>
      <c r="O63" s="5"/>
      <c r="P63" s="5"/>
      <c r="Q63" s="5"/>
      <c r="W63" s="5"/>
    </row>
    <row r="64" spans="1:23" ht="15.75" customHeight="1">
      <c r="A64" s="25"/>
      <c r="B64" s="25"/>
      <c r="H64" s="5"/>
      <c r="I64" s="5"/>
      <c r="J64" s="5"/>
      <c r="K64" s="5"/>
      <c r="L64" s="5"/>
      <c r="M64" s="5"/>
      <c r="N64" s="5"/>
      <c r="O64" s="5"/>
      <c r="P64" s="5"/>
      <c r="Q64" s="5"/>
      <c r="W64" s="5"/>
    </row>
    <row r="65" spans="1:23" ht="15.75" customHeight="1">
      <c r="A65" s="25"/>
      <c r="B65" s="25"/>
      <c r="H65" s="5"/>
      <c r="I65" s="5"/>
      <c r="J65" s="5"/>
      <c r="K65" s="5"/>
      <c r="L65" s="5"/>
      <c r="M65" s="5"/>
      <c r="N65" s="5"/>
      <c r="O65" s="5"/>
      <c r="P65" s="5"/>
      <c r="Q65" s="5"/>
      <c r="W65" s="5"/>
    </row>
    <row r="66" spans="1:23" ht="15.75" customHeight="1">
      <c r="A66" s="25"/>
      <c r="B66" s="25"/>
      <c r="H66" s="5"/>
      <c r="I66" s="5"/>
      <c r="J66" s="5"/>
      <c r="K66" s="5"/>
      <c r="L66" s="5"/>
      <c r="M66" s="5"/>
      <c r="N66" s="5"/>
      <c r="O66" s="5"/>
      <c r="P66" s="5"/>
      <c r="Q66" s="5"/>
      <c r="W66" s="5"/>
    </row>
    <row r="67" spans="1:23" ht="15.75" customHeight="1">
      <c r="A67" s="25"/>
      <c r="B67" s="25"/>
      <c r="H67" s="5"/>
      <c r="I67" s="5"/>
      <c r="J67" s="5"/>
      <c r="K67" s="5"/>
      <c r="L67" s="5"/>
      <c r="M67" s="5"/>
      <c r="N67" s="5"/>
      <c r="O67" s="5"/>
      <c r="P67" s="5"/>
      <c r="Q67" s="5"/>
      <c r="W67" s="5"/>
    </row>
    <row r="68" spans="1:23" ht="15.75" customHeight="1">
      <c r="A68" s="25"/>
      <c r="B68" s="25"/>
      <c r="H68" s="5"/>
      <c r="I68" s="5"/>
      <c r="J68" s="5"/>
      <c r="K68" s="5"/>
      <c r="L68" s="5"/>
      <c r="M68" s="5"/>
      <c r="N68" s="5"/>
      <c r="O68" s="5"/>
      <c r="P68" s="5"/>
      <c r="Q68" s="5"/>
      <c r="W68" s="5"/>
    </row>
    <row r="69" spans="1:23" ht="15.75" customHeight="1">
      <c r="A69" s="25"/>
      <c r="B69" s="25"/>
      <c r="H69" s="5"/>
      <c r="I69" s="5"/>
      <c r="J69" s="5"/>
      <c r="K69" s="5"/>
      <c r="L69" s="5"/>
      <c r="M69" s="5"/>
      <c r="N69" s="5"/>
      <c r="O69" s="5"/>
      <c r="P69" s="5"/>
      <c r="Q69" s="5"/>
      <c r="W69" s="5"/>
    </row>
    <row r="70" spans="1:23" ht="15.75" customHeight="1">
      <c r="A70" s="25"/>
      <c r="B70" s="25"/>
      <c r="H70" s="5"/>
      <c r="I70" s="5"/>
      <c r="J70" s="5"/>
      <c r="K70" s="5"/>
      <c r="L70" s="5"/>
      <c r="M70" s="5"/>
      <c r="N70" s="5"/>
      <c r="O70" s="5"/>
      <c r="P70" s="5"/>
      <c r="Q70" s="5"/>
      <c r="W70" s="5"/>
    </row>
    <row r="71" spans="1:23" ht="15.75" customHeight="1">
      <c r="A71" s="25"/>
      <c r="B71" s="25"/>
      <c r="H71" s="5"/>
      <c r="I71" s="5"/>
      <c r="J71" s="5"/>
      <c r="K71" s="5"/>
      <c r="L71" s="5"/>
      <c r="M71" s="5"/>
      <c r="N71" s="5"/>
      <c r="O71" s="5"/>
      <c r="P71" s="5"/>
      <c r="Q71" s="5"/>
      <c r="W71" s="5"/>
    </row>
    <row r="72" spans="1:23" ht="15.75" customHeight="1">
      <c r="A72" s="25"/>
      <c r="B72" s="25"/>
      <c r="H72" s="5"/>
      <c r="I72" s="5"/>
      <c r="J72" s="5"/>
      <c r="K72" s="5"/>
      <c r="L72" s="5"/>
      <c r="M72" s="5"/>
      <c r="N72" s="5"/>
      <c r="O72" s="5"/>
      <c r="P72" s="5"/>
      <c r="Q72" s="5"/>
      <c r="W72" s="5"/>
    </row>
    <row r="73" spans="1:23" ht="15.75" customHeight="1">
      <c r="A73" s="25"/>
      <c r="B73" s="25"/>
      <c r="H73" s="5"/>
      <c r="I73" s="5"/>
      <c r="J73" s="5"/>
      <c r="K73" s="5"/>
      <c r="L73" s="5"/>
      <c r="M73" s="5"/>
      <c r="N73" s="5"/>
      <c r="O73" s="5"/>
      <c r="P73" s="5"/>
      <c r="Q73" s="5"/>
      <c r="W73" s="5"/>
    </row>
    <row r="74" spans="1:23" ht="15.75" customHeight="1">
      <c r="A74" s="25"/>
      <c r="B74" s="25"/>
      <c r="H74" s="5"/>
      <c r="I74" s="5"/>
      <c r="J74" s="5"/>
      <c r="K74" s="5"/>
      <c r="L74" s="5"/>
      <c r="M74" s="5"/>
      <c r="N74" s="5"/>
      <c r="O74" s="5"/>
      <c r="P74" s="5"/>
      <c r="Q74" s="5"/>
      <c r="W74" s="5"/>
    </row>
    <row r="75" spans="1:23" ht="15.75" customHeight="1">
      <c r="A75" s="25"/>
      <c r="B75" s="25"/>
      <c r="H75" s="5"/>
      <c r="I75" s="5"/>
      <c r="J75" s="5"/>
      <c r="K75" s="5"/>
      <c r="L75" s="5"/>
      <c r="M75" s="5"/>
      <c r="N75" s="5"/>
      <c r="O75" s="5"/>
      <c r="P75" s="5"/>
      <c r="Q75" s="5"/>
      <c r="W75" s="5"/>
    </row>
    <row r="76" spans="1:23" ht="15.75" customHeight="1">
      <c r="A76" s="25"/>
      <c r="B76" s="25"/>
      <c r="H76" s="5"/>
      <c r="I76" s="5"/>
      <c r="J76" s="5"/>
      <c r="K76" s="5"/>
      <c r="L76" s="5"/>
      <c r="M76" s="5"/>
      <c r="N76" s="5"/>
      <c r="O76" s="5"/>
      <c r="P76" s="5"/>
      <c r="Q76" s="5"/>
      <c r="W76" s="5"/>
    </row>
    <row r="77" spans="1:23" ht="15.75" customHeight="1">
      <c r="A77" s="25"/>
      <c r="B77" s="25"/>
      <c r="H77" s="5"/>
      <c r="I77" s="5"/>
      <c r="J77" s="5"/>
      <c r="K77" s="5"/>
      <c r="L77" s="5"/>
      <c r="M77" s="5"/>
      <c r="N77" s="5"/>
      <c r="O77" s="5"/>
      <c r="P77" s="5"/>
      <c r="Q77" s="5"/>
      <c r="W77" s="5"/>
    </row>
    <row r="78" spans="1:23" ht="15.75" customHeight="1">
      <c r="A78" s="25"/>
      <c r="B78" s="25"/>
      <c r="H78" s="5"/>
      <c r="I78" s="5"/>
      <c r="J78" s="5"/>
      <c r="K78" s="5"/>
      <c r="L78" s="5"/>
      <c r="M78" s="5"/>
      <c r="N78" s="5"/>
      <c r="O78" s="5"/>
      <c r="P78" s="5"/>
      <c r="Q78" s="5"/>
      <c r="W78" s="5"/>
    </row>
    <row r="79" spans="1:23" ht="15.75" customHeight="1">
      <c r="A79" s="25"/>
      <c r="B79" s="25"/>
      <c r="H79" s="5"/>
      <c r="I79" s="5"/>
      <c r="J79" s="5"/>
      <c r="K79" s="5"/>
      <c r="L79" s="5"/>
      <c r="M79" s="5"/>
      <c r="N79" s="5"/>
      <c r="O79" s="5"/>
      <c r="P79" s="5"/>
      <c r="Q79" s="5"/>
      <c r="W79" s="5"/>
    </row>
    <row r="80" spans="1:23" ht="15.75" customHeight="1">
      <c r="A80" s="25"/>
      <c r="B80" s="25"/>
      <c r="H80" s="5"/>
      <c r="I80" s="5"/>
      <c r="J80" s="5"/>
      <c r="K80" s="5"/>
      <c r="L80" s="5"/>
      <c r="M80" s="5"/>
      <c r="N80" s="5"/>
      <c r="O80" s="5"/>
      <c r="P80" s="5"/>
      <c r="Q80" s="5"/>
      <c r="W80" s="5"/>
    </row>
    <row r="81" spans="1:23" ht="15.75" customHeight="1">
      <c r="A81" s="25"/>
      <c r="B81" s="25"/>
      <c r="H81" s="5"/>
      <c r="I81" s="5"/>
      <c r="J81" s="5"/>
      <c r="K81" s="5"/>
      <c r="L81" s="5"/>
      <c r="M81" s="5"/>
      <c r="N81" s="5"/>
      <c r="O81" s="5"/>
      <c r="P81" s="5"/>
      <c r="Q81" s="5"/>
      <c r="W81" s="5"/>
    </row>
    <row r="82" spans="1:23" ht="15.75" customHeight="1">
      <c r="A82" s="25"/>
      <c r="B82" s="25"/>
      <c r="H82" s="5"/>
      <c r="I82" s="5"/>
      <c r="J82" s="5"/>
      <c r="K82" s="5"/>
      <c r="L82" s="5"/>
      <c r="M82" s="5"/>
      <c r="N82" s="5"/>
      <c r="O82" s="5"/>
      <c r="P82" s="5"/>
      <c r="Q82" s="5"/>
      <c r="W82" s="5"/>
    </row>
    <row r="83" spans="1:23" ht="15.75" customHeight="1">
      <c r="A83" s="25"/>
      <c r="B83" s="25"/>
      <c r="H83" s="5"/>
      <c r="I83" s="5"/>
      <c r="J83" s="5"/>
      <c r="K83" s="5"/>
      <c r="L83" s="5"/>
      <c r="M83" s="5"/>
      <c r="N83" s="5"/>
      <c r="O83" s="5"/>
      <c r="P83" s="5"/>
      <c r="Q83" s="5"/>
      <c r="W83" s="5"/>
    </row>
    <row r="84" spans="1:23" ht="15.75" customHeight="1">
      <c r="A84" s="25"/>
      <c r="B84" s="25"/>
      <c r="H84" s="5"/>
      <c r="I84" s="5"/>
      <c r="J84" s="5"/>
      <c r="K84" s="5"/>
      <c r="L84" s="5"/>
      <c r="M84" s="5"/>
      <c r="N84" s="5"/>
      <c r="O84" s="5"/>
      <c r="P84" s="5"/>
      <c r="Q84" s="5"/>
      <c r="W84" s="5"/>
    </row>
    <row r="85" spans="1:23" ht="15.75" customHeight="1">
      <c r="A85" s="25"/>
      <c r="B85" s="25"/>
      <c r="H85" s="5"/>
      <c r="I85" s="5"/>
      <c r="J85" s="5"/>
      <c r="K85" s="5"/>
      <c r="L85" s="5"/>
      <c r="M85" s="5"/>
      <c r="N85" s="5"/>
      <c r="O85" s="5"/>
      <c r="P85" s="5"/>
      <c r="Q85" s="5"/>
      <c r="W85" s="5"/>
    </row>
    <row r="86" spans="1:23" ht="15.75" customHeight="1">
      <c r="A86" s="25"/>
      <c r="B86" s="25"/>
      <c r="H86" s="5"/>
      <c r="I86" s="5"/>
      <c r="J86" s="5"/>
      <c r="K86" s="5"/>
      <c r="L86" s="5"/>
      <c r="M86" s="5"/>
      <c r="N86" s="5"/>
      <c r="O86" s="5"/>
      <c r="P86" s="5"/>
      <c r="Q86" s="5"/>
      <c r="W86" s="5"/>
    </row>
    <row r="87" spans="1:23" ht="15.75" customHeight="1">
      <c r="A87" s="25"/>
      <c r="B87" s="25"/>
      <c r="H87" s="5"/>
      <c r="I87" s="5"/>
      <c r="J87" s="5"/>
      <c r="K87" s="5"/>
      <c r="L87" s="5"/>
      <c r="M87" s="5"/>
      <c r="N87" s="5"/>
      <c r="O87" s="5"/>
      <c r="P87" s="5"/>
      <c r="Q87" s="5"/>
      <c r="W87" s="5"/>
    </row>
    <row r="88" spans="1:23" ht="15.75" customHeight="1">
      <c r="A88" s="25"/>
      <c r="B88" s="25"/>
      <c r="H88" s="5"/>
      <c r="I88" s="5"/>
      <c r="J88" s="5"/>
      <c r="K88" s="5"/>
      <c r="L88" s="5"/>
      <c r="M88" s="5"/>
      <c r="N88" s="5"/>
      <c r="O88" s="5"/>
      <c r="P88" s="5"/>
      <c r="Q88" s="5"/>
      <c r="W88" s="5"/>
    </row>
    <row r="89" spans="1:23" ht="15.75" customHeight="1">
      <c r="A89" s="25"/>
      <c r="B89" s="25"/>
      <c r="H89" s="5"/>
      <c r="I89" s="5"/>
      <c r="J89" s="5"/>
      <c r="K89" s="5"/>
      <c r="L89" s="5"/>
      <c r="M89" s="5"/>
      <c r="N89" s="5"/>
      <c r="O89" s="5"/>
      <c r="P89" s="5"/>
      <c r="Q89" s="5"/>
      <c r="W89" s="5"/>
    </row>
    <row r="90" spans="1:23" ht="15.75" customHeight="1">
      <c r="A90" s="25"/>
      <c r="B90" s="25"/>
      <c r="H90" s="5"/>
      <c r="I90" s="5"/>
      <c r="J90" s="5"/>
      <c r="K90" s="5"/>
      <c r="L90" s="5"/>
      <c r="M90" s="5"/>
      <c r="N90" s="5"/>
      <c r="O90" s="5"/>
      <c r="P90" s="5"/>
      <c r="Q90" s="5"/>
      <c r="W90" s="5"/>
    </row>
    <row r="91" spans="1:23" ht="15.75" customHeight="1">
      <c r="A91" s="25"/>
      <c r="B91" s="25"/>
      <c r="H91" s="5"/>
      <c r="I91" s="5"/>
      <c r="J91" s="5"/>
      <c r="K91" s="5"/>
      <c r="L91" s="5"/>
      <c r="M91" s="5"/>
      <c r="N91" s="5"/>
      <c r="O91" s="5"/>
      <c r="P91" s="5"/>
      <c r="Q91" s="5"/>
      <c r="W91" s="5"/>
    </row>
    <row r="92" spans="1:23" ht="15.75" customHeight="1">
      <c r="A92" s="25"/>
      <c r="B92" s="25"/>
      <c r="H92" s="5"/>
      <c r="I92" s="5"/>
      <c r="J92" s="5"/>
      <c r="K92" s="5"/>
      <c r="L92" s="5"/>
      <c r="M92" s="5"/>
      <c r="N92" s="5"/>
      <c r="O92" s="5"/>
      <c r="P92" s="5"/>
      <c r="Q92" s="5"/>
      <c r="W92" s="5"/>
    </row>
    <row r="93" spans="1:23" ht="15.75" customHeight="1">
      <c r="A93" s="25"/>
      <c r="B93" s="25"/>
      <c r="H93" s="5"/>
      <c r="I93" s="5"/>
      <c r="J93" s="5"/>
      <c r="K93" s="5"/>
      <c r="L93" s="5"/>
      <c r="M93" s="5"/>
      <c r="N93" s="5"/>
      <c r="O93" s="5"/>
      <c r="P93" s="5"/>
      <c r="Q93" s="5"/>
      <c r="W93" s="5"/>
    </row>
    <row r="94" spans="1:23" ht="15.75" customHeight="1">
      <c r="A94" s="25"/>
      <c r="B94" s="25"/>
      <c r="H94" s="5"/>
      <c r="I94" s="5"/>
      <c r="J94" s="5"/>
      <c r="K94" s="5"/>
      <c r="L94" s="5"/>
      <c r="M94" s="5"/>
      <c r="N94" s="5"/>
      <c r="O94" s="5"/>
      <c r="P94" s="5"/>
      <c r="Q94" s="5"/>
      <c r="W94" s="5"/>
    </row>
    <row r="95" spans="1:23" ht="15.75" customHeight="1">
      <c r="A95" s="25"/>
      <c r="B95" s="25"/>
      <c r="H95" s="5"/>
      <c r="I95" s="5"/>
      <c r="J95" s="5"/>
      <c r="K95" s="5"/>
      <c r="L95" s="5"/>
      <c r="M95" s="5"/>
      <c r="N95" s="5"/>
      <c r="O95" s="5"/>
      <c r="P95" s="5"/>
      <c r="Q95" s="5"/>
      <c r="W95" s="5"/>
    </row>
    <row r="96" spans="1:23" ht="15.75" customHeight="1">
      <c r="A96" s="25"/>
      <c r="B96" s="25"/>
      <c r="H96" s="5"/>
      <c r="I96" s="5"/>
      <c r="J96" s="5"/>
      <c r="K96" s="5"/>
      <c r="L96" s="5"/>
      <c r="M96" s="5"/>
      <c r="N96" s="5"/>
      <c r="O96" s="5"/>
      <c r="P96" s="5"/>
      <c r="Q96" s="5"/>
      <c r="W96" s="5"/>
    </row>
    <row r="97" spans="1:23" ht="15.75" customHeight="1">
      <c r="A97" s="25"/>
      <c r="B97" s="25"/>
      <c r="H97" s="5"/>
      <c r="I97" s="5"/>
      <c r="J97" s="5"/>
      <c r="K97" s="5"/>
      <c r="L97" s="5"/>
      <c r="M97" s="5"/>
      <c r="N97" s="5"/>
      <c r="O97" s="5"/>
      <c r="P97" s="5"/>
      <c r="Q97" s="5"/>
      <c r="W97" s="5"/>
    </row>
    <row r="98" spans="1:23" ht="15.75" customHeight="1">
      <c r="A98" s="25"/>
      <c r="B98" s="25"/>
      <c r="H98" s="5"/>
      <c r="I98" s="5"/>
      <c r="J98" s="5"/>
      <c r="K98" s="5"/>
      <c r="L98" s="5"/>
      <c r="M98" s="5"/>
      <c r="N98" s="5"/>
      <c r="O98" s="5"/>
      <c r="P98" s="5"/>
      <c r="Q98" s="5"/>
      <c r="W98" s="5"/>
    </row>
    <row r="99" spans="1:23" ht="15.75" customHeight="1">
      <c r="A99" s="25"/>
      <c r="B99" s="25"/>
      <c r="H99" s="5"/>
      <c r="I99" s="5"/>
      <c r="J99" s="5"/>
      <c r="K99" s="5"/>
      <c r="L99" s="5"/>
      <c r="M99" s="5"/>
      <c r="N99" s="5"/>
      <c r="O99" s="5"/>
      <c r="P99" s="5"/>
      <c r="Q99" s="5"/>
      <c r="W99" s="5"/>
    </row>
    <row r="100" spans="1:23" ht="15.75" customHeight="1">
      <c r="A100" s="25"/>
      <c r="B100" s="25"/>
      <c r="H100" s="5"/>
      <c r="I100" s="5"/>
      <c r="J100" s="5"/>
      <c r="K100" s="5"/>
      <c r="L100" s="5"/>
      <c r="M100" s="5"/>
      <c r="N100" s="5"/>
      <c r="O100" s="5"/>
      <c r="P100" s="5"/>
      <c r="Q100" s="5"/>
      <c r="W100" s="5"/>
    </row>
    <row r="101" spans="1:23" ht="15.75" customHeight="1">
      <c r="A101" s="25"/>
      <c r="B101" s="25"/>
      <c r="H101" s="5"/>
      <c r="I101" s="5"/>
      <c r="J101" s="5"/>
      <c r="K101" s="5"/>
      <c r="L101" s="5"/>
      <c r="M101" s="5"/>
      <c r="N101" s="5"/>
      <c r="O101" s="5"/>
      <c r="P101" s="5"/>
      <c r="Q101" s="5"/>
      <c r="W101" s="5"/>
    </row>
    <row r="102" spans="1:23" ht="15.75" customHeight="1">
      <c r="A102" s="25"/>
      <c r="B102" s="25"/>
      <c r="H102" s="5"/>
      <c r="I102" s="5"/>
      <c r="J102" s="5"/>
      <c r="K102" s="5"/>
      <c r="L102" s="5"/>
      <c r="M102" s="5"/>
      <c r="N102" s="5"/>
      <c r="O102" s="5"/>
      <c r="P102" s="5"/>
      <c r="Q102" s="5"/>
      <c r="W102" s="5"/>
    </row>
    <row r="103" spans="1:23" ht="15.75" customHeight="1">
      <c r="A103" s="25"/>
      <c r="B103" s="25"/>
      <c r="H103" s="5"/>
      <c r="I103" s="5"/>
      <c r="J103" s="5"/>
      <c r="K103" s="5"/>
      <c r="L103" s="5"/>
      <c r="M103" s="5"/>
      <c r="N103" s="5"/>
      <c r="O103" s="5"/>
      <c r="P103" s="5"/>
      <c r="Q103" s="5"/>
      <c r="W103" s="5"/>
    </row>
    <row r="104" spans="1:23" ht="15.75" customHeight="1">
      <c r="A104" s="25"/>
      <c r="B104" s="25"/>
      <c r="H104" s="5"/>
      <c r="I104" s="5"/>
      <c r="J104" s="5"/>
      <c r="K104" s="5"/>
      <c r="L104" s="5"/>
      <c r="M104" s="5"/>
      <c r="N104" s="5"/>
      <c r="O104" s="5"/>
      <c r="P104" s="5"/>
      <c r="Q104" s="5"/>
      <c r="W104" s="5"/>
    </row>
    <row r="105" spans="1:23" ht="15.75" customHeight="1">
      <c r="A105" s="25"/>
      <c r="B105" s="25"/>
      <c r="H105" s="5"/>
      <c r="I105" s="5"/>
      <c r="J105" s="5"/>
      <c r="K105" s="5"/>
      <c r="L105" s="5"/>
      <c r="M105" s="5"/>
      <c r="N105" s="5"/>
      <c r="O105" s="5"/>
      <c r="P105" s="5"/>
      <c r="Q105" s="5"/>
      <c r="W105" s="5"/>
    </row>
    <row r="106" spans="1:23" ht="15.75" customHeight="1">
      <c r="A106" s="25"/>
      <c r="B106" s="25"/>
      <c r="H106" s="5"/>
      <c r="I106" s="5"/>
      <c r="J106" s="5"/>
      <c r="K106" s="5"/>
      <c r="L106" s="5"/>
      <c r="M106" s="5"/>
      <c r="N106" s="5"/>
      <c r="O106" s="5"/>
      <c r="P106" s="5"/>
      <c r="Q106" s="5"/>
      <c r="W106" s="5"/>
    </row>
    <row r="107" spans="1:23" ht="15.75" customHeight="1">
      <c r="A107" s="25"/>
      <c r="B107" s="25"/>
      <c r="H107" s="5"/>
      <c r="I107" s="5"/>
      <c r="J107" s="5"/>
      <c r="K107" s="5"/>
      <c r="L107" s="5"/>
      <c r="M107" s="5"/>
      <c r="N107" s="5"/>
      <c r="O107" s="5"/>
      <c r="P107" s="5"/>
      <c r="Q107" s="5"/>
      <c r="W107" s="5"/>
    </row>
    <row r="108" spans="1:23" ht="15.75" customHeight="1">
      <c r="A108" s="25"/>
      <c r="B108" s="25"/>
      <c r="H108" s="5"/>
      <c r="I108" s="5"/>
      <c r="J108" s="5"/>
      <c r="K108" s="5"/>
      <c r="L108" s="5"/>
      <c r="M108" s="5"/>
      <c r="N108" s="5"/>
      <c r="O108" s="5"/>
      <c r="P108" s="5"/>
      <c r="Q108" s="5"/>
      <c r="W108" s="5"/>
    </row>
    <row r="109" spans="1:23" ht="15.75" customHeight="1">
      <c r="A109" s="25"/>
      <c r="B109" s="25"/>
      <c r="H109" s="5"/>
      <c r="I109" s="5"/>
      <c r="J109" s="5"/>
      <c r="K109" s="5"/>
      <c r="L109" s="5"/>
      <c r="M109" s="5"/>
      <c r="N109" s="5"/>
      <c r="O109" s="5"/>
      <c r="P109" s="5"/>
      <c r="Q109" s="5"/>
      <c r="W109" s="5"/>
    </row>
    <row r="110" spans="1:23" ht="15.75" customHeight="1">
      <c r="A110" s="25"/>
      <c r="B110" s="25"/>
      <c r="H110" s="5"/>
      <c r="I110" s="5"/>
      <c r="J110" s="5"/>
      <c r="K110" s="5"/>
      <c r="L110" s="5"/>
      <c r="M110" s="5"/>
      <c r="N110" s="5"/>
      <c r="O110" s="5"/>
      <c r="P110" s="5"/>
      <c r="Q110" s="5"/>
      <c r="W110" s="5"/>
    </row>
    <row r="111" spans="1:23" ht="15.75" customHeight="1">
      <c r="A111" s="25"/>
      <c r="B111" s="25"/>
      <c r="H111" s="5"/>
      <c r="I111" s="5"/>
      <c r="J111" s="5"/>
      <c r="K111" s="5"/>
      <c r="L111" s="5"/>
      <c r="M111" s="5"/>
      <c r="N111" s="5"/>
      <c r="O111" s="5"/>
      <c r="P111" s="5"/>
      <c r="Q111" s="5"/>
      <c r="W111" s="5"/>
    </row>
    <row r="112" spans="1:23" ht="15.75" customHeight="1">
      <c r="A112" s="25"/>
      <c r="B112" s="25"/>
      <c r="H112" s="5"/>
      <c r="I112" s="5"/>
      <c r="J112" s="5"/>
      <c r="K112" s="5"/>
      <c r="L112" s="5"/>
      <c r="M112" s="5"/>
      <c r="N112" s="5"/>
      <c r="O112" s="5"/>
      <c r="P112" s="5"/>
      <c r="Q112" s="5"/>
      <c r="W112" s="5"/>
    </row>
    <row r="113" spans="1:23" ht="15.75" customHeight="1">
      <c r="A113" s="25"/>
      <c r="B113" s="25"/>
      <c r="H113" s="5"/>
      <c r="I113" s="5"/>
      <c r="J113" s="5"/>
      <c r="K113" s="5"/>
      <c r="L113" s="5"/>
      <c r="M113" s="5"/>
      <c r="N113" s="5"/>
      <c r="O113" s="5"/>
      <c r="P113" s="5"/>
      <c r="Q113" s="5"/>
      <c r="W113" s="5"/>
    </row>
    <row r="114" spans="1:23" ht="15.75" customHeight="1">
      <c r="A114" s="25"/>
      <c r="B114" s="25"/>
      <c r="H114" s="5"/>
      <c r="I114" s="5"/>
      <c r="J114" s="5"/>
      <c r="K114" s="5"/>
      <c r="L114" s="5"/>
      <c r="M114" s="5"/>
      <c r="N114" s="5"/>
      <c r="O114" s="5"/>
      <c r="P114" s="5"/>
      <c r="Q114" s="5"/>
      <c r="W114" s="5"/>
    </row>
    <row r="115" spans="1:23" ht="15.75" customHeight="1">
      <c r="A115" s="25"/>
      <c r="B115" s="25"/>
      <c r="H115" s="5"/>
      <c r="I115" s="5"/>
      <c r="J115" s="5"/>
      <c r="K115" s="5"/>
      <c r="L115" s="5"/>
      <c r="M115" s="5"/>
      <c r="N115" s="5"/>
      <c r="O115" s="5"/>
      <c r="P115" s="5"/>
      <c r="Q115" s="5"/>
      <c r="W115" s="5"/>
    </row>
    <row r="116" spans="1:23" ht="15.75" customHeight="1">
      <c r="A116" s="25"/>
      <c r="B116" s="25"/>
      <c r="H116" s="5"/>
      <c r="I116" s="5"/>
      <c r="J116" s="5"/>
      <c r="K116" s="5"/>
      <c r="L116" s="5"/>
      <c r="M116" s="5"/>
      <c r="N116" s="5"/>
      <c r="O116" s="5"/>
      <c r="P116" s="5"/>
      <c r="Q116" s="5"/>
      <c r="W116" s="5"/>
    </row>
    <row r="117" spans="1:23" ht="15.75" customHeight="1">
      <c r="A117" s="25"/>
      <c r="B117" s="25"/>
      <c r="H117" s="5"/>
      <c r="I117" s="5"/>
      <c r="J117" s="5"/>
      <c r="K117" s="5"/>
      <c r="L117" s="5"/>
      <c r="M117" s="5"/>
      <c r="N117" s="5"/>
      <c r="O117" s="5"/>
      <c r="P117" s="5"/>
      <c r="Q117" s="5"/>
      <c r="W117" s="5"/>
    </row>
    <row r="118" spans="1:23" ht="15.75" customHeight="1">
      <c r="A118" s="25"/>
      <c r="B118" s="25"/>
      <c r="H118" s="5"/>
      <c r="I118" s="5"/>
      <c r="J118" s="5"/>
      <c r="K118" s="5"/>
      <c r="L118" s="5"/>
      <c r="M118" s="5"/>
      <c r="N118" s="5"/>
      <c r="O118" s="5"/>
      <c r="P118" s="5"/>
      <c r="Q118" s="5"/>
      <c r="W118" s="5"/>
    </row>
    <row r="119" spans="1:23" ht="15.75" customHeight="1">
      <c r="A119" s="25"/>
      <c r="B119" s="25"/>
      <c r="H119" s="5"/>
      <c r="I119" s="5"/>
      <c r="J119" s="5"/>
      <c r="K119" s="5"/>
      <c r="L119" s="5"/>
      <c r="M119" s="5"/>
      <c r="N119" s="5"/>
      <c r="O119" s="5"/>
      <c r="P119" s="5"/>
      <c r="Q119" s="5"/>
      <c r="W119" s="5"/>
    </row>
    <row r="120" spans="1:23" ht="15.75" customHeight="1">
      <c r="A120" s="25"/>
      <c r="B120" s="25"/>
      <c r="H120" s="5"/>
      <c r="I120" s="5"/>
      <c r="J120" s="5"/>
      <c r="K120" s="5"/>
      <c r="L120" s="5"/>
      <c r="M120" s="5"/>
      <c r="N120" s="5"/>
      <c r="O120" s="5"/>
      <c r="P120" s="5"/>
      <c r="Q120" s="5"/>
      <c r="W120" s="5"/>
    </row>
    <row r="121" spans="1:23" ht="15.75" customHeight="1">
      <c r="A121" s="25"/>
      <c r="B121" s="25"/>
      <c r="H121" s="5"/>
      <c r="I121" s="5"/>
      <c r="J121" s="5"/>
      <c r="K121" s="5"/>
      <c r="L121" s="5"/>
      <c r="M121" s="5"/>
      <c r="N121" s="5"/>
      <c r="O121" s="5"/>
      <c r="P121" s="5"/>
      <c r="Q121" s="5"/>
      <c r="W121" s="5"/>
    </row>
    <row r="122" spans="1:23" ht="15.75" customHeight="1">
      <c r="A122" s="25"/>
      <c r="B122" s="25"/>
      <c r="H122" s="5"/>
      <c r="I122" s="5"/>
      <c r="J122" s="5"/>
      <c r="K122" s="5"/>
      <c r="L122" s="5"/>
      <c r="M122" s="5"/>
      <c r="N122" s="5"/>
      <c r="O122" s="5"/>
      <c r="P122" s="5"/>
      <c r="Q122" s="5"/>
      <c r="W122" s="5"/>
    </row>
    <row r="123" spans="1:23" ht="15.75" customHeight="1">
      <c r="A123" s="25"/>
      <c r="B123" s="25"/>
      <c r="H123" s="5"/>
      <c r="I123" s="5"/>
      <c r="J123" s="5"/>
      <c r="K123" s="5"/>
      <c r="L123" s="5"/>
      <c r="M123" s="5"/>
      <c r="N123" s="5"/>
      <c r="O123" s="5"/>
      <c r="P123" s="5"/>
      <c r="Q123" s="5"/>
      <c r="W123" s="5"/>
    </row>
    <row r="124" spans="1:23" ht="15.75" customHeight="1">
      <c r="A124" s="25"/>
      <c r="B124" s="25"/>
      <c r="H124" s="5"/>
      <c r="I124" s="5"/>
      <c r="J124" s="5"/>
      <c r="K124" s="5"/>
      <c r="L124" s="5"/>
      <c r="M124" s="5"/>
      <c r="N124" s="5"/>
      <c r="O124" s="5"/>
      <c r="P124" s="5"/>
      <c r="Q124" s="5"/>
      <c r="W124" s="5"/>
    </row>
    <row r="125" spans="1:23" ht="15.75" customHeight="1">
      <c r="A125" s="25"/>
      <c r="B125" s="25"/>
      <c r="H125" s="5"/>
      <c r="I125" s="5"/>
      <c r="J125" s="5"/>
      <c r="K125" s="5"/>
      <c r="L125" s="5"/>
      <c r="M125" s="5"/>
      <c r="N125" s="5"/>
      <c r="O125" s="5"/>
      <c r="P125" s="5"/>
      <c r="Q125" s="5"/>
      <c r="W125" s="5"/>
    </row>
    <row r="126" spans="1:23" ht="15.75" customHeight="1">
      <c r="A126" s="25"/>
      <c r="B126" s="25"/>
      <c r="H126" s="5"/>
      <c r="I126" s="5"/>
      <c r="J126" s="5"/>
      <c r="K126" s="5"/>
      <c r="L126" s="5"/>
      <c r="M126" s="5"/>
      <c r="N126" s="5"/>
      <c r="O126" s="5"/>
      <c r="P126" s="5"/>
      <c r="Q126" s="5"/>
      <c r="W126" s="5"/>
    </row>
    <row r="127" spans="1:23" ht="15.75" customHeight="1">
      <c r="A127" s="25"/>
      <c r="B127" s="25"/>
      <c r="H127" s="5"/>
      <c r="I127" s="5"/>
      <c r="J127" s="5"/>
      <c r="K127" s="5"/>
      <c r="L127" s="5"/>
      <c r="M127" s="5"/>
      <c r="N127" s="5"/>
      <c r="O127" s="5"/>
      <c r="P127" s="5"/>
      <c r="Q127" s="5"/>
      <c r="W127" s="5"/>
    </row>
    <row r="128" spans="1:23" ht="15.75" customHeight="1">
      <c r="A128" s="25"/>
      <c r="B128" s="25"/>
      <c r="H128" s="5"/>
      <c r="I128" s="5"/>
      <c r="J128" s="5"/>
      <c r="K128" s="5"/>
      <c r="L128" s="5"/>
      <c r="M128" s="5"/>
      <c r="N128" s="5"/>
      <c r="O128" s="5"/>
      <c r="P128" s="5"/>
      <c r="Q128" s="5"/>
      <c r="W128" s="5"/>
    </row>
    <row r="129" spans="1:23" ht="15.75" customHeight="1">
      <c r="A129" s="25"/>
      <c r="B129" s="25"/>
      <c r="H129" s="5"/>
      <c r="I129" s="5"/>
      <c r="J129" s="5"/>
      <c r="K129" s="5"/>
      <c r="L129" s="5"/>
      <c r="M129" s="5"/>
      <c r="N129" s="5"/>
      <c r="O129" s="5"/>
      <c r="P129" s="5"/>
      <c r="Q129" s="5"/>
      <c r="W129" s="5"/>
    </row>
    <row r="130" spans="1:23" ht="15.75" customHeight="1">
      <c r="A130" s="25"/>
      <c r="B130" s="25"/>
      <c r="H130" s="5"/>
      <c r="I130" s="5"/>
      <c r="J130" s="5"/>
      <c r="K130" s="5"/>
      <c r="L130" s="5"/>
      <c r="M130" s="5"/>
      <c r="N130" s="5"/>
      <c r="O130" s="5"/>
      <c r="P130" s="5"/>
      <c r="Q130" s="5"/>
      <c r="W130" s="5"/>
    </row>
    <row r="131" spans="1:23" ht="15.75" customHeight="1">
      <c r="A131" s="25"/>
      <c r="B131" s="25"/>
      <c r="H131" s="5"/>
      <c r="I131" s="5"/>
      <c r="J131" s="5"/>
      <c r="K131" s="5"/>
      <c r="L131" s="5"/>
      <c r="M131" s="5"/>
      <c r="N131" s="5"/>
      <c r="O131" s="5"/>
      <c r="P131" s="5"/>
      <c r="Q131" s="5"/>
      <c r="W131" s="5"/>
    </row>
    <row r="132" spans="1:23" ht="15.75" customHeight="1">
      <c r="A132" s="25"/>
      <c r="B132" s="25"/>
      <c r="H132" s="5"/>
      <c r="I132" s="5"/>
      <c r="J132" s="5"/>
      <c r="K132" s="5"/>
      <c r="L132" s="5"/>
      <c r="M132" s="5"/>
      <c r="N132" s="5"/>
      <c r="O132" s="5"/>
      <c r="P132" s="5"/>
      <c r="Q132" s="5"/>
      <c r="W132" s="5"/>
    </row>
    <row r="133" spans="1:23" ht="15.75" customHeight="1">
      <c r="A133" s="25"/>
      <c r="B133" s="25"/>
      <c r="H133" s="5"/>
      <c r="I133" s="5"/>
      <c r="J133" s="5"/>
      <c r="K133" s="5"/>
      <c r="L133" s="5"/>
      <c r="M133" s="5"/>
      <c r="N133" s="5"/>
      <c r="O133" s="5"/>
      <c r="P133" s="5"/>
      <c r="Q133" s="5"/>
      <c r="W133" s="5"/>
    </row>
    <row r="134" spans="1:23" ht="15.75" customHeight="1">
      <c r="A134" s="25"/>
      <c r="B134" s="25"/>
      <c r="H134" s="5"/>
      <c r="I134" s="5"/>
      <c r="J134" s="5"/>
      <c r="K134" s="5"/>
      <c r="L134" s="5"/>
      <c r="M134" s="5"/>
      <c r="N134" s="5"/>
      <c r="O134" s="5"/>
      <c r="P134" s="5"/>
      <c r="Q134" s="5"/>
      <c r="W134" s="5"/>
    </row>
    <row r="135" spans="1:23" ht="15.75" customHeight="1">
      <c r="A135" s="25"/>
      <c r="B135" s="25"/>
      <c r="H135" s="5"/>
      <c r="I135" s="5"/>
      <c r="J135" s="5"/>
      <c r="K135" s="5"/>
      <c r="L135" s="5"/>
      <c r="M135" s="5"/>
      <c r="N135" s="5"/>
      <c r="O135" s="5"/>
      <c r="P135" s="5"/>
      <c r="Q135" s="5"/>
      <c r="W135" s="5"/>
    </row>
    <row r="136" spans="1:23" ht="15.75" customHeight="1">
      <c r="A136" s="25"/>
      <c r="B136" s="25"/>
      <c r="H136" s="5"/>
      <c r="I136" s="5"/>
      <c r="J136" s="5"/>
      <c r="K136" s="5"/>
      <c r="L136" s="5"/>
      <c r="M136" s="5"/>
      <c r="N136" s="5"/>
      <c r="O136" s="5"/>
      <c r="P136" s="5"/>
      <c r="Q136" s="5"/>
      <c r="W136" s="5"/>
    </row>
    <row r="137" spans="1:23" ht="15.75" customHeight="1">
      <c r="A137" s="25"/>
      <c r="B137" s="25"/>
      <c r="H137" s="5"/>
      <c r="I137" s="5"/>
      <c r="J137" s="5"/>
      <c r="K137" s="5"/>
      <c r="L137" s="5"/>
      <c r="M137" s="5"/>
      <c r="N137" s="5"/>
      <c r="O137" s="5"/>
      <c r="P137" s="5"/>
      <c r="Q137" s="5"/>
      <c r="W137" s="5"/>
    </row>
    <row r="138" spans="1:23" ht="15.75" customHeight="1">
      <c r="A138" s="25"/>
      <c r="B138" s="25"/>
      <c r="H138" s="5"/>
      <c r="I138" s="5"/>
      <c r="J138" s="5"/>
      <c r="K138" s="5"/>
      <c r="L138" s="5"/>
      <c r="M138" s="5"/>
      <c r="N138" s="5"/>
      <c r="O138" s="5"/>
      <c r="P138" s="5"/>
      <c r="Q138" s="5"/>
      <c r="W138" s="5"/>
    </row>
    <row r="139" spans="1:23" ht="15.75" customHeight="1">
      <c r="A139" s="25"/>
      <c r="B139" s="25"/>
      <c r="H139" s="5"/>
      <c r="I139" s="5"/>
      <c r="J139" s="5"/>
      <c r="K139" s="5"/>
      <c r="L139" s="5"/>
      <c r="M139" s="5"/>
      <c r="N139" s="5"/>
      <c r="O139" s="5"/>
      <c r="P139" s="5"/>
      <c r="Q139" s="5"/>
      <c r="W139" s="5"/>
    </row>
    <row r="140" spans="1:23" ht="15.75" customHeight="1">
      <c r="A140" s="25"/>
      <c r="B140" s="25"/>
      <c r="H140" s="5"/>
      <c r="I140" s="5"/>
      <c r="J140" s="5"/>
      <c r="K140" s="5"/>
      <c r="L140" s="5"/>
      <c r="M140" s="5"/>
      <c r="N140" s="5"/>
      <c r="O140" s="5"/>
      <c r="P140" s="5"/>
      <c r="Q140" s="5"/>
      <c r="W140" s="5"/>
    </row>
    <row r="141" spans="1:23" ht="15.75" customHeight="1">
      <c r="A141" s="25"/>
      <c r="B141" s="25"/>
      <c r="H141" s="5"/>
      <c r="I141" s="5"/>
      <c r="J141" s="5"/>
      <c r="K141" s="5"/>
      <c r="L141" s="5"/>
      <c r="M141" s="5"/>
      <c r="N141" s="5"/>
      <c r="O141" s="5"/>
      <c r="P141" s="5"/>
      <c r="Q141" s="5"/>
      <c r="W141" s="5"/>
    </row>
    <row r="142" spans="1:23" ht="15.75" customHeight="1">
      <c r="A142" s="25"/>
      <c r="B142" s="25"/>
      <c r="H142" s="5"/>
      <c r="I142" s="5"/>
      <c r="J142" s="5"/>
      <c r="K142" s="5"/>
      <c r="L142" s="5"/>
      <c r="M142" s="5"/>
      <c r="N142" s="5"/>
      <c r="O142" s="5"/>
      <c r="P142" s="5"/>
      <c r="Q142" s="5"/>
      <c r="W142" s="5"/>
    </row>
    <row r="143" spans="1:23" ht="15.75" customHeight="1">
      <c r="A143" s="25"/>
      <c r="B143" s="25"/>
      <c r="H143" s="5"/>
      <c r="I143" s="5"/>
      <c r="J143" s="5"/>
      <c r="K143" s="5"/>
      <c r="L143" s="5"/>
      <c r="M143" s="5"/>
      <c r="N143" s="5"/>
      <c r="O143" s="5"/>
      <c r="P143" s="5"/>
      <c r="Q143" s="5"/>
      <c r="W143" s="5"/>
    </row>
    <row r="144" spans="1:23" ht="15.75" customHeight="1">
      <c r="A144" s="25"/>
      <c r="B144" s="25"/>
      <c r="H144" s="5"/>
      <c r="I144" s="5"/>
      <c r="J144" s="5"/>
      <c r="K144" s="5"/>
      <c r="L144" s="5"/>
      <c r="M144" s="5"/>
      <c r="N144" s="5"/>
      <c r="O144" s="5"/>
      <c r="P144" s="5"/>
      <c r="Q144" s="5"/>
      <c r="W144" s="5"/>
    </row>
    <row r="145" spans="1:23" ht="15.75" customHeight="1">
      <c r="A145" s="25"/>
      <c r="B145" s="25"/>
      <c r="H145" s="5"/>
      <c r="I145" s="5"/>
      <c r="J145" s="5"/>
      <c r="K145" s="5"/>
      <c r="L145" s="5"/>
      <c r="M145" s="5"/>
      <c r="N145" s="5"/>
      <c r="O145" s="5"/>
      <c r="P145" s="5"/>
      <c r="Q145" s="5"/>
      <c r="W145" s="5"/>
    </row>
    <row r="146" spans="1:23" ht="15.75" customHeight="1">
      <c r="A146" s="25"/>
      <c r="B146" s="25"/>
      <c r="H146" s="5"/>
      <c r="I146" s="5"/>
      <c r="J146" s="5"/>
      <c r="K146" s="5"/>
      <c r="L146" s="5"/>
      <c r="M146" s="5"/>
      <c r="N146" s="5"/>
      <c r="O146" s="5"/>
      <c r="P146" s="5"/>
      <c r="Q146" s="5"/>
      <c r="W146" s="5"/>
    </row>
    <row r="147" spans="1:23" ht="15.75" customHeight="1">
      <c r="A147" s="25"/>
      <c r="B147" s="25"/>
      <c r="H147" s="5"/>
      <c r="I147" s="5"/>
      <c r="J147" s="5"/>
      <c r="K147" s="5"/>
      <c r="L147" s="5"/>
      <c r="M147" s="5"/>
      <c r="N147" s="5"/>
      <c r="O147" s="5"/>
      <c r="P147" s="5"/>
      <c r="Q147" s="5"/>
      <c r="W147" s="5"/>
    </row>
    <row r="148" spans="1:23" ht="15.75" customHeight="1">
      <c r="A148" s="25"/>
      <c r="B148" s="25"/>
      <c r="H148" s="5"/>
      <c r="I148" s="5"/>
      <c r="J148" s="5"/>
      <c r="K148" s="5"/>
      <c r="L148" s="5"/>
      <c r="M148" s="5"/>
      <c r="N148" s="5"/>
      <c r="O148" s="5"/>
      <c r="P148" s="5"/>
      <c r="Q148" s="5"/>
      <c r="W148" s="5"/>
    </row>
    <row r="149" spans="1:23" ht="15.75" customHeight="1">
      <c r="A149" s="25"/>
      <c r="B149" s="25"/>
      <c r="H149" s="5"/>
      <c r="I149" s="5"/>
      <c r="J149" s="5"/>
      <c r="K149" s="5"/>
      <c r="L149" s="5"/>
      <c r="M149" s="5"/>
      <c r="N149" s="5"/>
      <c r="O149" s="5"/>
      <c r="P149" s="5"/>
      <c r="Q149" s="5"/>
      <c r="W149" s="5"/>
    </row>
    <row r="150" spans="1:23" ht="15.75" customHeight="1">
      <c r="A150" s="25"/>
      <c r="B150" s="25"/>
      <c r="H150" s="5"/>
      <c r="I150" s="5"/>
      <c r="J150" s="5"/>
      <c r="K150" s="5"/>
      <c r="L150" s="5"/>
      <c r="M150" s="5"/>
      <c r="N150" s="5"/>
      <c r="O150" s="5"/>
      <c r="P150" s="5"/>
      <c r="Q150" s="5"/>
      <c r="W150" s="5"/>
    </row>
    <row r="151" spans="1:23" ht="15.75" customHeight="1">
      <c r="A151" s="25"/>
      <c r="B151" s="25"/>
      <c r="H151" s="5"/>
      <c r="I151" s="5"/>
      <c r="J151" s="5"/>
      <c r="K151" s="5"/>
      <c r="L151" s="5"/>
      <c r="M151" s="5"/>
      <c r="N151" s="5"/>
      <c r="O151" s="5"/>
      <c r="P151" s="5"/>
      <c r="Q151" s="5"/>
      <c r="W151" s="5"/>
    </row>
    <row r="152" spans="1:23" ht="15.75" customHeight="1">
      <c r="A152" s="25"/>
      <c r="B152" s="25"/>
      <c r="H152" s="5"/>
      <c r="I152" s="5"/>
      <c r="J152" s="5"/>
      <c r="K152" s="5"/>
      <c r="L152" s="5"/>
      <c r="M152" s="5"/>
      <c r="N152" s="5"/>
      <c r="O152" s="5"/>
      <c r="P152" s="5"/>
      <c r="Q152" s="5"/>
      <c r="W152" s="5"/>
    </row>
    <row r="153" spans="1:23" ht="15.75" customHeight="1">
      <c r="A153" s="25"/>
      <c r="B153" s="25"/>
      <c r="H153" s="5"/>
      <c r="I153" s="5"/>
      <c r="J153" s="5"/>
      <c r="K153" s="5"/>
      <c r="L153" s="5"/>
      <c r="M153" s="5"/>
      <c r="N153" s="5"/>
      <c r="O153" s="5"/>
      <c r="P153" s="5"/>
      <c r="Q153" s="5"/>
      <c r="W153" s="5"/>
    </row>
    <row r="154" spans="1:23" ht="15.75" customHeight="1">
      <c r="A154" s="25"/>
      <c r="B154" s="25"/>
      <c r="H154" s="5"/>
      <c r="I154" s="5"/>
      <c r="J154" s="5"/>
      <c r="K154" s="5"/>
      <c r="L154" s="5"/>
      <c r="M154" s="5"/>
      <c r="N154" s="5"/>
      <c r="O154" s="5"/>
      <c r="P154" s="5"/>
      <c r="Q154" s="5"/>
      <c r="W154" s="5"/>
    </row>
    <row r="155" spans="1:23" ht="15.75" customHeight="1">
      <c r="A155" s="25"/>
      <c r="B155" s="25"/>
      <c r="H155" s="5"/>
      <c r="I155" s="5"/>
      <c r="J155" s="5"/>
      <c r="K155" s="5"/>
      <c r="L155" s="5"/>
      <c r="M155" s="5"/>
      <c r="N155" s="5"/>
      <c r="O155" s="5"/>
      <c r="P155" s="5"/>
      <c r="Q155" s="5"/>
      <c r="W155" s="5"/>
    </row>
    <row r="156" spans="1:23" ht="15.75" customHeight="1">
      <c r="A156" s="25"/>
      <c r="B156" s="25"/>
      <c r="H156" s="5"/>
      <c r="I156" s="5"/>
      <c r="J156" s="5"/>
      <c r="K156" s="5"/>
      <c r="L156" s="5"/>
      <c r="M156" s="5"/>
      <c r="N156" s="5"/>
      <c r="O156" s="5"/>
      <c r="P156" s="5"/>
      <c r="Q156" s="5"/>
      <c r="W156" s="5"/>
    </row>
    <row r="157" spans="1:23" ht="15.75" customHeight="1">
      <c r="A157" s="25"/>
      <c r="B157" s="25"/>
      <c r="H157" s="5"/>
      <c r="I157" s="5"/>
      <c r="J157" s="5"/>
      <c r="K157" s="5"/>
      <c r="L157" s="5"/>
      <c r="M157" s="5"/>
      <c r="N157" s="5"/>
      <c r="O157" s="5"/>
      <c r="P157" s="5"/>
      <c r="Q157" s="5"/>
      <c r="W157" s="5"/>
    </row>
    <row r="158" spans="1:23" ht="15.75" customHeight="1">
      <c r="A158" s="25"/>
      <c r="B158" s="25"/>
      <c r="H158" s="5"/>
      <c r="I158" s="5"/>
      <c r="J158" s="5"/>
      <c r="K158" s="5"/>
      <c r="L158" s="5"/>
      <c r="M158" s="5"/>
      <c r="N158" s="5"/>
      <c r="O158" s="5"/>
      <c r="P158" s="5"/>
      <c r="Q158" s="5"/>
      <c r="W158" s="5"/>
    </row>
    <row r="159" spans="1:23" ht="15.75" customHeight="1">
      <c r="A159" s="25"/>
      <c r="B159" s="25"/>
      <c r="H159" s="5"/>
      <c r="I159" s="5"/>
      <c r="J159" s="5"/>
      <c r="K159" s="5"/>
      <c r="L159" s="5"/>
      <c r="M159" s="5"/>
      <c r="N159" s="5"/>
      <c r="O159" s="5"/>
      <c r="P159" s="5"/>
      <c r="Q159" s="5"/>
      <c r="W159" s="5"/>
    </row>
    <row r="160" spans="1:23" ht="15.75" customHeight="1">
      <c r="A160" s="25"/>
      <c r="B160" s="25"/>
      <c r="H160" s="5"/>
      <c r="I160" s="5"/>
      <c r="J160" s="5"/>
      <c r="K160" s="5"/>
      <c r="L160" s="5"/>
      <c r="M160" s="5"/>
      <c r="N160" s="5"/>
      <c r="O160" s="5"/>
      <c r="P160" s="5"/>
      <c r="Q160" s="5"/>
      <c r="W160" s="5"/>
    </row>
    <row r="161" spans="1:23" ht="15.75" customHeight="1">
      <c r="A161" s="25"/>
      <c r="B161" s="25"/>
      <c r="H161" s="5"/>
      <c r="I161" s="5"/>
      <c r="J161" s="5"/>
      <c r="K161" s="5"/>
      <c r="L161" s="5"/>
      <c r="M161" s="5"/>
      <c r="N161" s="5"/>
      <c r="O161" s="5"/>
      <c r="P161" s="5"/>
      <c r="Q161" s="5"/>
      <c r="W161" s="5"/>
    </row>
    <row r="162" spans="1:23" ht="15.75" customHeight="1">
      <c r="A162" s="25"/>
      <c r="B162" s="25"/>
      <c r="H162" s="5"/>
      <c r="I162" s="5"/>
      <c r="J162" s="5"/>
      <c r="K162" s="5"/>
      <c r="L162" s="5"/>
      <c r="M162" s="5"/>
      <c r="N162" s="5"/>
      <c r="O162" s="5"/>
      <c r="P162" s="5"/>
      <c r="Q162" s="5"/>
      <c r="W162" s="5"/>
    </row>
    <row r="163" spans="1:23" ht="15.75" customHeight="1">
      <c r="A163" s="25"/>
      <c r="B163" s="25"/>
      <c r="H163" s="5"/>
      <c r="I163" s="5"/>
      <c r="J163" s="5"/>
      <c r="K163" s="5"/>
      <c r="L163" s="5"/>
      <c r="M163" s="5"/>
      <c r="N163" s="5"/>
      <c r="O163" s="5"/>
      <c r="P163" s="5"/>
      <c r="Q163" s="5"/>
      <c r="W163" s="5"/>
    </row>
    <row r="164" spans="1:23" ht="15.75" customHeight="1">
      <c r="A164" s="25"/>
      <c r="B164" s="25"/>
      <c r="H164" s="5"/>
      <c r="I164" s="5"/>
      <c r="J164" s="5"/>
      <c r="K164" s="5"/>
      <c r="L164" s="5"/>
      <c r="M164" s="5"/>
      <c r="N164" s="5"/>
      <c r="O164" s="5"/>
      <c r="P164" s="5"/>
      <c r="Q164" s="5"/>
      <c r="W164" s="5"/>
    </row>
    <row r="165" spans="1:23" ht="15.75" customHeight="1">
      <c r="A165" s="25"/>
      <c r="B165" s="25"/>
      <c r="H165" s="5"/>
      <c r="I165" s="5"/>
      <c r="J165" s="5"/>
      <c r="K165" s="5"/>
      <c r="L165" s="5"/>
      <c r="M165" s="5"/>
      <c r="N165" s="5"/>
      <c r="O165" s="5"/>
      <c r="P165" s="5"/>
      <c r="Q165" s="5"/>
      <c r="W165" s="5"/>
    </row>
    <row r="166" spans="1:23" ht="15.75" customHeight="1">
      <c r="A166" s="25"/>
      <c r="B166" s="25"/>
      <c r="H166" s="5"/>
      <c r="I166" s="5"/>
      <c r="J166" s="5"/>
      <c r="K166" s="5"/>
      <c r="L166" s="5"/>
      <c r="M166" s="5"/>
      <c r="N166" s="5"/>
      <c r="O166" s="5"/>
      <c r="P166" s="5"/>
      <c r="Q166" s="5"/>
      <c r="W166" s="5"/>
    </row>
    <row r="167" spans="1:23" ht="15.75" customHeight="1">
      <c r="A167" s="25"/>
      <c r="B167" s="25"/>
      <c r="H167" s="5"/>
      <c r="I167" s="5"/>
      <c r="J167" s="5"/>
      <c r="K167" s="5"/>
      <c r="L167" s="5"/>
      <c r="M167" s="5"/>
      <c r="N167" s="5"/>
      <c r="O167" s="5"/>
      <c r="P167" s="5"/>
      <c r="Q167" s="5"/>
      <c r="W167" s="5"/>
    </row>
    <row r="168" spans="1:23" ht="15.75" customHeight="1">
      <c r="A168" s="25"/>
      <c r="B168" s="25"/>
      <c r="H168" s="5"/>
      <c r="I168" s="5"/>
      <c r="J168" s="5"/>
      <c r="K168" s="5"/>
      <c r="L168" s="5"/>
      <c r="M168" s="5"/>
      <c r="N168" s="5"/>
      <c r="O168" s="5"/>
      <c r="P168" s="5"/>
      <c r="Q168" s="5"/>
      <c r="W168" s="5"/>
    </row>
    <row r="169" spans="1:23" ht="15.75" customHeight="1">
      <c r="A169" s="25"/>
      <c r="B169" s="25"/>
      <c r="H169" s="5"/>
      <c r="I169" s="5"/>
      <c r="J169" s="5"/>
      <c r="K169" s="5"/>
      <c r="L169" s="5"/>
      <c r="M169" s="5"/>
      <c r="N169" s="5"/>
      <c r="O169" s="5"/>
      <c r="P169" s="5"/>
      <c r="Q169" s="5"/>
      <c r="W169" s="5"/>
    </row>
    <row r="170" spans="1:23" ht="15.75" customHeight="1">
      <c r="A170" s="25"/>
      <c r="B170" s="25"/>
      <c r="H170" s="5"/>
      <c r="I170" s="5"/>
      <c r="J170" s="5"/>
      <c r="K170" s="5"/>
      <c r="L170" s="5"/>
      <c r="M170" s="5"/>
      <c r="N170" s="5"/>
      <c r="O170" s="5"/>
      <c r="P170" s="5"/>
      <c r="Q170" s="5"/>
      <c r="W170" s="5"/>
    </row>
    <row r="171" spans="1:23" ht="15.75" customHeight="1">
      <c r="A171" s="25"/>
      <c r="B171" s="25"/>
      <c r="H171" s="5"/>
      <c r="I171" s="5"/>
      <c r="J171" s="5"/>
      <c r="K171" s="5"/>
      <c r="L171" s="5"/>
      <c r="M171" s="5"/>
      <c r="N171" s="5"/>
      <c r="O171" s="5"/>
      <c r="P171" s="5"/>
      <c r="Q171" s="5"/>
      <c r="W171" s="5"/>
    </row>
    <row r="172" spans="1:23" ht="15.75" customHeight="1">
      <c r="A172" s="25"/>
      <c r="B172" s="25"/>
      <c r="H172" s="5"/>
      <c r="I172" s="5"/>
      <c r="J172" s="5"/>
      <c r="K172" s="5"/>
      <c r="L172" s="5"/>
      <c r="M172" s="5"/>
      <c r="N172" s="5"/>
      <c r="O172" s="5"/>
      <c r="P172" s="5"/>
      <c r="Q172" s="5"/>
      <c r="W172" s="5"/>
    </row>
    <row r="173" spans="1:23" ht="15.75" customHeight="1">
      <c r="A173" s="25"/>
      <c r="B173" s="25"/>
      <c r="H173" s="5"/>
      <c r="I173" s="5"/>
      <c r="J173" s="5"/>
      <c r="K173" s="5"/>
      <c r="L173" s="5"/>
      <c r="M173" s="5"/>
      <c r="N173" s="5"/>
      <c r="O173" s="5"/>
      <c r="P173" s="5"/>
      <c r="Q173" s="5"/>
      <c r="W173" s="5"/>
    </row>
    <row r="174" spans="1:23" ht="15.75" customHeight="1">
      <c r="A174" s="25"/>
      <c r="B174" s="25"/>
      <c r="H174" s="5"/>
      <c r="I174" s="5"/>
      <c r="J174" s="5"/>
      <c r="K174" s="5"/>
      <c r="L174" s="5"/>
      <c r="M174" s="5"/>
      <c r="N174" s="5"/>
      <c r="O174" s="5"/>
      <c r="P174" s="5"/>
      <c r="Q174" s="5"/>
      <c r="W174" s="5"/>
    </row>
    <row r="175" spans="1:23" ht="15.75" customHeight="1">
      <c r="A175" s="25"/>
      <c r="B175" s="25"/>
      <c r="H175" s="5"/>
      <c r="I175" s="5"/>
      <c r="J175" s="5"/>
      <c r="K175" s="5"/>
      <c r="L175" s="5"/>
      <c r="M175" s="5"/>
      <c r="N175" s="5"/>
      <c r="O175" s="5"/>
      <c r="P175" s="5"/>
      <c r="Q175" s="5"/>
      <c r="W175" s="5"/>
    </row>
    <row r="176" spans="1:23" ht="15.75" customHeight="1">
      <c r="A176" s="25"/>
      <c r="B176" s="25"/>
      <c r="H176" s="5"/>
      <c r="I176" s="5"/>
      <c r="J176" s="5"/>
      <c r="K176" s="5"/>
      <c r="L176" s="5"/>
      <c r="M176" s="5"/>
      <c r="N176" s="5"/>
      <c r="O176" s="5"/>
      <c r="P176" s="5"/>
      <c r="Q176" s="5"/>
      <c r="W176" s="5"/>
    </row>
    <row r="177" spans="1:23" ht="15.75" customHeight="1">
      <c r="A177" s="25"/>
      <c r="B177" s="25"/>
      <c r="H177" s="5"/>
      <c r="I177" s="5"/>
      <c r="J177" s="5"/>
      <c r="K177" s="5"/>
      <c r="L177" s="5"/>
      <c r="M177" s="5"/>
      <c r="N177" s="5"/>
      <c r="O177" s="5"/>
      <c r="P177" s="5"/>
      <c r="Q177" s="5"/>
      <c r="W177" s="5"/>
    </row>
    <row r="178" spans="1:23" ht="15.75" customHeight="1">
      <c r="A178" s="25"/>
      <c r="B178" s="25"/>
      <c r="H178" s="5"/>
      <c r="I178" s="5"/>
      <c r="J178" s="5"/>
      <c r="K178" s="5"/>
      <c r="L178" s="5"/>
      <c r="M178" s="5"/>
      <c r="N178" s="5"/>
      <c r="O178" s="5"/>
      <c r="P178" s="5"/>
      <c r="Q178" s="5"/>
      <c r="W178" s="5"/>
    </row>
    <row r="179" spans="1:23" ht="15.75" customHeight="1">
      <c r="A179" s="25"/>
      <c r="B179" s="25"/>
      <c r="H179" s="5"/>
      <c r="I179" s="5"/>
      <c r="J179" s="5"/>
      <c r="K179" s="5"/>
      <c r="L179" s="5"/>
      <c r="M179" s="5"/>
      <c r="N179" s="5"/>
      <c r="O179" s="5"/>
      <c r="P179" s="5"/>
      <c r="Q179" s="5"/>
      <c r="W179" s="5"/>
    </row>
    <row r="180" spans="1:23" ht="15.75" customHeight="1">
      <c r="A180" s="25"/>
      <c r="B180" s="25"/>
      <c r="H180" s="5"/>
      <c r="I180" s="5"/>
      <c r="J180" s="5"/>
      <c r="K180" s="5"/>
      <c r="L180" s="5"/>
      <c r="M180" s="5"/>
      <c r="N180" s="5"/>
      <c r="O180" s="5"/>
      <c r="P180" s="5"/>
      <c r="Q180" s="5"/>
      <c r="W180" s="5"/>
    </row>
    <row r="181" spans="1:23" ht="15.75" customHeight="1">
      <c r="A181" s="25"/>
      <c r="B181" s="25"/>
      <c r="H181" s="5"/>
      <c r="I181" s="5"/>
      <c r="J181" s="5"/>
      <c r="K181" s="5"/>
      <c r="L181" s="5"/>
      <c r="M181" s="5"/>
      <c r="N181" s="5"/>
      <c r="O181" s="5"/>
      <c r="P181" s="5"/>
      <c r="Q181" s="5"/>
      <c r="W181" s="5"/>
    </row>
    <row r="182" spans="1:23" ht="15.75" customHeight="1">
      <c r="A182" s="25"/>
      <c r="B182" s="25"/>
      <c r="H182" s="5"/>
      <c r="I182" s="5"/>
      <c r="J182" s="5"/>
      <c r="K182" s="5"/>
      <c r="L182" s="5"/>
      <c r="M182" s="5"/>
      <c r="N182" s="5"/>
      <c r="O182" s="5"/>
      <c r="P182" s="5"/>
      <c r="Q182" s="5"/>
      <c r="W182" s="5"/>
    </row>
    <row r="183" spans="1:23" ht="15.75" customHeight="1">
      <c r="A183" s="25"/>
      <c r="B183" s="25"/>
      <c r="H183" s="5"/>
      <c r="I183" s="5"/>
      <c r="J183" s="5"/>
      <c r="K183" s="5"/>
      <c r="L183" s="5"/>
      <c r="M183" s="5"/>
      <c r="N183" s="5"/>
      <c r="O183" s="5"/>
      <c r="P183" s="5"/>
      <c r="Q183" s="5"/>
      <c r="W183" s="5"/>
    </row>
    <row r="184" spans="1:23" ht="15.75" customHeight="1">
      <c r="A184" s="25"/>
      <c r="B184" s="25"/>
      <c r="H184" s="5"/>
      <c r="I184" s="5"/>
      <c r="J184" s="5"/>
      <c r="K184" s="5"/>
      <c r="L184" s="5"/>
      <c r="M184" s="5"/>
      <c r="N184" s="5"/>
      <c r="O184" s="5"/>
      <c r="P184" s="5"/>
      <c r="Q184" s="5"/>
      <c r="W184" s="5"/>
    </row>
    <row r="185" spans="1:23" ht="15.75" customHeight="1">
      <c r="A185" s="25"/>
      <c r="B185" s="25"/>
      <c r="H185" s="5"/>
      <c r="I185" s="5"/>
      <c r="J185" s="5"/>
      <c r="K185" s="5"/>
      <c r="L185" s="5"/>
      <c r="M185" s="5"/>
      <c r="N185" s="5"/>
      <c r="O185" s="5"/>
      <c r="P185" s="5"/>
      <c r="Q185" s="5"/>
      <c r="W185" s="5"/>
    </row>
    <row r="186" spans="1:23" ht="15.75" customHeight="1">
      <c r="A186" s="25"/>
      <c r="B186" s="25"/>
      <c r="H186" s="5"/>
      <c r="I186" s="5"/>
      <c r="J186" s="5"/>
      <c r="K186" s="5"/>
      <c r="L186" s="5"/>
      <c r="M186" s="5"/>
      <c r="N186" s="5"/>
      <c r="O186" s="5"/>
      <c r="P186" s="5"/>
      <c r="Q186" s="5"/>
      <c r="W186" s="5"/>
    </row>
    <row r="187" spans="1:23" ht="15.75" customHeight="1">
      <c r="A187" s="25"/>
      <c r="B187" s="25"/>
      <c r="H187" s="5"/>
      <c r="I187" s="5"/>
      <c r="J187" s="5"/>
      <c r="K187" s="5"/>
      <c r="L187" s="5"/>
      <c r="M187" s="5"/>
      <c r="N187" s="5"/>
      <c r="O187" s="5"/>
      <c r="P187" s="5"/>
      <c r="Q187" s="5"/>
      <c r="W187" s="5"/>
    </row>
    <row r="188" spans="1:23" ht="15.75" customHeight="1">
      <c r="A188" s="25"/>
      <c r="B188" s="25"/>
      <c r="H188" s="5"/>
      <c r="I188" s="5"/>
      <c r="J188" s="5"/>
      <c r="K188" s="5"/>
      <c r="L188" s="5"/>
      <c r="M188" s="5"/>
      <c r="N188" s="5"/>
      <c r="O188" s="5"/>
      <c r="P188" s="5"/>
      <c r="Q188" s="5"/>
      <c r="W188" s="5"/>
    </row>
    <row r="189" spans="1:23" ht="15.75" customHeight="1">
      <c r="A189" s="25"/>
      <c r="B189" s="25"/>
      <c r="H189" s="5"/>
      <c r="I189" s="5"/>
      <c r="J189" s="5"/>
      <c r="K189" s="5"/>
      <c r="L189" s="5"/>
      <c r="M189" s="5"/>
      <c r="N189" s="5"/>
      <c r="O189" s="5"/>
      <c r="P189" s="5"/>
      <c r="Q189" s="5"/>
      <c r="W189" s="5"/>
    </row>
    <row r="190" spans="1:23" ht="15.75" customHeight="1">
      <c r="A190" s="25"/>
      <c r="B190" s="25"/>
      <c r="H190" s="5"/>
      <c r="I190" s="5"/>
      <c r="J190" s="5"/>
      <c r="K190" s="5"/>
      <c r="L190" s="5"/>
      <c r="M190" s="5"/>
      <c r="N190" s="5"/>
      <c r="O190" s="5"/>
      <c r="P190" s="5"/>
      <c r="Q190" s="5"/>
      <c r="W190" s="5"/>
    </row>
    <row r="191" spans="1:23" ht="15.75" customHeight="1">
      <c r="A191" s="25"/>
      <c r="B191" s="25"/>
      <c r="H191" s="5"/>
      <c r="I191" s="5"/>
      <c r="J191" s="5"/>
      <c r="K191" s="5"/>
      <c r="L191" s="5"/>
      <c r="M191" s="5"/>
      <c r="N191" s="5"/>
      <c r="O191" s="5"/>
      <c r="P191" s="5"/>
      <c r="Q191" s="5"/>
      <c r="W191" s="5"/>
    </row>
    <row r="192" spans="1:23" ht="15.75" customHeight="1">
      <c r="A192" s="25"/>
      <c r="B192" s="25"/>
      <c r="H192" s="5"/>
      <c r="I192" s="5"/>
      <c r="J192" s="5"/>
      <c r="K192" s="5"/>
      <c r="L192" s="5"/>
      <c r="M192" s="5"/>
      <c r="N192" s="5"/>
      <c r="O192" s="5"/>
      <c r="P192" s="5"/>
      <c r="Q192" s="5"/>
      <c r="W192" s="5"/>
    </row>
    <row r="193" spans="1:23" ht="15.75" customHeight="1">
      <c r="A193" s="25"/>
      <c r="B193" s="25"/>
      <c r="H193" s="5"/>
      <c r="I193" s="5"/>
      <c r="J193" s="5"/>
      <c r="K193" s="5"/>
      <c r="L193" s="5"/>
      <c r="M193" s="5"/>
      <c r="N193" s="5"/>
      <c r="O193" s="5"/>
      <c r="P193" s="5"/>
      <c r="Q193" s="5"/>
      <c r="W193" s="5"/>
    </row>
    <row r="194" spans="1:23" ht="15.75" customHeight="1">
      <c r="A194" s="25"/>
      <c r="B194" s="25"/>
      <c r="H194" s="5"/>
      <c r="I194" s="5"/>
      <c r="J194" s="5"/>
      <c r="K194" s="5"/>
      <c r="L194" s="5"/>
      <c r="M194" s="5"/>
      <c r="N194" s="5"/>
      <c r="O194" s="5"/>
      <c r="P194" s="5"/>
      <c r="Q194" s="5"/>
      <c r="W194" s="5"/>
    </row>
    <row r="195" spans="1:23" ht="15.75" customHeight="1">
      <c r="A195" s="25"/>
      <c r="B195" s="25"/>
      <c r="H195" s="5"/>
      <c r="I195" s="5"/>
      <c r="J195" s="5"/>
      <c r="K195" s="5"/>
      <c r="L195" s="5"/>
      <c r="M195" s="5"/>
      <c r="N195" s="5"/>
      <c r="O195" s="5"/>
      <c r="P195" s="5"/>
      <c r="Q195" s="5"/>
      <c r="W195" s="5"/>
    </row>
    <row r="196" spans="1:23" ht="15.75" customHeight="1">
      <c r="A196" s="25"/>
      <c r="B196" s="25"/>
      <c r="H196" s="5"/>
      <c r="I196" s="5"/>
      <c r="J196" s="5"/>
      <c r="K196" s="5"/>
      <c r="L196" s="5"/>
      <c r="M196" s="5"/>
      <c r="N196" s="5"/>
      <c r="O196" s="5"/>
      <c r="P196" s="5"/>
      <c r="Q196" s="5"/>
      <c r="W196" s="5"/>
    </row>
    <row r="197" spans="1:23" ht="15.75" customHeight="1">
      <c r="A197" s="25"/>
      <c r="B197" s="25"/>
      <c r="H197" s="5"/>
      <c r="I197" s="5"/>
      <c r="J197" s="5"/>
      <c r="K197" s="5"/>
      <c r="L197" s="5"/>
      <c r="M197" s="5"/>
      <c r="N197" s="5"/>
      <c r="O197" s="5"/>
      <c r="P197" s="5"/>
      <c r="Q197" s="5"/>
      <c r="W197" s="5"/>
    </row>
    <row r="198" spans="1:23" ht="15.75" customHeight="1">
      <c r="A198" s="25"/>
      <c r="B198" s="25"/>
      <c r="H198" s="5"/>
      <c r="I198" s="5"/>
      <c r="J198" s="5"/>
      <c r="K198" s="5"/>
      <c r="L198" s="5"/>
      <c r="M198" s="5"/>
      <c r="N198" s="5"/>
      <c r="O198" s="5"/>
      <c r="P198" s="5"/>
      <c r="Q198" s="5"/>
      <c r="W198" s="5"/>
    </row>
    <row r="199" spans="1:23" ht="15.75" customHeight="1">
      <c r="A199" s="25"/>
      <c r="B199" s="25"/>
      <c r="H199" s="5"/>
      <c r="I199" s="5"/>
      <c r="J199" s="5"/>
      <c r="K199" s="5"/>
      <c r="L199" s="5"/>
      <c r="M199" s="5"/>
      <c r="N199" s="5"/>
      <c r="O199" s="5"/>
      <c r="P199" s="5"/>
      <c r="Q199" s="5"/>
      <c r="W199" s="5"/>
    </row>
    <row r="200" spans="1:23" ht="15.75" customHeight="1">
      <c r="A200" s="25"/>
      <c r="B200" s="25"/>
      <c r="H200" s="5"/>
      <c r="I200" s="5"/>
      <c r="J200" s="5"/>
      <c r="K200" s="5"/>
      <c r="L200" s="5"/>
      <c r="M200" s="5"/>
      <c r="N200" s="5"/>
      <c r="O200" s="5"/>
      <c r="P200" s="5"/>
      <c r="Q200" s="5"/>
      <c r="W200" s="5"/>
    </row>
    <row r="201" spans="1:23" ht="15.75" customHeight="1">
      <c r="A201" s="25"/>
      <c r="B201" s="25"/>
      <c r="H201" s="5"/>
      <c r="I201" s="5"/>
      <c r="J201" s="5"/>
      <c r="K201" s="5"/>
      <c r="L201" s="5"/>
      <c r="M201" s="5"/>
      <c r="N201" s="5"/>
      <c r="O201" s="5"/>
      <c r="P201" s="5"/>
      <c r="Q201" s="5"/>
      <c r="W201" s="5"/>
    </row>
    <row r="202" spans="1:23" ht="15.75" customHeight="1">
      <c r="A202" s="25"/>
      <c r="B202" s="25"/>
      <c r="H202" s="5"/>
      <c r="I202" s="5"/>
      <c r="J202" s="5"/>
      <c r="K202" s="5"/>
      <c r="L202" s="5"/>
      <c r="M202" s="5"/>
      <c r="N202" s="5"/>
      <c r="O202" s="5"/>
      <c r="P202" s="5"/>
      <c r="Q202" s="5"/>
      <c r="W202" s="5"/>
    </row>
    <row r="203" spans="1:23" ht="15.75" customHeight="1">
      <c r="A203" s="25"/>
      <c r="B203" s="25"/>
      <c r="H203" s="5"/>
      <c r="I203" s="5"/>
      <c r="J203" s="5"/>
      <c r="K203" s="5"/>
      <c r="L203" s="5"/>
      <c r="M203" s="5"/>
      <c r="N203" s="5"/>
      <c r="O203" s="5"/>
      <c r="P203" s="5"/>
      <c r="Q203" s="5"/>
      <c r="W203" s="5"/>
    </row>
    <row r="204" spans="1:23" ht="15.75" customHeight="1">
      <c r="A204" s="25"/>
      <c r="B204" s="25"/>
      <c r="H204" s="5"/>
      <c r="I204" s="5"/>
      <c r="J204" s="5"/>
      <c r="K204" s="5"/>
      <c r="L204" s="5"/>
      <c r="M204" s="5"/>
      <c r="N204" s="5"/>
      <c r="O204" s="5"/>
      <c r="P204" s="5"/>
      <c r="Q204" s="5"/>
      <c r="W204" s="5"/>
    </row>
    <row r="205" spans="1:23" ht="15.75" customHeight="1">
      <c r="A205" s="25"/>
      <c r="B205" s="25"/>
      <c r="H205" s="5"/>
      <c r="I205" s="5"/>
      <c r="J205" s="5"/>
      <c r="K205" s="5"/>
      <c r="L205" s="5"/>
      <c r="M205" s="5"/>
      <c r="N205" s="5"/>
      <c r="O205" s="5"/>
      <c r="P205" s="5"/>
      <c r="Q205" s="5"/>
      <c r="W205" s="5"/>
    </row>
    <row r="206" spans="1:23" ht="15.75" customHeight="1">
      <c r="A206" s="25"/>
      <c r="B206" s="25"/>
      <c r="H206" s="5"/>
      <c r="I206" s="5"/>
      <c r="J206" s="5"/>
      <c r="K206" s="5"/>
      <c r="L206" s="5"/>
      <c r="M206" s="5"/>
      <c r="N206" s="5"/>
      <c r="O206" s="5"/>
      <c r="P206" s="5"/>
      <c r="Q206" s="5"/>
      <c r="W206" s="5"/>
    </row>
    <row r="207" spans="1:23" ht="15.75" customHeight="1">
      <c r="A207" s="25"/>
      <c r="B207" s="25"/>
      <c r="H207" s="5"/>
      <c r="I207" s="5"/>
      <c r="J207" s="5"/>
      <c r="K207" s="5"/>
      <c r="L207" s="5"/>
      <c r="M207" s="5"/>
      <c r="N207" s="5"/>
      <c r="O207" s="5"/>
      <c r="P207" s="5"/>
      <c r="Q207" s="5"/>
      <c r="W207" s="5"/>
    </row>
    <row r="208" spans="1:23" ht="15.75" customHeight="1">
      <c r="A208" s="25"/>
      <c r="B208" s="25"/>
      <c r="H208" s="5"/>
      <c r="I208" s="5"/>
      <c r="J208" s="5"/>
      <c r="K208" s="5"/>
      <c r="L208" s="5"/>
      <c r="M208" s="5"/>
      <c r="N208" s="5"/>
      <c r="O208" s="5"/>
      <c r="P208" s="5"/>
      <c r="Q208" s="5"/>
      <c r="W208" s="5"/>
    </row>
    <row r="209" spans="1:23" ht="15.75" customHeight="1">
      <c r="A209" s="25"/>
      <c r="B209" s="25"/>
      <c r="H209" s="5"/>
      <c r="I209" s="5"/>
      <c r="J209" s="5"/>
      <c r="K209" s="5"/>
      <c r="L209" s="5"/>
      <c r="M209" s="5"/>
      <c r="N209" s="5"/>
      <c r="O209" s="5"/>
      <c r="P209" s="5"/>
      <c r="Q209" s="5"/>
      <c r="W209" s="5"/>
    </row>
    <row r="210" spans="1:23" ht="15.75" customHeight="1">
      <c r="A210" s="25"/>
      <c r="B210" s="25"/>
      <c r="H210" s="5"/>
      <c r="I210" s="5"/>
      <c r="J210" s="5"/>
      <c r="K210" s="5"/>
      <c r="L210" s="5"/>
      <c r="M210" s="5"/>
      <c r="N210" s="5"/>
      <c r="O210" s="5"/>
      <c r="P210" s="5"/>
      <c r="Q210" s="5"/>
      <c r="W210" s="5"/>
    </row>
    <row r="211" spans="1:23" ht="15.75" customHeight="1">
      <c r="A211" s="25"/>
      <c r="B211" s="25"/>
      <c r="H211" s="5"/>
      <c r="I211" s="5"/>
      <c r="J211" s="5"/>
      <c r="K211" s="5"/>
      <c r="L211" s="5"/>
      <c r="M211" s="5"/>
      <c r="N211" s="5"/>
      <c r="O211" s="5"/>
      <c r="P211" s="5"/>
      <c r="Q211" s="5"/>
      <c r="W211" s="5"/>
    </row>
    <row r="212" spans="1:23" ht="15.75" customHeight="1">
      <c r="A212" s="25"/>
      <c r="B212" s="25"/>
      <c r="H212" s="5"/>
      <c r="I212" s="5"/>
      <c r="J212" s="5"/>
      <c r="K212" s="5"/>
      <c r="L212" s="5"/>
      <c r="M212" s="5"/>
      <c r="N212" s="5"/>
      <c r="O212" s="5"/>
      <c r="P212" s="5"/>
      <c r="Q212" s="5"/>
      <c r="W212" s="5"/>
    </row>
    <row r="213" spans="1:23" ht="15.75" customHeight="1">
      <c r="A213" s="25"/>
      <c r="B213" s="25"/>
      <c r="H213" s="5"/>
      <c r="I213" s="5"/>
      <c r="J213" s="5"/>
      <c r="K213" s="5"/>
      <c r="L213" s="5"/>
      <c r="M213" s="5"/>
      <c r="N213" s="5"/>
      <c r="O213" s="5"/>
      <c r="P213" s="5"/>
      <c r="Q213" s="5"/>
      <c r="W213" s="5"/>
    </row>
    <row r="214" spans="1:23" ht="15.75" customHeight="1">
      <c r="A214" s="25"/>
      <c r="B214" s="25"/>
      <c r="H214" s="5"/>
      <c r="I214" s="5"/>
      <c r="J214" s="5"/>
      <c r="K214" s="5"/>
      <c r="L214" s="5"/>
      <c r="M214" s="5"/>
      <c r="N214" s="5"/>
      <c r="O214" s="5"/>
      <c r="P214" s="5"/>
      <c r="Q214" s="5"/>
      <c r="W214" s="5"/>
    </row>
    <row r="215" spans="1:23" ht="15.75" customHeight="1">
      <c r="A215" s="25"/>
      <c r="B215" s="25"/>
      <c r="H215" s="5"/>
      <c r="I215" s="5"/>
      <c r="J215" s="5"/>
      <c r="K215" s="5"/>
      <c r="L215" s="5"/>
      <c r="M215" s="5"/>
      <c r="N215" s="5"/>
      <c r="O215" s="5"/>
      <c r="P215" s="5"/>
      <c r="Q215" s="5"/>
      <c r="W215" s="5"/>
    </row>
    <row r="216" spans="1:23" ht="15.75" customHeight="1">
      <c r="A216" s="25"/>
      <c r="B216" s="25"/>
      <c r="H216" s="5"/>
      <c r="I216" s="5"/>
      <c r="J216" s="5"/>
      <c r="K216" s="5"/>
      <c r="L216" s="5"/>
      <c r="M216" s="5"/>
      <c r="N216" s="5"/>
      <c r="O216" s="5"/>
      <c r="P216" s="5"/>
      <c r="Q216" s="5"/>
      <c r="W216" s="5"/>
    </row>
    <row r="217" spans="1:23" ht="15.75" customHeight="1">
      <c r="A217" s="25"/>
      <c r="B217" s="25"/>
      <c r="H217" s="5"/>
      <c r="I217" s="5"/>
      <c r="J217" s="5"/>
      <c r="K217" s="5"/>
      <c r="L217" s="5"/>
      <c r="M217" s="5"/>
      <c r="N217" s="5"/>
      <c r="O217" s="5"/>
      <c r="P217" s="5"/>
      <c r="Q217" s="5"/>
      <c r="W217" s="5"/>
    </row>
    <row r="218" spans="1:23" ht="15.75" customHeight="1">
      <c r="A218" s="25"/>
      <c r="B218" s="25"/>
      <c r="H218" s="5"/>
      <c r="I218" s="5"/>
      <c r="J218" s="5"/>
      <c r="K218" s="5"/>
      <c r="L218" s="5"/>
      <c r="M218" s="5"/>
      <c r="N218" s="5"/>
      <c r="O218" s="5"/>
      <c r="P218" s="5"/>
      <c r="Q218" s="5"/>
      <c r="W218" s="5"/>
    </row>
    <row r="219" spans="1:23" ht="15.75" customHeight="1">
      <c r="A219" s="25"/>
      <c r="B219" s="25"/>
      <c r="H219" s="5"/>
      <c r="I219" s="5"/>
      <c r="J219" s="5"/>
      <c r="K219" s="5"/>
      <c r="L219" s="5"/>
      <c r="M219" s="5"/>
      <c r="N219" s="5"/>
      <c r="O219" s="5"/>
      <c r="P219" s="5"/>
      <c r="Q219" s="5"/>
      <c r="W219" s="5"/>
    </row>
    <row r="220" spans="1:23" ht="15.75" customHeight="1">
      <c r="A220" s="25"/>
      <c r="B220" s="25"/>
      <c r="H220" s="5"/>
      <c r="I220" s="5"/>
      <c r="J220" s="5"/>
      <c r="K220" s="5"/>
      <c r="L220" s="5"/>
      <c r="M220" s="5"/>
      <c r="N220" s="5"/>
      <c r="O220" s="5"/>
      <c r="P220" s="5"/>
      <c r="Q220" s="5"/>
      <c r="W220" s="5"/>
    </row>
    <row r="221" spans="1:23" ht="15.75" customHeight="1">
      <c r="A221" s="25"/>
      <c r="B221" s="25"/>
      <c r="H221" s="5"/>
      <c r="I221" s="5"/>
      <c r="J221" s="5"/>
      <c r="K221" s="5"/>
      <c r="L221" s="5"/>
      <c r="M221" s="5"/>
      <c r="N221" s="5"/>
      <c r="O221" s="5"/>
      <c r="P221" s="5"/>
      <c r="Q221" s="5"/>
      <c r="W221" s="5"/>
    </row>
    <row r="222" spans="1:23" ht="15.75" customHeight="1">
      <c r="A222" s="25"/>
      <c r="B222" s="25"/>
      <c r="H222" s="5"/>
      <c r="I222" s="5"/>
      <c r="J222" s="5"/>
      <c r="K222" s="5"/>
      <c r="L222" s="5"/>
      <c r="M222" s="5"/>
      <c r="N222" s="5"/>
      <c r="O222" s="5"/>
      <c r="P222" s="5"/>
      <c r="Q222" s="5"/>
      <c r="W222" s="5"/>
    </row>
    <row r="223" spans="1:23" ht="15.75" customHeight="1">
      <c r="A223" s="25"/>
      <c r="B223" s="25"/>
      <c r="H223" s="5"/>
      <c r="I223" s="5"/>
      <c r="J223" s="5"/>
      <c r="K223" s="5"/>
      <c r="L223" s="5"/>
      <c r="M223" s="5"/>
      <c r="N223" s="5"/>
      <c r="O223" s="5"/>
      <c r="P223" s="5"/>
      <c r="Q223" s="5"/>
      <c r="W223" s="5"/>
    </row>
    <row r="224" spans="1:23" ht="15.75" customHeight="1">
      <c r="A224" s="25"/>
      <c r="B224" s="25"/>
      <c r="H224" s="5"/>
      <c r="I224" s="5"/>
      <c r="J224" s="5"/>
      <c r="K224" s="5"/>
      <c r="L224" s="5"/>
      <c r="M224" s="5"/>
      <c r="N224" s="5"/>
      <c r="O224" s="5"/>
      <c r="P224" s="5"/>
      <c r="Q224" s="5"/>
      <c r="W224" s="5"/>
    </row>
    <row r="225" spans="1:23" ht="15.75" customHeight="1">
      <c r="A225" s="25"/>
      <c r="B225" s="25"/>
      <c r="H225" s="5"/>
      <c r="I225" s="5"/>
      <c r="J225" s="5"/>
      <c r="K225" s="5"/>
      <c r="L225" s="5"/>
      <c r="M225" s="5"/>
      <c r="N225" s="5"/>
      <c r="O225" s="5"/>
      <c r="P225" s="5"/>
      <c r="Q225" s="5"/>
      <c r="W225" s="5"/>
    </row>
    <row r="226" spans="1:23" ht="15.75" customHeight="1">
      <c r="A226" s="25"/>
      <c r="B226" s="25"/>
      <c r="H226" s="5"/>
      <c r="I226" s="5"/>
      <c r="J226" s="5"/>
      <c r="K226" s="5"/>
      <c r="L226" s="5"/>
      <c r="M226" s="5"/>
      <c r="N226" s="5"/>
      <c r="O226" s="5"/>
      <c r="P226" s="5"/>
      <c r="Q226" s="5"/>
      <c r="W226" s="5"/>
    </row>
    <row r="227" spans="1:23" ht="15.75" customHeight="1">
      <c r="A227" s="25"/>
      <c r="B227" s="25"/>
      <c r="H227" s="5"/>
      <c r="I227" s="5"/>
      <c r="J227" s="5"/>
      <c r="K227" s="5"/>
      <c r="L227" s="5"/>
      <c r="M227" s="5"/>
      <c r="N227" s="5"/>
      <c r="O227" s="5"/>
      <c r="P227" s="5"/>
      <c r="Q227" s="5"/>
      <c r="W227" s="5"/>
    </row>
    <row r="228" spans="1:23" ht="15.75" customHeight="1">
      <c r="A228" s="25"/>
      <c r="B228" s="25"/>
      <c r="H228" s="5"/>
      <c r="I228" s="5"/>
      <c r="J228" s="5"/>
      <c r="K228" s="5"/>
      <c r="L228" s="5"/>
      <c r="M228" s="5"/>
      <c r="N228" s="5"/>
      <c r="O228" s="5"/>
      <c r="P228" s="5"/>
      <c r="Q228" s="5"/>
      <c r="W228" s="5"/>
    </row>
    <row r="229" spans="1:23" ht="15.75" customHeight="1">
      <c r="A229" s="25"/>
      <c r="B229" s="25"/>
      <c r="H229" s="5"/>
      <c r="I229" s="5"/>
      <c r="J229" s="5"/>
      <c r="K229" s="5"/>
      <c r="L229" s="5"/>
      <c r="M229" s="5"/>
      <c r="N229" s="5"/>
      <c r="O229" s="5"/>
      <c r="P229" s="5"/>
      <c r="Q229" s="5"/>
      <c r="W229" s="5"/>
    </row>
    <row r="230" spans="1:23" ht="15.75" customHeight="1">
      <c r="A230" s="25"/>
      <c r="B230" s="25"/>
      <c r="H230" s="5"/>
      <c r="I230" s="5"/>
      <c r="J230" s="5"/>
      <c r="K230" s="5"/>
      <c r="L230" s="5"/>
      <c r="M230" s="5"/>
      <c r="N230" s="5"/>
      <c r="O230" s="5"/>
      <c r="P230" s="5"/>
      <c r="Q230" s="5"/>
      <c r="W230" s="5"/>
    </row>
    <row r="231" spans="1:23" ht="15.75" customHeight="1">
      <c r="A231" s="25"/>
      <c r="B231" s="25"/>
      <c r="H231" s="5"/>
      <c r="I231" s="5"/>
      <c r="J231" s="5"/>
      <c r="K231" s="5"/>
      <c r="L231" s="5"/>
      <c r="M231" s="5"/>
      <c r="N231" s="5"/>
      <c r="O231" s="5"/>
      <c r="P231" s="5"/>
      <c r="Q231" s="5"/>
      <c r="W231" s="5"/>
    </row>
    <row r="232" spans="1:23" ht="15.75" customHeight="1">
      <c r="A232" s="25"/>
      <c r="B232" s="25"/>
      <c r="H232" s="5"/>
      <c r="I232" s="5"/>
      <c r="J232" s="5"/>
      <c r="K232" s="5"/>
      <c r="L232" s="5"/>
      <c r="M232" s="5"/>
      <c r="N232" s="5"/>
      <c r="O232" s="5"/>
      <c r="P232" s="5"/>
      <c r="Q232" s="5"/>
      <c r="W232" s="5"/>
    </row>
    <row r="233" spans="1:23" ht="15.75" customHeight="1">
      <c r="A233" s="25"/>
      <c r="B233" s="25"/>
      <c r="H233" s="5"/>
      <c r="I233" s="5"/>
      <c r="J233" s="5"/>
      <c r="K233" s="5"/>
      <c r="L233" s="5"/>
      <c r="M233" s="5"/>
      <c r="N233" s="5"/>
      <c r="O233" s="5"/>
      <c r="P233" s="5"/>
      <c r="Q233" s="5"/>
      <c r="W233" s="5"/>
    </row>
    <row r="234" spans="1:23" ht="15.75" customHeight="1">
      <c r="A234" s="25"/>
      <c r="B234" s="25"/>
      <c r="H234" s="5"/>
      <c r="I234" s="5"/>
      <c r="J234" s="5"/>
      <c r="K234" s="5"/>
      <c r="L234" s="5"/>
      <c r="M234" s="5"/>
      <c r="N234" s="5"/>
      <c r="O234" s="5"/>
      <c r="P234" s="5"/>
      <c r="Q234" s="5"/>
      <c r="W234" s="5"/>
    </row>
    <row r="235" spans="1:23" ht="15.75" customHeight="1">
      <c r="A235" s="25"/>
      <c r="B235" s="25"/>
      <c r="H235" s="5"/>
      <c r="I235" s="5"/>
      <c r="J235" s="5"/>
      <c r="K235" s="5"/>
      <c r="L235" s="5"/>
      <c r="M235" s="5"/>
      <c r="N235" s="5"/>
      <c r="O235" s="5"/>
      <c r="P235" s="5"/>
      <c r="Q235" s="5"/>
      <c r="W235" s="5"/>
    </row>
    <row r="236" spans="1:23" ht="15.75" customHeight="1">
      <c r="A236" s="25"/>
      <c r="B236" s="25"/>
      <c r="H236" s="5"/>
      <c r="I236" s="5"/>
      <c r="J236" s="5"/>
      <c r="K236" s="5"/>
      <c r="L236" s="5"/>
      <c r="M236" s="5"/>
      <c r="N236" s="5"/>
      <c r="O236" s="5"/>
      <c r="P236" s="5"/>
      <c r="Q236" s="5"/>
      <c r="W236" s="5"/>
    </row>
    <row r="237" spans="1:23" ht="15.75" customHeight="1">
      <c r="A237" s="25"/>
      <c r="B237" s="25"/>
      <c r="H237" s="5"/>
      <c r="I237" s="5"/>
      <c r="J237" s="5"/>
      <c r="K237" s="5"/>
      <c r="L237" s="5"/>
      <c r="M237" s="5"/>
      <c r="N237" s="5"/>
      <c r="O237" s="5"/>
      <c r="P237" s="5"/>
      <c r="Q237" s="5"/>
      <c r="W237" s="5"/>
    </row>
    <row r="238" spans="1:23" ht="15.75" customHeight="1">
      <c r="A238" s="25"/>
      <c r="B238" s="25"/>
      <c r="H238" s="5"/>
      <c r="I238" s="5"/>
      <c r="J238" s="5"/>
      <c r="K238" s="5"/>
      <c r="L238" s="5"/>
      <c r="M238" s="5"/>
      <c r="N238" s="5"/>
      <c r="O238" s="5"/>
      <c r="P238" s="5"/>
      <c r="Q238" s="5"/>
      <c r="W238" s="5"/>
    </row>
    <row r="239" spans="1:23" ht="15.75" customHeight="1">
      <c r="A239" s="25"/>
      <c r="B239" s="25"/>
      <c r="H239" s="5"/>
      <c r="I239" s="5"/>
      <c r="J239" s="5"/>
      <c r="K239" s="5"/>
      <c r="L239" s="5"/>
      <c r="M239" s="5"/>
      <c r="N239" s="5"/>
      <c r="O239" s="5"/>
      <c r="P239" s="5"/>
      <c r="Q239" s="5"/>
      <c r="W239" s="5"/>
    </row>
    <row r="240" spans="1: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2:F2"/>
    <mergeCell ref="S2:X2"/>
    <mergeCell ref="C12:D12"/>
    <mergeCell ref="S35:W35"/>
  </mergeCells>
  <conditionalFormatting sqref="C8:Q8 V14:V33">
    <cfRule type="colorScale" priority="1">
      <colorScale>
        <cfvo type="formula" val="-1"/>
        <cfvo type="formula" val="0"/>
        <cfvo type="formula" val="1.157273521"/>
        <color rgb="FFEA9999"/>
        <color rgb="FFFFFFFF"/>
        <color rgb="FFEA9999"/>
      </colorScale>
    </cfRule>
  </conditionalFormatting>
  <conditionalFormatting sqref="C8:Q8">
    <cfRule type="colorScale" priority="2">
      <colorScale>
        <cfvo type="min"/>
        <cfvo type="max"/>
        <color rgb="FFFFFFFF"/>
        <color rgb="FF57BB8A"/>
      </colorScale>
    </cfRule>
    <cfRule type="colorScale" priority="3">
      <colorScale>
        <cfvo type="min"/>
        <cfvo type="max"/>
        <color rgb="FFFFFFFF"/>
        <color rgb="FF57BB8A"/>
      </colorScale>
    </cfRule>
  </conditionalFormatting>
  <conditionalFormatting sqref="C14:Q33">
    <cfRule type="colorScale" priority="4">
      <colorScale>
        <cfvo type="min"/>
        <cfvo type="max"/>
        <color rgb="FFFFFFFF"/>
        <color rgb="FF57BB8A"/>
      </colorScale>
    </cfRule>
  </conditionalFormatting>
  <pageMargins left="0" right="0" top="0" bottom="0" header="0" footer="0"/>
  <pageSetup orientation="landscape"/>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E1330A9AC7EB14B95735387F077E344" ma:contentTypeVersion="7" ma:contentTypeDescription="Create a new document." ma:contentTypeScope="" ma:versionID="8639b36cc5731e761665059faf3b2c0c">
  <xsd:schema xmlns:xsd="http://www.w3.org/2001/XMLSchema" xmlns:xs="http://www.w3.org/2001/XMLSchema" xmlns:p="http://schemas.microsoft.com/office/2006/metadata/properties" xmlns:ns2="cceceb7d-57bc-460a-b2f3-c17de45f2e25" targetNamespace="http://schemas.microsoft.com/office/2006/metadata/properties" ma:root="true" ma:fieldsID="bb6e7a8bef8f9ba3840675053ea0eb60" ns2:_="">
    <xsd:import namespace="cceceb7d-57bc-460a-b2f3-c17de45f2e2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eceb7d-57bc-460a-b2f3-c17de45f2e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0558688-A938-4A97-92B7-51C29EE768CD}"/>
</file>

<file path=customXml/itemProps2.xml><?xml version="1.0" encoding="utf-8"?>
<ds:datastoreItem xmlns:ds="http://schemas.openxmlformats.org/officeDocument/2006/customXml" ds:itemID="{29D0D48E-6258-4129-9C7C-BA32015A67CC}"/>
</file>

<file path=customXml/itemProps3.xml><?xml version="1.0" encoding="utf-8"?>
<ds:datastoreItem xmlns:ds="http://schemas.openxmlformats.org/officeDocument/2006/customXml" ds:itemID="{5427A3F2-50B3-4B73-B401-E76E497EBE6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Begum, Tony (Consultant)</cp:lastModifiedBy>
  <cp:revision/>
  <dcterms:created xsi:type="dcterms:W3CDTF">2025-09-23T17:53:18Z</dcterms:created>
  <dcterms:modified xsi:type="dcterms:W3CDTF">2025-10-07T13:06:28Z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0x0101000E1330A9AC7EB14B95735387F077E344</vt:lpwstr>
  </property>
  <property fmtid="{D5CDD505-2E9C-101B-9397-08002B2CF9AE}" pid="3" name="CofWorkbookId">
    <vt:lpwstr>c1a3fb04-2f4c-47c7-9cc6-baa0865a240f</vt:lpwstr>
  </property>
</Properties>
</file>