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M:\pc\Dokumenter\PhD\OSI\"/>
    </mc:Choice>
  </mc:AlternateContent>
  <xr:revisionPtr revIDLastSave="0" documentId="13_ncr:1_{402DF8BB-D489-4192-A42B-07956EF277E1}" xr6:coauthVersionLast="47" xr6:coauthVersionMax="47" xr10:uidLastSave="{00000000-0000-0000-0000-000000000000}"/>
  <bookViews>
    <workbookView xWindow="11835" yWindow="4650" windowWidth="17070" windowHeight="140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8" i="1" l="1"/>
  <c r="F78" i="1" s="1"/>
  <c r="F63" i="1"/>
  <c r="F64" i="1"/>
  <c r="F65" i="1"/>
  <c r="F66" i="1"/>
  <c r="F67" i="1"/>
  <c r="F48" i="1"/>
  <c r="F41" i="1"/>
  <c r="F47" i="1"/>
  <c r="F39" i="1"/>
  <c r="F38" i="1"/>
  <c r="F26" i="1"/>
  <c r="E26" i="1"/>
  <c r="F20" i="1"/>
  <c r="F14" i="1"/>
  <c r="F15" i="1"/>
  <c r="F10" i="1"/>
  <c r="C48" i="1"/>
  <c r="C47" i="1"/>
  <c r="C78" i="1" s="1"/>
  <c r="C35" i="1"/>
  <c r="C20" i="1"/>
  <c r="C14" i="1" s="1"/>
  <c r="C15" i="1"/>
  <c r="C10" i="1"/>
  <c r="E80" i="1" l="1"/>
  <c r="C80" i="1"/>
  <c r="C26" i="1"/>
  <c r="C82" i="1" s="1"/>
  <c r="F80" i="1" l="1"/>
  <c r="F82" i="1" s="1"/>
  <c r="E82" i="1"/>
</calcChain>
</file>

<file path=xl/sharedStrings.xml><?xml version="1.0" encoding="utf-8"?>
<sst xmlns="http://schemas.openxmlformats.org/spreadsheetml/2006/main" count="92" uniqueCount="92">
  <si>
    <t xml:space="preserve">Gruppenavn: </t>
  </si>
  <si>
    <t>Svømming</t>
  </si>
  <si>
    <t>Gruppenr:</t>
  </si>
  <si>
    <t>Økonom:</t>
  </si>
  <si>
    <t>Ingrid Baklund</t>
  </si>
  <si>
    <t>Økonom email:</t>
  </si>
  <si>
    <t>okonom@svomming.osi.no</t>
  </si>
  <si>
    <t>Se kontoplan for forklaring på poster. Budsjettet skal ikke modifiseres.</t>
  </si>
  <si>
    <t>Fyll inn de postene som gjelder for din gruppe.</t>
  </si>
  <si>
    <t>Konto i regnskapet</t>
  </si>
  <si>
    <t>Inntekter</t>
  </si>
  <si>
    <t>Budsjett 2021</t>
  </si>
  <si>
    <t>Note</t>
  </si>
  <si>
    <t>Salg utstyr</t>
  </si>
  <si>
    <t xml:space="preserve">Svømmehetter + T-skjorter. Estimert 11 000 i 2020, men vi tjente kun 6800. Derfor nedjustert til 7000. </t>
  </si>
  <si>
    <t>Sponsorinntekter</t>
  </si>
  <si>
    <t>Tilskudd fra Velferdstinget</t>
  </si>
  <si>
    <t>Tilskudd fra NIF</t>
  </si>
  <si>
    <t>Tildelt Gruppebevilgning</t>
  </si>
  <si>
    <t>Andre tilskudd</t>
  </si>
  <si>
    <t>Triatolonmedlemmer, 50 kr per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</si>
  <si>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</si>
  <si>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</si>
  <si>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</si>
  <si>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</si>
  <si>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</si>
  <si>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50 student + 10 ikke-studenter x 2 semester. Foreløpig regnskap viser mottatt 11 170, selv om vi i teorien skulle ha fått 17410</t>
  </si>
  <si>
    <t>Kursavgifter</t>
  </si>
  <si>
    <t>Egenandeler</t>
  </si>
  <si>
    <t>Stevneinntekter</t>
  </si>
  <si>
    <t>Dugnadsinntekter</t>
  </si>
  <si>
    <t>Andre inntekter</t>
  </si>
  <si>
    <t>Sum inntekter</t>
  </si>
  <si>
    <t>Lønnskostnader</t>
  </si>
  <si>
    <t>Lønn ansatte</t>
  </si>
  <si>
    <t>Div lønn u/FP</t>
  </si>
  <si>
    <t>Feriepenger</t>
  </si>
  <si>
    <t>Koll.pensjonsforsikring</t>
  </si>
  <si>
    <t>Godtgjørelse til dommere</t>
  </si>
  <si>
    <t>Annen personalkostnad</t>
  </si>
  <si>
    <t>Sum lønnskostnader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</si>
  <si>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</si>
  <si>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</si>
  <si>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</si>
  <si>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</si>
  <si>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</si>
  <si>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Norges Svømmeforbund</t>
  </si>
  <si>
    <t>Premier</t>
  </si>
  <si>
    <t>Fremmedytelse, innlede instruktører osv</t>
  </si>
  <si>
    <t>Utbetalt til medlemmer</t>
  </si>
  <si>
    <t>Rep/vedl.hold hytter</t>
  </si>
  <si>
    <t>Leie idrettsanlegg</t>
  </si>
  <si>
    <t>Utgifter skisamlinger/idrettsarr.</t>
  </si>
  <si>
    <t>10 deltakere på SL vår og høst a kr. 650</t>
  </si>
  <si>
    <t>Sosiale tilstellinger</t>
  </si>
  <si>
    <t>Toll og spedisjonskostnad ved vareforsendelse</t>
  </si>
  <si>
    <t>Leie lokale</t>
  </si>
  <si>
    <t>Renovasjon, vann, avlop og lignende</t>
  </si>
  <si>
    <t>Lys, varme</t>
  </si>
  <si>
    <t>Leie datautstyr</t>
  </si>
  <si>
    <t>Leasing / leie bil</t>
  </si>
  <si>
    <t>Inventar</t>
  </si>
  <si>
    <t>Driftsmateriale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</si>
  <si>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</si>
  <si>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</si>
  <si>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</si>
  <si>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</si>
  <si>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</si>
  <si>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</si>
  <si>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</si>
  <si>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</si>
  <si>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</si>
  <si>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</si>
  <si>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Obligatorisk abonnement Norsk svømmeforbund</t>
  </si>
  <si>
    <t>Møte, kurs, oppdatering</t>
  </si>
  <si>
    <t>Telefon</t>
  </si>
  <si>
    <t>Porto</t>
  </si>
  <si>
    <t>Bilgodtgjørelse, oppgavepliktig</t>
  </si>
  <si>
    <t>Passasjergodtgjørelse</t>
  </si>
  <si>
    <t>Reklamekostnad</t>
  </si>
  <si>
    <t>Gaver</t>
  </si>
  <si>
    <t>Forsikringspremie</t>
  </si>
  <si>
    <t>Medlemsforsikring</t>
  </si>
  <si>
    <t>Kostnader styremøter, årsmøter osv</t>
  </si>
  <si>
    <t>Annen kostnad, fradragsberettiget</t>
  </si>
  <si>
    <t>Sum driftskostnader</t>
  </si>
  <si>
    <t>Sum kostnader</t>
  </si>
  <si>
    <t>Driftsresultat</t>
  </si>
  <si>
    <t>Actual 2021</t>
  </si>
  <si>
    <t>Variation</t>
  </si>
  <si>
    <t>Student leker refunds</t>
  </si>
  <si>
    <t>Training fee refund (Ok Kyong)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</si>
</sst>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kr-414]"/>
    <numFmt numFmtId="165" formatCode="&quot;kr &quot;#,##0.00;[Red]&quot;-kr &quot;#,##0.00"/>
    <numFmt numFmtId="166" formatCode="[$kr-414]\ #,##0.00"/>
  </numFmts>
  <fonts count="9" x14ac:knownFonts="1">
    <font>
      <sz val="10"/>
      <color rgb="FF000000"/>
      <name val="Arial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  <charset val="1"/>
    </font>
    <font>
      <b/>
      <sz val="10"/>
      <color rgb="FF2C3E50"/>
      <name val="Arial"/>
      <family val="2"/>
      <charset val="1"/>
    </font>
    <font>
      <sz val="10"/>
      <color rgb="FF2C3E5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2">
    <xf numFmtId="0" fontId="0" fillId="0" borderId="0" xfId="0"/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165" fontId="4" fillId="0" borderId="1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164" fontId="5" fillId="3" borderId="0" xfId="0" applyNumberFormat="1" applyFont="1" applyFill="1" applyAlignment="1">
      <alignment horizontal="right" vertical="center"/>
    </xf>
    <xf numFmtId="0" fontId="0" fillId="4" borderId="0" xfId="0" applyFill="1" applyAlignment="1">
      <alignment vertical="center"/>
    </xf>
    <xf numFmtId="164" fontId="5" fillId="4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4" fontId="5" fillId="3" borderId="3" xfId="0" applyNumberFormat="1" applyFont="1" applyFill="1" applyBorder="1" applyAlignment="1">
      <alignment horizontal="right" vertical="center"/>
    </xf>
    <xf numFmtId="164" fontId="5" fillId="4" borderId="3" xfId="0" applyNumberFormat="1" applyFont="1" applyFill="1" applyBorder="1" applyAlignment="1">
      <alignment horizontal="right" vertical="center"/>
    </xf>
    <xf numFmtId="164" fontId="0" fillId="3" borderId="3" xfId="0" applyNumberFormat="1" applyFill="1" applyBorder="1" applyAlignment="1">
      <alignment vertical="center"/>
    </xf>
    <xf numFmtId="166" fontId="0" fillId="3" borderId="4" xfId="0" applyNumberFormat="1" applyFill="1" applyBorder="1" applyAlignment="1">
      <alignment vertical="center"/>
    </xf>
    <xf numFmtId="166" fontId="0" fillId="4" borderId="4" xfId="0" applyNumberForma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3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konom@svomming.osi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topLeftCell="A31" zoomScale="150" zoomScaleNormal="150" workbookViewId="0">
      <selection activeCell="G54" sqref="G54"/>
    </sheetView>
  </sheetViews>
  <sheetFormatPr defaultColWidth="14.42578125" defaultRowHeight="12.75" x14ac:dyDescent="0.2"/>
  <cols>
    <col min="1" max="1" width="8.140625" style="2" customWidth="1"/>
    <col min="2" max="2" width="45.140625" style="2" customWidth="1"/>
    <col min="3" max="3" width="20.7109375" style="2" customWidth="1"/>
    <col min="4" max="4" width="9" style="2" customWidth="1"/>
    <col min="5" max="5" width="14.42578125" style="31"/>
    <col min="6" max="6" width="14.42578125" style="33"/>
    <col min="7" max="16384" width="14.42578125" style="2"/>
  </cols>
  <sheetData>
    <row r="1" spans="1:6" ht="15.75" customHeight="1" x14ac:dyDescent="0.2">
      <c r="A1" s="1" t="s">
        <v>0</v>
      </c>
      <c r="B1" s="1"/>
      <c r="C1" s="2" t="s">
        <v>1</v>
      </c>
    </row>
    <row r="2" spans="1:6" ht="15.75" customHeight="1" x14ac:dyDescent="0.2">
      <c r="A2" s="1" t="s">
        <v>2</v>
      </c>
      <c r="B2" s="1"/>
      <c r="C2" s="2">
        <v>18</v>
      </c>
    </row>
    <row r="3" spans="1:6" ht="15.75" customHeight="1" x14ac:dyDescent="0.2">
      <c r="A3" s="1" t="s">
        <v>3</v>
      </c>
      <c r="B3" s="1"/>
      <c r="C3" s="3" t="s">
        <v>4</v>
      </c>
    </row>
    <row r="4" spans="1:6" ht="15.75" customHeight="1" x14ac:dyDescent="0.2">
      <c r="A4" s="4" t="s">
        <v>5</v>
      </c>
      <c r="B4" s="4"/>
      <c r="C4" s="5" t="s">
        <v>6</v>
      </c>
    </row>
    <row r="6" spans="1:6" ht="15.75" customHeight="1" x14ac:dyDescent="0.2">
      <c r="A6" s="6" t="s">
        <v>7</v>
      </c>
      <c r="B6" s="6"/>
      <c r="C6" s="6"/>
      <c r="D6" s="6"/>
    </row>
    <row r="7" spans="1:6" ht="15.75" customHeight="1" x14ac:dyDescent="0.2">
      <c r="A7" s="6" t="s">
        <v>8</v>
      </c>
      <c r="B7" s="6"/>
      <c r="C7" s="7"/>
      <c r="D7" s="7"/>
    </row>
    <row r="8" spans="1:6" ht="15.75" customHeight="1" x14ac:dyDescent="0.2">
      <c r="A8" s="8" t="s">
        <v>9</v>
      </c>
      <c r="B8" s="8"/>
      <c r="C8" s="7"/>
      <c r="D8" s="7"/>
    </row>
    <row r="9" spans="1:6" ht="15.75" customHeight="1" x14ac:dyDescent="0.2">
      <c r="A9" s="9" t="s">
        <v>10</v>
      </c>
      <c r="B9" s="9"/>
      <c r="C9" s="10" t="s">
        <v>11</v>
      </c>
      <c r="D9" s="11" t="s">
        <v>12</v>
      </c>
      <c r="E9" s="35" t="s">
        <v>88</v>
      </c>
      <c r="F9" s="36" t="s">
        <v>89</v>
      </c>
    </row>
    <row r="10" spans="1:6" ht="15.75" customHeight="1" x14ac:dyDescent="0.2">
      <c r="A10" s="12">
        <v>3110</v>
      </c>
      <c r="B10" s="13" t="s">
        <v>13</v>
      </c>
      <c r="C10" s="14">
        <f>7000</f>
        <v>7000</v>
      </c>
      <c r="D10" s="7" t="s">
        <v>14</v>
      </c>
      <c r="E10" s="32">
        <v>2990</v>
      </c>
      <c r="F10" s="34">
        <f>E10-C10</f>
        <v>-4010</v>
      </c>
    </row>
    <row r="11" spans="1:6" ht="15.75" customHeight="1" x14ac:dyDescent="0.2">
      <c r="A11" s="12">
        <v>3120</v>
      </c>
      <c r="B11" s="13" t="s">
        <v>15</v>
      </c>
      <c r="C11" s="14"/>
      <c r="D11" s="7"/>
      <c r="E11" s="32"/>
      <c r="F11" s="34"/>
    </row>
    <row r="12" spans="1:6" ht="15.75" customHeight="1" x14ac:dyDescent="0.2">
      <c r="A12" s="12">
        <v>3400</v>
      </c>
      <c r="B12" s="13" t="s">
        <v>16</v>
      </c>
      <c r="C12" s="14"/>
      <c r="D12" s="12"/>
      <c r="E12" s="32"/>
      <c r="F12" s="34"/>
    </row>
    <row r="13" spans="1:6" ht="15.75" customHeight="1" x14ac:dyDescent="0.2">
      <c r="A13" s="12">
        <v>3440</v>
      </c>
      <c r="B13" s="13" t="s">
        <v>17</v>
      </c>
      <c r="C13" s="14"/>
      <c r="D13" s="7"/>
      <c r="E13" s="32"/>
      <c r="F13" s="34"/>
    </row>
    <row r="14" spans="1:6" ht="15.75" customHeight="1" x14ac:dyDescent="0.2">
      <c r="A14" s="12">
        <v>3480</v>
      </c>
      <c r="B14" s="13" t="s">
        <v>18</v>
      </c>
      <c r="C14" s="14">
        <f>C20</f>
        <v>20800</v>
      </c>
      <c r="D14" s="7"/>
      <c r="E14" s="32">
        <v>1500</v>
      </c>
      <c r="F14" s="34">
        <f t="shared" ref="F11:F26" si="0">E14-C14</f>
        <v>-19300</v>
      </c>
    </row>
    <row r="15" spans="1:6" ht="15.75" customHeight="1" x14ac:dyDescent="0.2">
      <c r="A15" s="12">
        <v>3490</v>
      </c>
      <c r="B15" s="13" t="s">
        <v>19</v>
      </c>
      <c r="C15" s="14">
        <f>50*38</f>
        <v>1900</v>
      </c>
      <c r="D15" s="7" t="s">
        <v>20</v>
      </c>
      <c r="E15" s="32">
        <v>4600</v>
      </c>
      <c r="F15" s="34">
        <f t="shared" si="0"/>
        <v>2700</v>
      </c>
    </row>
    <row r="16" spans="1:6" ht="15.75" customHeight="1" x14ac:dyDescent="0.2">
      <c r="A16" s="12">
        <v>3610</v>
      </c>
      <c r="B16" s="13" t="s">
        <v>21</v>
      </c>
      <c r="C16" s="14"/>
      <c r="D16" s="7"/>
      <c r="E16" s="32"/>
      <c r="F16" s="34"/>
    </row>
    <row r="17" spans="1:6" ht="15.75" customHeight="1" x14ac:dyDescent="0.2">
      <c r="A17" s="12">
        <v>3630</v>
      </c>
      <c r="B17" s="13" t="s">
        <v>22</v>
      </c>
      <c r="C17" s="14"/>
      <c r="D17" s="7"/>
      <c r="E17" s="32"/>
      <c r="F17" s="34"/>
    </row>
    <row r="18" spans="1:6" ht="15.75" customHeight="1" x14ac:dyDescent="0.2">
      <c r="A18" s="12">
        <v>3900</v>
      </c>
      <c r="B18" s="13" t="s">
        <v>23</v>
      </c>
      <c r="C18" s="14"/>
      <c r="D18" s="7"/>
      <c r="E18" s="32"/>
      <c r="F18" s="34"/>
    </row>
    <row r="19" spans="1:6" ht="15.75" customHeight="1" x14ac:dyDescent="0.2">
      <c r="A19" s="12">
        <v>3910</v>
      </c>
      <c r="B19" s="13" t="s">
        <v>24</v>
      </c>
      <c r="C19" s="14"/>
      <c r="D19" s="12"/>
      <c r="E19" s="32"/>
      <c r="F19" s="34"/>
    </row>
    <row r="20" spans="1:6" ht="15.75" customHeight="1" x14ac:dyDescent="0.2">
      <c r="A20" s="12">
        <v>3920</v>
      </c>
      <c r="B20" s="13" t="s">
        <v>25</v>
      </c>
      <c r="C20" s="14">
        <f>10*590*2+50*90*2</f>
        <v>20800</v>
      </c>
      <c r="D20" s="13" t="s">
        <v>26</v>
      </c>
      <c r="E20" s="32">
        <v>12880</v>
      </c>
      <c r="F20" s="34">
        <f t="shared" si="0"/>
        <v>-7920</v>
      </c>
    </row>
    <row r="21" spans="1:6" ht="15.75" customHeight="1" x14ac:dyDescent="0.2">
      <c r="A21" s="12">
        <v>3940</v>
      </c>
      <c r="B21" s="13" t="s">
        <v>27</v>
      </c>
      <c r="C21" s="14"/>
      <c r="D21" s="7"/>
      <c r="E21" s="32"/>
      <c r="F21" s="34"/>
    </row>
    <row r="22" spans="1:6" x14ac:dyDescent="0.2">
      <c r="A22" s="12">
        <v>3950</v>
      </c>
      <c r="B22" s="13" t="s">
        <v>28</v>
      </c>
      <c r="C22" s="14"/>
      <c r="D22" s="7"/>
      <c r="E22" s="32"/>
      <c r="F22" s="34"/>
    </row>
    <row r="23" spans="1:6" x14ac:dyDescent="0.2">
      <c r="A23" s="12">
        <v>3960</v>
      </c>
      <c r="B23" s="13" t="s">
        <v>29</v>
      </c>
      <c r="C23" s="14"/>
      <c r="D23" s="7"/>
      <c r="E23" s="32"/>
      <c r="F23" s="34"/>
    </row>
    <row r="24" spans="1:6" x14ac:dyDescent="0.2">
      <c r="A24" s="12">
        <v>3970</v>
      </c>
      <c r="B24" s="13" t="s">
        <v>30</v>
      </c>
      <c r="C24" s="14"/>
      <c r="D24" s="7"/>
      <c r="E24" s="32"/>
      <c r="F24" s="34"/>
    </row>
    <row r="25" spans="1:6" x14ac:dyDescent="0.2">
      <c r="A25" s="15">
        <v>3990</v>
      </c>
      <c r="B25" s="16" t="s">
        <v>31</v>
      </c>
      <c r="C25" s="17"/>
      <c r="D25" s="7"/>
      <c r="E25" s="32"/>
      <c r="F25" s="34"/>
    </row>
    <row r="26" spans="1:6" x14ac:dyDescent="0.2">
      <c r="A26" s="18" t="s">
        <v>32</v>
      </c>
      <c r="B26" s="18"/>
      <c r="C26" s="19">
        <f>SUM(C10:C25)</f>
        <v>50500</v>
      </c>
      <c r="D26" s="7"/>
      <c r="E26" s="37">
        <f>SUM(E10:E25)</f>
        <v>21970</v>
      </c>
      <c r="F26" s="38">
        <f t="shared" si="0"/>
        <v>-28530</v>
      </c>
    </row>
    <row r="27" spans="1:6" x14ac:dyDescent="0.2">
      <c r="A27" s="7"/>
      <c r="B27" s="7"/>
      <c r="C27" s="20"/>
      <c r="D27" s="7"/>
      <c r="E27" s="32"/>
      <c r="F27" s="34"/>
    </row>
    <row r="28" spans="1:6" x14ac:dyDescent="0.2">
      <c r="A28" s="21" t="s">
        <v>33</v>
      </c>
      <c r="B28" s="21"/>
      <c r="C28" s="22"/>
      <c r="D28" s="7"/>
      <c r="E28" s="32"/>
      <c r="F28" s="34"/>
    </row>
    <row r="29" spans="1:6" x14ac:dyDescent="0.2">
      <c r="A29" s="12">
        <v>5010</v>
      </c>
      <c r="B29" s="13" t="s">
        <v>34</v>
      </c>
      <c r="C29" s="14"/>
      <c r="D29" s="12"/>
      <c r="E29" s="32"/>
      <c r="F29" s="34"/>
    </row>
    <row r="30" spans="1:6" x14ac:dyDescent="0.2">
      <c r="A30" s="12">
        <v>5011</v>
      </c>
      <c r="B30" s="13" t="s">
        <v>35</v>
      </c>
      <c r="C30" s="14"/>
      <c r="D30" s="12"/>
      <c r="E30" s="32"/>
      <c r="F30" s="34"/>
    </row>
    <row r="31" spans="1:6" x14ac:dyDescent="0.2">
      <c r="A31" s="12">
        <v>5020</v>
      </c>
      <c r="B31" s="13" t="s">
        <v>36</v>
      </c>
      <c r="C31" s="14"/>
      <c r="D31" s="7"/>
      <c r="E31" s="32"/>
      <c r="F31" s="34"/>
    </row>
    <row r="32" spans="1:6" x14ac:dyDescent="0.2">
      <c r="A32" s="12">
        <v>5250</v>
      </c>
      <c r="B32" s="13" t="s">
        <v>37</v>
      </c>
      <c r="C32" s="14"/>
      <c r="D32" s="7"/>
      <c r="E32" s="32"/>
      <c r="F32" s="34"/>
    </row>
    <row r="33" spans="1:7" x14ac:dyDescent="0.2">
      <c r="A33" s="12">
        <v>5350</v>
      </c>
      <c r="B33" s="13" t="s">
        <v>38</v>
      </c>
      <c r="C33" s="14"/>
      <c r="D33" s="7"/>
      <c r="E33" s="32"/>
      <c r="F33" s="34"/>
    </row>
    <row r="34" spans="1:7" x14ac:dyDescent="0.2">
      <c r="A34" s="15">
        <v>5990</v>
      </c>
      <c r="B34" s="16" t="s">
        <v>39</v>
      </c>
      <c r="C34" s="17"/>
      <c r="D34" s="12"/>
      <c r="E34" s="32"/>
      <c r="F34" s="34"/>
    </row>
    <row r="35" spans="1:7" x14ac:dyDescent="0.2">
      <c r="A35" s="23" t="s">
        <v>40</v>
      </c>
      <c r="B35" s="23"/>
      <c r="C35" s="24">
        <f>SUM(C29:C34)</f>
        <v>0</v>
      </c>
      <c r="D35" s="7"/>
      <c r="E35" s="32"/>
      <c r="F35" s="34"/>
    </row>
    <row r="36" spans="1:7" x14ac:dyDescent="0.2">
      <c r="A36" s="7"/>
      <c r="B36" s="7"/>
      <c r="C36" s="20"/>
      <c r="D36" s="7"/>
      <c r="E36" s="32"/>
      <c r="F36" s="34"/>
    </row>
    <row r="37" spans="1:7" x14ac:dyDescent="0.2">
      <c r="A37" s="9" t="s">
        <v>41</v>
      </c>
      <c r="B37" s="9"/>
      <c r="C37" s="25"/>
      <c r="D37" s="7"/>
      <c r="E37" s="32"/>
      <c r="F37" s="34"/>
    </row>
    <row r="38" spans="1:7" x14ac:dyDescent="0.2">
      <c r="A38" s="12">
        <v>4110</v>
      </c>
      <c r="B38" s="13" t="s">
        <v>42</v>
      </c>
      <c r="C38" s="14">
        <v>9065</v>
      </c>
      <c r="D38" s="7"/>
      <c r="E38" s="32">
        <v>0</v>
      </c>
      <c r="F38" s="34">
        <f>E38-C38</f>
        <v>-9065</v>
      </c>
    </row>
    <row r="39" spans="1:7" x14ac:dyDescent="0.2">
      <c r="A39" s="12">
        <v>4120</v>
      </c>
      <c r="B39" s="13" t="s">
        <v>43</v>
      </c>
      <c r="C39" s="14">
        <v>3000</v>
      </c>
      <c r="D39" s="26"/>
      <c r="E39" s="32">
        <v>0</v>
      </c>
      <c r="F39" s="34">
        <f>E39-C39</f>
        <v>-3000</v>
      </c>
    </row>
    <row r="40" spans="1:7" x14ac:dyDescent="0.2">
      <c r="A40" s="12">
        <v>4150</v>
      </c>
      <c r="B40" s="13" t="s">
        <v>44</v>
      </c>
      <c r="C40" s="14"/>
      <c r="D40" s="7"/>
      <c r="E40" s="32"/>
      <c r="F40" s="34"/>
    </row>
    <row r="41" spans="1:7" x14ac:dyDescent="0.2">
      <c r="A41" s="12">
        <v>4200</v>
      </c>
      <c r="B41" s="13" t="s">
        <v>45</v>
      </c>
      <c r="C41" s="14">
        <v>1000</v>
      </c>
      <c r="D41" s="27" t="s">
        <v>46</v>
      </c>
      <c r="E41" s="32">
        <v>9100</v>
      </c>
      <c r="F41" s="34">
        <f t="shared" ref="F40:F80" si="1">E41-C41</f>
        <v>8100</v>
      </c>
      <c r="G41" s="30" t="s">
        <v>90</v>
      </c>
    </row>
    <row r="42" spans="1:7" x14ac:dyDescent="0.2">
      <c r="A42" s="12">
        <v>4300</v>
      </c>
      <c r="B42" s="13" t="s">
        <v>47</v>
      </c>
      <c r="C42" s="14"/>
      <c r="D42" s="7"/>
      <c r="E42" s="32"/>
      <c r="F42" s="34"/>
    </row>
    <row r="43" spans="1:7" x14ac:dyDescent="0.2">
      <c r="A43" s="12">
        <v>4500</v>
      </c>
      <c r="B43" s="13" t="s">
        <v>48</v>
      </c>
      <c r="C43" s="14"/>
      <c r="D43" s="12"/>
      <c r="E43" s="32"/>
      <c r="F43" s="34"/>
    </row>
    <row r="44" spans="1:7" x14ac:dyDescent="0.2">
      <c r="A44" s="12">
        <v>4510</v>
      </c>
      <c r="B44" s="13" t="s">
        <v>49</v>
      </c>
      <c r="C44" s="14"/>
      <c r="D44" s="7"/>
      <c r="E44" s="32"/>
      <c r="F44" s="34"/>
    </row>
    <row r="45" spans="1:7" x14ac:dyDescent="0.2">
      <c r="A45" s="12">
        <v>4610</v>
      </c>
      <c r="B45" s="13" t="s">
        <v>50</v>
      </c>
      <c r="C45" s="14"/>
      <c r="D45" s="12"/>
      <c r="E45" s="32"/>
      <c r="F45" s="34"/>
    </row>
    <row r="46" spans="1:7" x14ac:dyDescent="0.2">
      <c r="A46" s="12">
        <v>4700</v>
      </c>
      <c r="B46" s="13" t="s">
        <v>51</v>
      </c>
      <c r="C46" s="14"/>
      <c r="D46" s="12"/>
      <c r="E46" s="32"/>
      <c r="F46" s="34"/>
    </row>
    <row r="47" spans="1:7" x14ac:dyDescent="0.2">
      <c r="A47" s="12">
        <v>4800</v>
      </c>
      <c r="B47" s="13" t="s">
        <v>52</v>
      </c>
      <c r="C47" s="14">
        <f>650*10*2</f>
        <v>13000</v>
      </c>
      <c r="D47" s="27" t="s">
        <v>53</v>
      </c>
      <c r="E47" s="32">
        <v>616.75</v>
      </c>
      <c r="F47" s="34">
        <f t="shared" si="1"/>
        <v>-12383.25</v>
      </c>
      <c r="G47" s="30" t="s">
        <v>91</v>
      </c>
    </row>
    <row r="48" spans="1:7" x14ac:dyDescent="0.2">
      <c r="A48" s="12">
        <v>4990</v>
      </c>
      <c r="B48" s="13" t="s">
        <v>54</v>
      </c>
      <c r="C48" s="14">
        <f>7500+7500</f>
        <v>15000</v>
      </c>
      <c r="D48" s="27"/>
      <c r="E48" s="32">
        <v>4800.55</v>
      </c>
      <c r="F48" s="34">
        <f t="shared" si="1"/>
        <v>-10199.450000000001</v>
      </c>
    </row>
    <row r="49" spans="1:6" x14ac:dyDescent="0.2">
      <c r="A49" s="12">
        <v>6110</v>
      </c>
      <c r="B49" s="13" t="s">
        <v>55</v>
      </c>
      <c r="C49" s="14"/>
      <c r="D49" s="7"/>
      <c r="E49" s="32"/>
      <c r="F49" s="34"/>
    </row>
    <row r="50" spans="1:6" x14ac:dyDescent="0.2">
      <c r="A50" s="12">
        <v>6300</v>
      </c>
      <c r="B50" s="13" t="s">
        <v>56</v>
      </c>
      <c r="C50" s="14"/>
      <c r="D50" s="7"/>
      <c r="E50" s="32"/>
      <c r="F50" s="34"/>
    </row>
    <row r="51" spans="1:6" x14ac:dyDescent="0.2">
      <c r="A51" s="12">
        <v>6320</v>
      </c>
      <c r="B51" s="13" t="s">
        <v>57</v>
      </c>
      <c r="C51" s="14"/>
      <c r="D51" s="12"/>
      <c r="E51" s="32"/>
      <c r="F51" s="34"/>
    </row>
    <row r="52" spans="1:6" x14ac:dyDescent="0.2">
      <c r="A52" s="12">
        <v>6340</v>
      </c>
      <c r="B52" s="13" t="s">
        <v>58</v>
      </c>
      <c r="C52" s="14"/>
      <c r="D52" s="12"/>
      <c r="E52" s="32"/>
      <c r="F52" s="34"/>
    </row>
    <row r="53" spans="1:6" x14ac:dyDescent="0.2">
      <c r="A53" s="12">
        <v>6420</v>
      </c>
      <c r="B53" s="13" t="s">
        <v>59</v>
      </c>
      <c r="C53" s="14"/>
      <c r="D53" s="12"/>
      <c r="E53" s="32"/>
      <c r="F53" s="34"/>
    </row>
    <row r="54" spans="1:6" x14ac:dyDescent="0.2">
      <c r="A54" s="12">
        <v>6440</v>
      </c>
      <c r="B54" s="13" t="s">
        <v>60</v>
      </c>
      <c r="C54" s="14"/>
      <c r="D54" s="12"/>
      <c r="E54" s="32"/>
      <c r="F54" s="34"/>
    </row>
    <row r="55" spans="1:6" x14ac:dyDescent="0.2">
      <c r="A55" s="12">
        <v>6540</v>
      </c>
      <c r="B55" s="13" t="s">
        <v>61</v>
      </c>
      <c r="C55" s="14"/>
      <c r="D55" s="12"/>
      <c r="E55" s="32"/>
      <c r="F55" s="34"/>
    </row>
    <row r="56" spans="1:6" x14ac:dyDescent="0.2">
      <c r="A56" s="12">
        <v>6550</v>
      </c>
      <c r="B56" s="13" t="s">
        <v>62</v>
      </c>
      <c r="C56" s="14"/>
      <c r="D56" s="7"/>
      <c r="E56" s="32"/>
      <c r="F56" s="34"/>
    </row>
    <row r="57" spans="1:6" x14ac:dyDescent="0.2">
      <c r="A57" s="12">
        <v>6620</v>
      </c>
      <c r="B57" s="13" t="s">
        <v>63</v>
      </c>
      <c r="C57" s="14"/>
      <c r="D57" s="7"/>
      <c r="E57" s="32"/>
      <c r="F57" s="34"/>
    </row>
    <row r="58" spans="1:6" x14ac:dyDescent="0.2">
      <c r="A58" s="12">
        <v>6700</v>
      </c>
      <c r="B58" s="13" t="s">
        <v>64</v>
      </c>
      <c r="C58" s="14"/>
      <c r="D58" s="12"/>
      <c r="E58" s="32"/>
      <c r="F58" s="34"/>
    </row>
    <row r="59" spans="1:6" x14ac:dyDescent="0.2">
      <c r="A59" s="12">
        <v>6712</v>
      </c>
      <c r="B59" s="13" t="s">
        <v>65</v>
      </c>
      <c r="C59" s="14"/>
      <c r="D59" s="12"/>
      <c r="E59" s="32"/>
      <c r="F59" s="34"/>
    </row>
    <row r="60" spans="1:6" x14ac:dyDescent="0.2">
      <c r="A60" s="12">
        <v>6730</v>
      </c>
      <c r="B60" s="13" t="s">
        <v>66</v>
      </c>
      <c r="C60" s="14"/>
      <c r="D60" s="7"/>
      <c r="E60" s="32"/>
      <c r="F60" s="34"/>
    </row>
    <row r="61" spans="1:6" x14ac:dyDescent="0.2">
      <c r="A61" s="12">
        <v>6790</v>
      </c>
      <c r="B61" s="13" t="s">
        <v>67</v>
      </c>
      <c r="C61" s="14"/>
      <c r="D61" s="12"/>
      <c r="E61" s="32"/>
      <c r="F61" s="34"/>
    </row>
    <row r="62" spans="1:6" x14ac:dyDescent="0.2">
      <c r="A62" s="12">
        <v>6800</v>
      </c>
      <c r="B62" s="13" t="s">
        <v>68</v>
      </c>
      <c r="C62" s="14"/>
      <c r="D62" s="12"/>
      <c r="E62" s="32"/>
      <c r="F62" s="34"/>
    </row>
    <row r="63" spans="1:6" x14ac:dyDescent="0.2">
      <c r="A63" s="12">
        <v>6810</v>
      </c>
      <c r="B63" s="13" t="s">
        <v>69</v>
      </c>
      <c r="C63" s="14">
        <v>85</v>
      </c>
      <c r="D63" s="7"/>
      <c r="E63" s="32">
        <v>0</v>
      </c>
      <c r="F63" s="34">
        <f t="shared" si="1"/>
        <v>-85</v>
      </c>
    </row>
    <row r="64" spans="1:6" x14ac:dyDescent="0.2">
      <c r="A64" s="12">
        <v>6811</v>
      </c>
      <c r="B64" s="13" t="s">
        <v>70</v>
      </c>
      <c r="C64" s="14">
        <v>136.25</v>
      </c>
      <c r="D64" s="7"/>
      <c r="E64" s="32">
        <v>0</v>
      </c>
      <c r="F64" s="34">
        <f t="shared" si="1"/>
        <v>-136.25</v>
      </c>
    </row>
    <row r="65" spans="1:6" x14ac:dyDescent="0.2">
      <c r="A65" s="12">
        <v>6820</v>
      </c>
      <c r="B65" s="13" t="s">
        <v>71</v>
      </c>
      <c r="C65" s="14">
        <v>1500</v>
      </c>
      <c r="D65" s="26"/>
      <c r="E65" s="32">
        <v>0</v>
      </c>
      <c r="F65" s="34">
        <f t="shared" si="1"/>
        <v>-1500</v>
      </c>
    </row>
    <row r="66" spans="1:6" x14ac:dyDescent="0.2">
      <c r="A66" s="12">
        <v>6840</v>
      </c>
      <c r="B66" s="13" t="s">
        <v>72</v>
      </c>
      <c r="C66" s="14">
        <v>500</v>
      </c>
      <c r="D66" s="7" t="s">
        <v>73</v>
      </c>
      <c r="E66" s="32">
        <v>1000</v>
      </c>
      <c r="F66" s="34">
        <f t="shared" si="1"/>
        <v>500</v>
      </c>
    </row>
    <row r="67" spans="1:6" x14ac:dyDescent="0.2">
      <c r="A67" s="12">
        <v>6860</v>
      </c>
      <c r="B67" s="13" t="s">
        <v>74</v>
      </c>
      <c r="C67" s="14">
        <v>7000</v>
      </c>
      <c r="D67" s="28"/>
      <c r="E67" s="32">
        <v>1009.93</v>
      </c>
      <c r="F67" s="34">
        <f t="shared" si="1"/>
        <v>-5990.07</v>
      </c>
    </row>
    <row r="68" spans="1:6" x14ac:dyDescent="0.2">
      <c r="A68" s="12">
        <v>6900</v>
      </c>
      <c r="B68" s="13" t="s">
        <v>75</v>
      </c>
      <c r="C68" s="14"/>
      <c r="D68" s="7"/>
      <c r="E68" s="32"/>
      <c r="F68" s="34"/>
    </row>
    <row r="69" spans="1:6" x14ac:dyDescent="0.2">
      <c r="A69" s="12">
        <v>6940</v>
      </c>
      <c r="B69" s="13" t="s">
        <v>76</v>
      </c>
      <c r="C69" s="14"/>
      <c r="D69" s="7"/>
      <c r="E69" s="32"/>
      <c r="F69" s="34"/>
    </row>
    <row r="70" spans="1:6" x14ac:dyDescent="0.2">
      <c r="A70" s="12">
        <v>7100</v>
      </c>
      <c r="B70" s="13" t="s">
        <v>77</v>
      </c>
      <c r="C70" s="14"/>
      <c r="D70" s="12"/>
      <c r="E70" s="32"/>
      <c r="F70" s="34"/>
    </row>
    <row r="71" spans="1:6" x14ac:dyDescent="0.2">
      <c r="A71" s="12">
        <v>7110</v>
      </c>
      <c r="B71" s="13" t="s">
        <v>78</v>
      </c>
      <c r="C71" s="14"/>
      <c r="D71" s="7"/>
      <c r="E71" s="32"/>
      <c r="F71" s="34"/>
    </row>
    <row r="72" spans="1:6" x14ac:dyDescent="0.2">
      <c r="A72" s="12">
        <v>7320</v>
      </c>
      <c r="B72" s="13" t="s">
        <v>79</v>
      </c>
      <c r="C72" s="14"/>
      <c r="D72" s="7"/>
      <c r="E72" s="32"/>
      <c r="F72" s="34"/>
    </row>
    <row r="73" spans="1:6" x14ac:dyDescent="0.2">
      <c r="A73" s="12">
        <v>7420</v>
      </c>
      <c r="B73" s="13" t="s">
        <v>80</v>
      </c>
      <c r="C73" s="14"/>
      <c r="D73" s="7"/>
      <c r="E73" s="32"/>
      <c r="F73" s="34"/>
    </row>
    <row r="74" spans="1:6" x14ac:dyDescent="0.2">
      <c r="A74" s="12">
        <v>7500</v>
      </c>
      <c r="B74" s="13" t="s">
        <v>81</v>
      </c>
      <c r="C74" s="14"/>
      <c r="D74" s="12"/>
      <c r="E74" s="32"/>
      <c r="F74" s="34"/>
    </row>
    <row r="75" spans="1:6" x14ac:dyDescent="0.2">
      <c r="A75" s="12">
        <v>7510</v>
      </c>
      <c r="B75" s="13" t="s">
        <v>82</v>
      </c>
      <c r="C75" s="14"/>
      <c r="D75" s="12"/>
      <c r="E75" s="32"/>
      <c r="F75" s="34"/>
    </row>
    <row r="76" spans="1:6" x14ac:dyDescent="0.2">
      <c r="A76" s="12">
        <v>7700</v>
      </c>
      <c r="B76" s="13" t="s">
        <v>83</v>
      </c>
      <c r="C76" s="14"/>
      <c r="D76" s="7"/>
      <c r="E76" s="32"/>
      <c r="F76" s="34"/>
    </row>
    <row r="77" spans="1:6" x14ac:dyDescent="0.2">
      <c r="A77" s="15">
        <v>7790</v>
      </c>
      <c r="B77" s="16" t="s">
        <v>84</v>
      </c>
      <c r="C77" s="17"/>
      <c r="D77" s="7"/>
      <c r="E77" s="32"/>
      <c r="F77" s="34"/>
    </row>
    <row r="78" spans="1:6" x14ac:dyDescent="0.2">
      <c r="A78" s="23" t="s">
        <v>85</v>
      </c>
      <c r="B78" s="23"/>
      <c r="C78" s="19">
        <f>SUM(C38:C77)</f>
        <v>50286.25</v>
      </c>
      <c r="D78" s="7"/>
      <c r="E78" s="32">
        <f>SUM(E38:E77)</f>
        <v>16527.23</v>
      </c>
      <c r="F78" s="34">
        <f t="shared" si="1"/>
        <v>-33759.020000000004</v>
      </c>
    </row>
    <row r="79" spans="1:6" x14ac:dyDescent="0.2">
      <c r="A79" s="29"/>
      <c r="B79" s="29"/>
      <c r="C79" s="29"/>
      <c r="D79" s="7"/>
      <c r="F79" s="34"/>
    </row>
    <row r="80" spans="1:6" x14ac:dyDescent="0.2">
      <c r="A80" s="18" t="s">
        <v>86</v>
      </c>
      <c r="B80" s="18"/>
      <c r="C80" s="19">
        <f>C78+C35</f>
        <v>50286.25</v>
      </c>
      <c r="D80" s="7"/>
      <c r="E80" s="39">
        <f>E78</f>
        <v>16527.23</v>
      </c>
      <c r="F80" s="38">
        <f>E80-C80</f>
        <v>-33759.020000000004</v>
      </c>
    </row>
    <row r="81" spans="1:6" x14ac:dyDescent="0.2">
      <c r="A81" s="29"/>
      <c r="B81" s="29"/>
      <c r="C81" s="29"/>
      <c r="D81" s="7"/>
      <c r="F81" s="34"/>
    </row>
    <row r="82" spans="1:6" ht="13.5" thickBot="1" x14ac:dyDescent="0.25">
      <c r="A82" s="9" t="s">
        <v>87</v>
      </c>
      <c r="B82" s="9"/>
      <c r="C82" s="19">
        <f>C26-C80</f>
        <v>213.75</v>
      </c>
      <c r="D82" s="28"/>
      <c r="E82" s="40">
        <f>E26-E80</f>
        <v>5442.77</v>
      </c>
      <c r="F82" s="41">
        <f>F26-F80</f>
        <v>5229.0200000000041</v>
      </c>
    </row>
    <row r="83" spans="1:6" ht="13.5" thickTop="1" x14ac:dyDescent="0.2"/>
  </sheetData>
  <mergeCells count="15">
    <mergeCell ref="A1:B1"/>
    <mergeCell ref="A2:B2"/>
    <mergeCell ref="A3:B3"/>
    <mergeCell ref="A4:B4"/>
    <mergeCell ref="A6:D6"/>
    <mergeCell ref="A7:B7"/>
    <mergeCell ref="A8:B8"/>
    <mergeCell ref="A9:B9"/>
    <mergeCell ref="A26:B26"/>
    <mergeCell ref="A28:B28"/>
    <mergeCell ref="A35:B35"/>
    <mergeCell ref="A37:B37"/>
    <mergeCell ref="A78:B78"/>
    <mergeCell ref="A80:B80"/>
    <mergeCell ref="A82:B82"/>
  </mergeCells>
  <hyperlinks>
    <hyperlink ref="C4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Bruker</dc:creator>
  <dc:description/>
  <cp:lastModifiedBy>Tony Tan</cp:lastModifiedBy>
  <cp:revision>1</cp:revision>
  <dcterms:created xsi:type="dcterms:W3CDTF">2020-01-22T21:13:42Z</dcterms:created>
  <dcterms:modified xsi:type="dcterms:W3CDTF">2021-11-28T21:52:31Z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