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Data\L3 variables\"/>
    </mc:Choice>
  </mc:AlternateContent>
  <xr:revisionPtr revIDLastSave="0" documentId="13_ncr:1_{A8A53B0B-131A-4902-B1C1-BF171FB448E5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3" i="2" l="1"/>
  <c r="Q43" i="2"/>
  <c r="S43" i="2" s="1"/>
  <c r="N43" i="2"/>
  <c r="M43" i="2"/>
  <c r="R43" i="2" s="1"/>
  <c r="T43" i="2" s="1"/>
  <c r="L43" i="2"/>
  <c r="R42" i="2"/>
  <c r="T42" i="2" s="1"/>
  <c r="Q42" i="2"/>
  <c r="S42" i="2" s="1"/>
  <c r="U42" i="2" s="1"/>
  <c r="V42" i="2" s="1"/>
  <c r="N42" i="2"/>
  <c r="M42" i="2"/>
  <c r="L42" i="2"/>
  <c r="R41" i="2"/>
  <c r="T41" i="2" s="1"/>
  <c r="Q41" i="2"/>
  <c r="S41" i="2" s="1"/>
  <c r="U41" i="2" s="1"/>
  <c r="V41" i="2" s="1"/>
  <c r="N41" i="2"/>
  <c r="M41" i="2"/>
  <c r="L41" i="2"/>
  <c r="R40" i="2"/>
  <c r="T40" i="2" s="1"/>
  <c r="N40" i="2"/>
  <c r="M40" i="2"/>
  <c r="L40" i="2"/>
  <c r="Q40" i="2" s="1"/>
  <c r="S40" i="2" s="1"/>
  <c r="N39" i="2"/>
  <c r="M39" i="2"/>
  <c r="R39" i="2" s="1"/>
  <c r="T39" i="2" s="1"/>
  <c r="L39" i="2"/>
  <c r="Q39" i="2" s="1"/>
  <c r="S39" i="2" s="1"/>
  <c r="U39" i="2" s="1"/>
  <c r="V39" i="2" s="1"/>
  <c r="N38" i="2"/>
  <c r="M38" i="2"/>
  <c r="R38" i="2" s="1"/>
  <c r="T38" i="2" s="1"/>
  <c r="L38" i="2"/>
  <c r="Q38" i="2" s="1"/>
  <c r="S38" i="2" s="1"/>
  <c r="N37" i="2"/>
  <c r="M37" i="2"/>
  <c r="R37" i="2" s="1"/>
  <c r="T37" i="2" s="1"/>
  <c r="L37" i="2"/>
  <c r="Q37" i="2" s="1"/>
  <c r="S37" i="2" s="1"/>
  <c r="U37" i="2" s="1"/>
  <c r="V37" i="2" s="1"/>
  <c r="N36" i="2"/>
  <c r="M36" i="2"/>
  <c r="R36" i="2" s="1"/>
  <c r="T36" i="2" s="1"/>
  <c r="L36" i="2"/>
  <c r="Q36" i="2" s="1"/>
  <c r="S36" i="2" s="1"/>
  <c r="Q35" i="2"/>
  <c r="S35" i="2" s="1"/>
  <c r="U35" i="2" s="1"/>
  <c r="V35" i="2" s="1"/>
  <c r="N35" i="2"/>
  <c r="M35" i="2"/>
  <c r="R35" i="2" s="1"/>
  <c r="T35" i="2" s="1"/>
  <c r="L35" i="2"/>
  <c r="R34" i="2"/>
  <c r="T34" i="2" s="1"/>
  <c r="Q34" i="2"/>
  <c r="S34" i="2" s="1"/>
  <c r="N34" i="2"/>
  <c r="M34" i="2"/>
  <c r="L34" i="2"/>
  <c r="R33" i="2"/>
  <c r="T33" i="2" s="1"/>
  <c r="Q33" i="2"/>
  <c r="S33" i="2" s="1"/>
  <c r="U33" i="2" s="1"/>
  <c r="V33" i="2" s="1"/>
  <c r="N33" i="2"/>
  <c r="M33" i="2"/>
  <c r="L33" i="2"/>
  <c r="R32" i="2"/>
  <c r="T32" i="2" s="1"/>
  <c r="N32" i="2"/>
  <c r="M32" i="2"/>
  <c r="L32" i="2"/>
  <c r="Q32" i="2" s="1"/>
  <c r="S32" i="2" s="1"/>
  <c r="U32" i="2" s="1"/>
  <c r="V32" i="2" s="1"/>
  <c r="N31" i="2"/>
  <c r="M31" i="2"/>
  <c r="R31" i="2" s="1"/>
  <c r="T31" i="2" s="1"/>
  <c r="L31" i="2"/>
  <c r="Q31" i="2" s="1"/>
  <c r="S31" i="2" s="1"/>
  <c r="U31" i="2" s="1"/>
  <c r="V31" i="2" s="1"/>
  <c r="N30" i="2"/>
  <c r="M30" i="2"/>
  <c r="R30" i="2" s="1"/>
  <c r="T30" i="2" s="1"/>
  <c r="L30" i="2"/>
  <c r="Q30" i="2" s="1"/>
  <c r="S30" i="2" s="1"/>
  <c r="N29" i="2"/>
  <c r="M29" i="2"/>
  <c r="R29" i="2" s="1"/>
  <c r="T29" i="2" s="1"/>
  <c r="L29" i="2"/>
  <c r="Q29" i="2" s="1"/>
  <c r="S29" i="2" s="1"/>
  <c r="N28" i="2"/>
  <c r="M28" i="2"/>
  <c r="R28" i="2" s="1"/>
  <c r="T28" i="2" s="1"/>
  <c r="L28" i="2"/>
  <c r="Q28" i="2" s="1"/>
  <c r="S28" i="2" s="1"/>
  <c r="Q27" i="2"/>
  <c r="S27" i="2" s="1"/>
  <c r="N27" i="2"/>
  <c r="M27" i="2"/>
  <c r="R27" i="2" s="1"/>
  <c r="T27" i="2" s="1"/>
  <c r="L27" i="2"/>
  <c r="R26" i="2"/>
  <c r="T26" i="2" s="1"/>
  <c r="Q26" i="2"/>
  <c r="S26" i="2" s="1"/>
  <c r="N26" i="2"/>
  <c r="M26" i="2"/>
  <c r="L26" i="2"/>
  <c r="R25" i="2"/>
  <c r="T25" i="2" s="1"/>
  <c r="Q25" i="2"/>
  <c r="S25" i="2" s="1"/>
  <c r="U25" i="2" s="1"/>
  <c r="V25" i="2" s="1"/>
  <c r="N25" i="2"/>
  <c r="M25" i="2"/>
  <c r="L25" i="2"/>
  <c r="R24" i="2"/>
  <c r="T24" i="2" s="1"/>
  <c r="N24" i="2"/>
  <c r="M24" i="2"/>
  <c r="L24" i="2"/>
  <c r="Q24" i="2" s="1"/>
  <c r="S24" i="2" s="1"/>
  <c r="N22" i="2"/>
  <c r="M22" i="2"/>
  <c r="R22" i="2" s="1"/>
  <c r="T22" i="2" s="1"/>
  <c r="L22" i="2"/>
  <c r="Q22" i="2" s="1"/>
  <c r="S22" i="2" s="1"/>
  <c r="N21" i="2"/>
  <c r="M21" i="2"/>
  <c r="R21" i="2" s="1"/>
  <c r="T21" i="2" s="1"/>
  <c r="L21" i="2"/>
  <c r="Q21" i="2" s="1"/>
  <c r="S21" i="2" s="1"/>
  <c r="R20" i="2"/>
  <c r="T20" i="2" s="1"/>
  <c r="Q20" i="2"/>
  <c r="S20" i="2" s="1"/>
  <c r="U20" i="2" s="1"/>
  <c r="V20" i="2" s="1"/>
  <c r="W20" i="2" s="1"/>
  <c r="N20" i="2"/>
  <c r="M20" i="2"/>
  <c r="L20" i="2"/>
  <c r="R19" i="2"/>
  <c r="T19" i="2" s="1"/>
  <c r="N19" i="2"/>
  <c r="M19" i="2"/>
  <c r="L19" i="2"/>
  <c r="Q19" i="2" s="1"/>
  <c r="S19" i="2" s="1"/>
  <c r="U19" i="2" s="1"/>
  <c r="V19" i="2" s="1"/>
  <c r="N18" i="2"/>
  <c r="M18" i="2"/>
  <c r="R18" i="2" s="1"/>
  <c r="T18" i="2" s="1"/>
  <c r="L18" i="2"/>
  <c r="Q18" i="2" s="1"/>
  <c r="S18" i="2" s="1"/>
  <c r="N17" i="2"/>
  <c r="M17" i="2"/>
  <c r="R17" i="2" s="1"/>
  <c r="T17" i="2" s="1"/>
  <c r="L17" i="2"/>
  <c r="Q17" i="2" s="1"/>
  <c r="S17" i="2" s="1"/>
  <c r="U17" i="2" s="1"/>
  <c r="V17" i="2" s="1"/>
  <c r="R16" i="2"/>
  <c r="T16" i="2" s="1"/>
  <c r="Q16" i="2"/>
  <c r="S16" i="2" s="1"/>
  <c r="U16" i="2" s="1"/>
  <c r="V16" i="2" s="1"/>
  <c r="W16" i="2" s="1"/>
  <c r="N16" i="2"/>
  <c r="M16" i="2"/>
  <c r="L16" i="2"/>
  <c r="R15" i="2"/>
  <c r="T15" i="2" s="1"/>
  <c r="N15" i="2"/>
  <c r="M15" i="2"/>
  <c r="L15" i="2"/>
  <c r="Q15" i="2" s="1"/>
  <c r="S15" i="2" s="1"/>
  <c r="N14" i="2"/>
  <c r="M14" i="2"/>
  <c r="R14" i="2" s="1"/>
  <c r="T14" i="2" s="1"/>
  <c r="L14" i="2"/>
  <c r="Q14" i="2" s="1"/>
  <c r="S14" i="2" s="1"/>
  <c r="U14" i="2" s="1"/>
  <c r="V14" i="2" s="1"/>
  <c r="W14" i="2" s="1"/>
  <c r="N13" i="2"/>
  <c r="M13" i="2"/>
  <c r="R13" i="2" s="1"/>
  <c r="T13" i="2" s="1"/>
  <c r="L13" i="2"/>
  <c r="Q13" i="2" s="1"/>
  <c r="S13" i="2" s="1"/>
  <c r="R12" i="2"/>
  <c r="T12" i="2" s="1"/>
  <c r="Q12" i="2"/>
  <c r="S12" i="2" s="1"/>
  <c r="N12" i="2"/>
  <c r="M12" i="2"/>
  <c r="L12" i="2"/>
  <c r="R11" i="2"/>
  <c r="T11" i="2" s="1"/>
  <c r="N11" i="2"/>
  <c r="M11" i="2"/>
  <c r="L11" i="2"/>
  <c r="Q11" i="2" s="1"/>
  <c r="S11" i="2" s="1"/>
  <c r="U11" i="2" s="1"/>
  <c r="V11" i="2" s="1"/>
  <c r="W11" i="2" s="1"/>
  <c r="N10" i="2"/>
  <c r="M10" i="2"/>
  <c r="R10" i="2" s="1"/>
  <c r="T10" i="2" s="1"/>
  <c r="L10" i="2"/>
  <c r="Q10" i="2" s="1"/>
  <c r="S10" i="2" s="1"/>
  <c r="N9" i="2"/>
  <c r="M9" i="2"/>
  <c r="R9" i="2" s="1"/>
  <c r="T9" i="2" s="1"/>
  <c r="L9" i="2"/>
  <c r="Q9" i="2" s="1"/>
  <c r="S9" i="2" s="1"/>
  <c r="R8" i="2"/>
  <c r="T8" i="2" s="1"/>
  <c r="Q8" i="2"/>
  <c r="S8" i="2" s="1"/>
  <c r="U8" i="2" s="1"/>
  <c r="V8" i="2" s="1"/>
  <c r="N8" i="2"/>
  <c r="M8" i="2"/>
  <c r="L8" i="2"/>
  <c r="R7" i="2"/>
  <c r="T7" i="2" s="1"/>
  <c r="N7" i="2"/>
  <c r="M7" i="2"/>
  <c r="L7" i="2"/>
  <c r="Q7" i="2" s="1"/>
  <c r="S7" i="2" s="1"/>
  <c r="N6" i="2"/>
  <c r="M6" i="2"/>
  <c r="R6" i="2" s="1"/>
  <c r="T6" i="2" s="1"/>
  <c r="L6" i="2"/>
  <c r="Q6" i="2" s="1"/>
  <c r="S6" i="2" s="1"/>
  <c r="U6" i="2" s="1"/>
  <c r="V6" i="2" s="1"/>
  <c r="N5" i="2"/>
  <c r="M5" i="2"/>
  <c r="R5" i="2" s="1"/>
  <c r="T5" i="2" s="1"/>
  <c r="L5" i="2"/>
  <c r="Q5" i="2" s="1"/>
  <c r="S5" i="2" s="1"/>
  <c r="R4" i="2"/>
  <c r="T4" i="2" s="1"/>
  <c r="Q4" i="2"/>
  <c r="S4" i="2" s="1"/>
  <c r="N4" i="2"/>
  <c r="M4" i="2"/>
  <c r="L4" i="2"/>
  <c r="R3" i="2"/>
  <c r="T3" i="2" s="1"/>
  <c r="N3" i="2"/>
  <c r="M3" i="2"/>
  <c r="L3" i="2"/>
  <c r="Q3" i="2" s="1"/>
  <c r="U3" i="2" s="1"/>
  <c r="V3" i="2" s="1"/>
  <c r="EY22" i="1"/>
  <c r="FF22" i="1" s="1"/>
  <c r="BN22" i="1"/>
  <c r="BX22" i="1" s="1"/>
  <c r="BM22" i="1"/>
  <c r="BW22" i="1" s="1"/>
  <c r="BL22" i="1"/>
  <c r="BV22" i="1" s="1"/>
  <c r="BK22" i="1"/>
  <c r="BU22" i="1" s="1"/>
  <c r="BJ22" i="1"/>
  <c r="BT22" i="1" s="1"/>
  <c r="BI22" i="1"/>
  <c r="BS22" i="1" s="1"/>
  <c r="BH22" i="1"/>
  <c r="BR22" i="1" s="1"/>
  <c r="BG22" i="1"/>
  <c r="BQ22" i="1" s="1"/>
  <c r="BF22" i="1"/>
  <c r="BP22" i="1" s="1"/>
  <c r="BE22" i="1"/>
  <c r="BO22" i="1" s="1"/>
  <c r="D22" i="1"/>
  <c r="EY21" i="1"/>
  <c r="FF21" i="1" s="1"/>
  <c r="BT21" i="1"/>
  <c r="BN21" i="1"/>
  <c r="BX21" i="1" s="1"/>
  <c r="BM21" i="1"/>
  <c r="BW21" i="1" s="1"/>
  <c r="BL21" i="1"/>
  <c r="BV21" i="1" s="1"/>
  <c r="BK21" i="1"/>
  <c r="BU21" i="1" s="1"/>
  <c r="BJ21" i="1"/>
  <c r="BI21" i="1"/>
  <c r="BS21" i="1" s="1"/>
  <c r="BH21" i="1"/>
  <c r="BR21" i="1" s="1"/>
  <c r="BG21" i="1"/>
  <c r="BQ21" i="1" s="1"/>
  <c r="BF21" i="1"/>
  <c r="BP21" i="1" s="1"/>
  <c r="BE21" i="1"/>
  <c r="BO21" i="1" s="1"/>
  <c r="D21" i="1"/>
  <c r="EY20" i="1"/>
  <c r="FF20" i="1" s="1"/>
  <c r="BN20" i="1"/>
  <c r="BX20" i="1" s="1"/>
  <c r="BM20" i="1"/>
  <c r="BW20" i="1" s="1"/>
  <c r="BL20" i="1"/>
  <c r="BV20" i="1" s="1"/>
  <c r="BK20" i="1"/>
  <c r="BU20" i="1" s="1"/>
  <c r="BJ20" i="1"/>
  <c r="BT20" i="1" s="1"/>
  <c r="BI20" i="1"/>
  <c r="BS20" i="1" s="1"/>
  <c r="BH20" i="1"/>
  <c r="BR20" i="1" s="1"/>
  <c r="BG20" i="1"/>
  <c r="BQ20" i="1" s="1"/>
  <c r="BF20" i="1"/>
  <c r="BP20" i="1" s="1"/>
  <c r="BE20" i="1"/>
  <c r="BO20" i="1" s="1"/>
  <c r="D20" i="1"/>
  <c r="EY19" i="1"/>
  <c r="FF19" i="1" s="1"/>
  <c r="BV19" i="1"/>
  <c r="BU19" i="1"/>
  <c r="BP19" i="1"/>
  <c r="BN19" i="1"/>
  <c r="BX19" i="1" s="1"/>
  <c r="BM19" i="1"/>
  <c r="BW19" i="1" s="1"/>
  <c r="BL19" i="1"/>
  <c r="BK19" i="1"/>
  <c r="BJ19" i="1"/>
  <c r="BT19" i="1" s="1"/>
  <c r="BI19" i="1"/>
  <c r="BS19" i="1" s="1"/>
  <c r="BH19" i="1"/>
  <c r="BR19" i="1" s="1"/>
  <c r="BG19" i="1"/>
  <c r="BQ19" i="1" s="1"/>
  <c r="BF19" i="1"/>
  <c r="BE19" i="1"/>
  <c r="BO19" i="1" s="1"/>
  <c r="D19" i="1"/>
  <c r="EY18" i="1"/>
  <c r="FF18" i="1" s="1"/>
  <c r="BW18" i="1"/>
  <c r="BV18" i="1"/>
  <c r="BP18" i="1"/>
  <c r="BO18" i="1"/>
  <c r="BN18" i="1"/>
  <c r="BX18" i="1" s="1"/>
  <c r="BM18" i="1"/>
  <c r="BL18" i="1"/>
  <c r="BK18" i="1"/>
  <c r="BU18" i="1" s="1"/>
  <c r="BJ18" i="1"/>
  <c r="BT18" i="1" s="1"/>
  <c r="BI18" i="1"/>
  <c r="BS18" i="1" s="1"/>
  <c r="BH18" i="1"/>
  <c r="BR18" i="1" s="1"/>
  <c r="BG18" i="1"/>
  <c r="BQ18" i="1" s="1"/>
  <c r="BF18" i="1"/>
  <c r="BE18" i="1"/>
  <c r="D18" i="1"/>
  <c r="EY17" i="1"/>
  <c r="FF17" i="1" s="1"/>
  <c r="BX17" i="1"/>
  <c r="BR17" i="1"/>
  <c r="BN17" i="1"/>
  <c r="BM17" i="1"/>
  <c r="BW17" i="1" s="1"/>
  <c r="BL17" i="1"/>
  <c r="BV17" i="1" s="1"/>
  <c r="BK17" i="1"/>
  <c r="BU17" i="1" s="1"/>
  <c r="BJ17" i="1"/>
  <c r="BT17" i="1" s="1"/>
  <c r="BI17" i="1"/>
  <c r="BS17" i="1" s="1"/>
  <c r="BH17" i="1"/>
  <c r="BG17" i="1"/>
  <c r="BQ17" i="1" s="1"/>
  <c r="BF17" i="1"/>
  <c r="BP17" i="1" s="1"/>
  <c r="BE17" i="1"/>
  <c r="BO17" i="1" s="1"/>
  <c r="D17" i="1"/>
  <c r="FF16" i="1"/>
  <c r="EY16" i="1"/>
  <c r="BX16" i="1"/>
  <c r="BN16" i="1"/>
  <c r="BM16" i="1"/>
  <c r="BW16" i="1" s="1"/>
  <c r="BL16" i="1"/>
  <c r="BV16" i="1" s="1"/>
  <c r="BK16" i="1"/>
  <c r="BU16" i="1" s="1"/>
  <c r="BJ16" i="1"/>
  <c r="BT16" i="1" s="1"/>
  <c r="BI16" i="1"/>
  <c r="BS16" i="1" s="1"/>
  <c r="BH16" i="1"/>
  <c r="BR16" i="1" s="1"/>
  <c r="BG16" i="1"/>
  <c r="BQ16" i="1" s="1"/>
  <c r="BF16" i="1"/>
  <c r="BP16" i="1" s="1"/>
  <c r="BE16" i="1"/>
  <c r="BO16" i="1" s="1"/>
  <c r="D16" i="1"/>
  <c r="EY15" i="1"/>
  <c r="FF15" i="1" s="1"/>
  <c r="BT15" i="1"/>
  <c r="BN15" i="1"/>
  <c r="BX15" i="1" s="1"/>
  <c r="BM15" i="1"/>
  <c r="BW15" i="1" s="1"/>
  <c r="BL15" i="1"/>
  <c r="BV15" i="1" s="1"/>
  <c r="BK15" i="1"/>
  <c r="BU15" i="1" s="1"/>
  <c r="BJ15" i="1"/>
  <c r="BI15" i="1"/>
  <c r="BS15" i="1" s="1"/>
  <c r="BH15" i="1"/>
  <c r="BR15" i="1" s="1"/>
  <c r="BG15" i="1"/>
  <c r="BQ15" i="1" s="1"/>
  <c r="BF15" i="1"/>
  <c r="BP15" i="1" s="1"/>
  <c r="BE15" i="1"/>
  <c r="BO15" i="1" s="1"/>
  <c r="D15" i="1"/>
  <c r="FF14" i="1"/>
  <c r="EY14" i="1"/>
  <c r="BU14" i="1"/>
  <c r="BN14" i="1"/>
  <c r="BX14" i="1" s="1"/>
  <c r="BM14" i="1"/>
  <c r="BW14" i="1" s="1"/>
  <c r="BL14" i="1"/>
  <c r="BV14" i="1" s="1"/>
  <c r="BK14" i="1"/>
  <c r="BJ14" i="1"/>
  <c r="BT14" i="1" s="1"/>
  <c r="BI14" i="1"/>
  <c r="BS14" i="1" s="1"/>
  <c r="BH14" i="1"/>
  <c r="BR14" i="1" s="1"/>
  <c r="BG14" i="1"/>
  <c r="BQ14" i="1" s="1"/>
  <c r="BF14" i="1"/>
  <c r="BP14" i="1" s="1"/>
  <c r="BE14" i="1"/>
  <c r="BO14" i="1" s="1"/>
  <c r="D14" i="1"/>
  <c r="EY13" i="1"/>
  <c r="FF13" i="1" s="1"/>
  <c r="BT13" i="1"/>
  <c r="BN13" i="1"/>
  <c r="BX13" i="1" s="1"/>
  <c r="BM13" i="1"/>
  <c r="BW13" i="1" s="1"/>
  <c r="BL13" i="1"/>
  <c r="BV13" i="1" s="1"/>
  <c r="BK13" i="1"/>
  <c r="BU13" i="1" s="1"/>
  <c r="BJ13" i="1"/>
  <c r="BI13" i="1"/>
  <c r="BS13" i="1" s="1"/>
  <c r="BH13" i="1"/>
  <c r="BR13" i="1" s="1"/>
  <c r="BG13" i="1"/>
  <c r="BQ13" i="1" s="1"/>
  <c r="BF13" i="1"/>
  <c r="BP13" i="1" s="1"/>
  <c r="BE13" i="1"/>
  <c r="BO13" i="1" s="1"/>
  <c r="D13" i="1"/>
  <c r="EY12" i="1"/>
  <c r="FF12" i="1" s="1"/>
  <c r="BT12" i="1"/>
  <c r="BN12" i="1"/>
  <c r="BX12" i="1" s="1"/>
  <c r="BM12" i="1"/>
  <c r="BW12" i="1" s="1"/>
  <c r="BL12" i="1"/>
  <c r="BV12" i="1" s="1"/>
  <c r="BK12" i="1"/>
  <c r="BU12" i="1" s="1"/>
  <c r="BJ12" i="1"/>
  <c r="BI12" i="1"/>
  <c r="BS12" i="1" s="1"/>
  <c r="BH12" i="1"/>
  <c r="BR12" i="1" s="1"/>
  <c r="BG12" i="1"/>
  <c r="BQ12" i="1" s="1"/>
  <c r="BF12" i="1"/>
  <c r="BP12" i="1" s="1"/>
  <c r="BE12" i="1"/>
  <c r="BO12" i="1" s="1"/>
  <c r="D12" i="1"/>
  <c r="EY11" i="1"/>
  <c r="FF11" i="1" s="1"/>
  <c r="BU11" i="1"/>
  <c r="BN11" i="1"/>
  <c r="BX11" i="1" s="1"/>
  <c r="BM11" i="1"/>
  <c r="BW11" i="1" s="1"/>
  <c r="BL11" i="1"/>
  <c r="BV11" i="1" s="1"/>
  <c r="BK11" i="1"/>
  <c r="BJ11" i="1"/>
  <c r="BT11" i="1" s="1"/>
  <c r="BI11" i="1"/>
  <c r="BS11" i="1" s="1"/>
  <c r="BH11" i="1"/>
  <c r="BR11" i="1" s="1"/>
  <c r="BG11" i="1"/>
  <c r="BQ11" i="1" s="1"/>
  <c r="BF11" i="1"/>
  <c r="BP11" i="1" s="1"/>
  <c r="BE11" i="1"/>
  <c r="BO11" i="1" s="1"/>
  <c r="D11" i="1"/>
  <c r="EY10" i="1"/>
  <c r="FF10" i="1" s="1"/>
  <c r="BQ10" i="1"/>
  <c r="BN10" i="1"/>
  <c r="BX10" i="1" s="1"/>
  <c r="BM10" i="1"/>
  <c r="BW10" i="1" s="1"/>
  <c r="BL10" i="1"/>
  <c r="BV10" i="1" s="1"/>
  <c r="BK10" i="1"/>
  <c r="BU10" i="1" s="1"/>
  <c r="BJ10" i="1"/>
  <c r="BT10" i="1" s="1"/>
  <c r="BI10" i="1"/>
  <c r="BS10" i="1" s="1"/>
  <c r="BH10" i="1"/>
  <c r="BR10" i="1" s="1"/>
  <c r="BG10" i="1"/>
  <c r="BF10" i="1"/>
  <c r="BP10" i="1" s="1"/>
  <c r="BE10" i="1"/>
  <c r="BO10" i="1" s="1"/>
  <c r="D10" i="1"/>
  <c r="FF9" i="1"/>
  <c r="EY9" i="1"/>
  <c r="BW9" i="1"/>
  <c r="BO9" i="1"/>
  <c r="BN9" i="1"/>
  <c r="BX9" i="1" s="1"/>
  <c r="BM9" i="1"/>
  <c r="BL9" i="1"/>
  <c r="BV9" i="1" s="1"/>
  <c r="BK9" i="1"/>
  <c r="BU9" i="1" s="1"/>
  <c r="BJ9" i="1"/>
  <c r="BT9" i="1" s="1"/>
  <c r="BI9" i="1"/>
  <c r="BS9" i="1" s="1"/>
  <c r="BH9" i="1"/>
  <c r="BR9" i="1" s="1"/>
  <c r="BG9" i="1"/>
  <c r="BQ9" i="1" s="1"/>
  <c r="BF9" i="1"/>
  <c r="BP9" i="1" s="1"/>
  <c r="BE9" i="1"/>
  <c r="D9" i="1"/>
  <c r="EY8" i="1"/>
  <c r="FF8" i="1" s="1"/>
  <c r="BQ8" i="1"/>
  <c r="BN8" i="1"/>
  <c r="BX8" i="1" s="1"/>
  <c r="BM8" i="1"/>
  <c r="BW8" i="1" s="1"/>
  <c r="BL8" i="1"/>
  <c r="BV8" i="1" s="1"/>
  <c r="BK8" i="1"/>
  <c r="BU8" i="1" s="1"/>
  <c r="BJ8" i="1"/>
  <c r="BT8" i="1" s="1"/>
  <c r="BI8" i="1"/>
  <c r="BS8" i="1" s="1"/>
  <c r="BH8" i="1"/>
  <c r="BR8" i="1" s="1"/>
  <c r="BG8" i="1"/>
  <c r="BF8" i="1"/>
  <c r="BP8" i="1" s="1"/>
  <c r="BE8" i="1"/>
  <c r="BO8" i="1" s="1"/>
  <c r="D8" i="1"/>
  <c r="EY7" i="1"/>
  <c r="FF7" i="1" s="1"/>
  <c r="BN7" i="1"/>
  <c r="BX7" i="1" s="1"/>
  <c r="BM7" i="1"/>
  <c r="BW7" i="1" s="1"/>
  <c r="BL7" i="1"/>
  <c r="BV7" i="1" s="1"/>
  <c r="BK7" i="1"/>
  <c r="BU7" i="1" s="1"/>
  <c r="BJ7" i="1"/>
  <c r="BT7" i="1" s="1"/>
  <c r="BI7" i="1"/>
  <c r="BS7" i="1" s="1"/>
  <c r="BH7" i="1"/>
  <c r="BR7" i="1" s="1"/>
  <c r="BG7" i="1"/>
  <c r="BQ7" i="1" s="1"/>
  <c r="BF7" i="1"/>
  <c r="BP7" i="1" s="1"/>
  <c r="BE7" i="1"/>
  <c r="BO7" i="1" s="1"/>
  <c r="D7" i="1"/>
  <c r="FF6" i="1"/>
  <c r="EY6" i="1"/>
  <c r="BS6" i="1"/>
  <c r="BN6" i="1"/>
  <c r="BX6" i="1" s="1"/>
  <c r="BM6" i="1"/>
  <c r="BW6" i="1" s="1"/>
  <c r="BL6" i="1"/>
  <c r="BV6" i="1" s="1"/>
  <c r="BK6" i="1"/>
  <c r="BU6" i="1" s="1"/>
  <c r="BJ6" i="1"/>
  <c r="BT6" i="1" s="1"/>
  <c r="BI6" i="1"/>
  <c r="BH6" i="1"/>
  <c r="BR6" i="1" s="1"/>
  <c r="BG6" i="1"/>
  <c r="BQ6" i="1" s="1"/>
  <c r="BF6" i="1"/>
  <c r="BP6" i="1" s="1"/>
  <c r="BE6" i="1"/>
  <c r="BO6" i="1" s="1"/>
  <c r="D6" i="1"/>
  <c r="EY5" i="1"/>
  <c r="FF5" i="1" s="1"/>
  <c r="BT5" i="1"/>
  <c r="BN5" i="1"/>
  <c r="BX5" i="1" s="1"/>
  <c r="BM5" i="1"/>
  <c r="BW5" i="1" s="1"/>
  <c r="BL5" i="1"/>
  <c r="BV5" i="1" s="1"/>
  <c r="BK5" i="1"/>
  <c r="BU5" i="1" s="1"/>
  <c r="BJ5" i="1"/>
  <c r="BI5" i="1"/>
  <c r="BS5" i="1" s="1"/>
  <c r="BH5" i="1"/>
  <c r="BR5" i="1" s="1"/>
  <c r="BG5" i="1"/>
  <c r="BQ5" i="1" s="1"/>
  <c r="BF5" i="1"/>
  <c r="BP5" i="1" s="1"/>
  <c r="BE5" i="1"/>
  <c r="BO5" i="1" s="1"/>
  <c r="D5" i="1"/>
  <c r="EY4" i="1"/>
  <c r="FF4" i="1" s="1"/>
  <c r="BN4" i="1"/>
  <c r="BX4" i="1" s="1"/>
  <c r="BM4" i="1"/>
  <c r="BW4" i="1" s="1"/>
  <c r="BL4" i="1"/>
  <c r="BV4" i="1" s="1"/>
  <c r="BK4" i="1"/>
  <c r="BU4" i="1" s="1"/>
  <c r="BJ4" i="1"/>
  <c r="BT4" i="1" s="1"/>
  <c r="BI4" i="1"/>
  <c r="BS4" i="1" s="1"/>
  <c r="BH4" i="1"/>
  <c r="BR4" i="1" s="1"/>
  <c r="BG4" i="1"/>
  <c r="BQ4" i="1" s="1"/>
  <c r="BF4" i="1"/>
  <c r="BP4" i="1" s="1"/>
  <c r="BE4" i="1"/>
  <c r="BO4" i="1" s="1"/>
  <c r="D4" i="1"/>
  <c r="EY3" i="1"/>
  <c r="FF3" i="1" s="1"/>
  <c r="BU3" i="1"/>
  <c r="BN3" i="1"/>
  <c r="BX3" i="1" s="1"/>
  <c r="BM3" i="1"/>
  <c r="BW3" i="1" s="1"/>
  <c r="BL3" i="1"/>
  <c r="BV3" i="1" s="1"/>
  <c r="BK3" i="1"/>
  <c r="BJ3" i="1"/>
  <c r="BT3" i="1" s="1"/>
  <c r="BI3" i="1"/>
  <c r="BS3" i="1" s="1"/>
  <c r="BH3" i="1"/>
  <c r="BR3" i="1" s="1"/>
  <c r="BG3" i="1"/>
  <c r="BQ3" i="1" s="1"/>
  <c r="BF3" i="1"/>
  <c r="BP3" i="1" s="1"/>
  <c r="BE3" i="1"/>
  <c r="BO3" i="1" s="1"/>
  <c r="D3" i="1"/>
  <c r="U5" i="2" l="1"/>
  <c r="V5" i="2" s="1"/>
  <c r="W5" i="2" s="1"/>
  <c r="U18" i="2"/>
  <c r="V18" i="2" s="1"/>
  <c r="W18" i="2" s="1"/>
  <c r="U38" i="2"/>
  <c r="V38" i="2" s="1"/>
  <c r="U10" i="2"/>
  <c r="V10" i="2" s="1"/>
  <c r="W10" i="2" s="1"/>
  <c r="U24" i="2"/>
  <c r="V24" i="2" s="1"/>
  <c r="U30" i="2"/>
  <c r="V30" i="2" s="1"/>
  <c r="U36" i="2"/>
  <c r="V36" i="2" s="1"/>
  <c r="W6" i="2"/>
  <c r="W19" i="2"/>
  <c r="U27" i="2"/>
  <c r="V27" i="2" s="1"/>
  <c r="U12" i="2"/>
  <c r="V12" i="2" s="1"/>
  <c r="W12" i="2" s="1"/>
  <c r="U15" i="2"/>
  <c r="V15" i="2" s="1"/>
  <c r="W15" i="2" s="1"/>
  <c r="U21" i="2"/>
  <c r="V21" i="2" s="1"/>
  <c r="W21" i="2" s="1"/>
  <c r="U28" i="2"/>
  <c r="V28" i="2" s="1"/>
  <c r="U34" i="2"/>
  <c r="V34" i="2" s="1"/>
  <c r="W8" i="2"/>
  <c r="W17" i="2"/>
  <c r="U4" i="2"/>
  <c r="V4" i="2" s="1"/>
  <c r="W4" i="2" s="1"/>
  <c r="U7" i="2"/>
  <c r="V7" i="2" s="1"/>
  <c r="W7" i="2" s="1"/>
  <c r="U13" i="2"/>
  <c r="V13" i="2" s="1"/>
  <c r="W13" i="2" s="1"/>
  <c r="U26" i="2"/>
  <c r="V26" i="2" s="1"/>
  <c r="U40" i="2"/>
  <c r="V40" i="2" s="1"/>
  <c r="W3" i="2"/>
  <c r="U9" i="2"/>
  <c r="V9" i="2" s="1"/>
  <c r="W9" i="2" s="1"/>
  <c r="U22" i="2"/>
  <c r="V22" i="2" s="1"/>
  <c r="W22" i="2" s="1"/>
  <c r="U29" i="2"/>
  <c r="V29" i="2" s="1"/>
  <c r="U43" i="2"/>
  <c r="V43" i="2" s="1"/>
</calcChain>
</file>

<file path=xl/sharedStrings.xml><?xml version="1.0" encoding="utf-8"?>
<sst xmlns="http://schemas.openxmlformats.org/spreadsheetml/2006/main" count="572" uniqueCount="80">
  <si>
    <t>Country name</t>
  </si>
  <si>
    <t>Country code</t>
  </si>
  <si>
    <t>GDP per capita, PPP (current international $) [NY.GDP.PCAP.PP.CD]</t>
  </si>
  <si>
    <t>Log of GDP per capita</t>
  </si>
  <si>
    <t>Gross graduation ratio from first degree programmes (ISCED 6 and 7) in tertiary education, both sexes (%)</t>
  </si>
  <si>
    <t>Graduates from ISCED 6 (bachelor)</t>
  </si>
  <si>
    <t>Graduates from ISCED 7 (master)</t>
  </si>
  <si>
    <t>Graduates from ISCED 8 (PhD)</t>
  </si>
  <si>
    <t>Graduates from tertiary education, both sexes (number)</t>
  </si>
  <si>
    <t>Total highly qualified human capital (Master + PhD)</t>
  </si>
  <si>
    <t>Ratio: highly qualified to total tertiary</t>
  </si>
  <si>
    <t>Mean years of schooling (ISCED 1 or higher), population 25+ years, both sexes</t>
  </si>
  <si>
    <t>Average years of total schooling, age 15+, total</t>
  </si>
  <si>
    <t>Gross portfolio equity assets to GDP (%)</t>
  </si>
  <si>
    <t>Insurance company assets to GDP (%)</t>
  </si>
  <si>
    <t>Individuals using the Internet (% of population)</t>
  </si>
  <si>
    <t>Pension fund assets to GDP (%)</t>
  </si>
  <si>
    <t>Households and NPISHs final consumption expenditure, PPP (current international $)</t>
  </si>
  <si>
    <t>GDP, PPP (international $)</t>
  </si>
  <si>
    <t>Ratio of 2% of AC : GDP</t>
  </si>
  <si>
    <t>Population 0-14</t>
  </si>
  <si>
    <t>Population 15-64</t>
  </si>
  <si>
    <t>Population 65 and above</t>
  </si>
  <si>
    <t>Population total</t>
  </si>
  <si>
    <t>15-19 percentage</t>
  </si>
  <si>
    <t>Population 15-19</t>
  </si>
  <si>
    <t>Population 20-64</t>
  </si>
  <si>
    <t>2% of which</t>
  </si>
  <si>
    <t>Female</t>
  </si>
  <si>
    <t>Male</t>
  </si>
  <si>
    <t>Total</t>
  </si>
  <si>
    <t>20-64</t>
  </si>
  <si>
    <t>65+ / 20-64</t>
  </si>
  <si>
    <t>beta</t>
  </si>
  <si>
    <t>alpha</t>
  </si>
  <si>
    <t>Brazil</t>
  </si>
  <si>
    <t>BRA</t>
  </si>
  <si>
    <t>Bulgaria</t>
  </si>
  <si>
    <t>BGR</t>
  </si>
  <si>
    <t>Canada</t>
  </si>
  <si>
    <t>CAN</t>
  </si>
  <si>
    <t>Chile</t>
  </si>
  <si>
    <t>CHL</t>
  </si>
  <si>
    <t>Estonia</t>
  </si>
  <si>
    <t>EST</t>
  </si>
  <si>
    <t>Finland</t>
  </si>
  <si>
    <t>FIN</t>
  </si>
  <si>
    <t>Georgia</t>
  </si>
  <si>
    <t>GEO</t>
  </si>
  <si>
    <t>Indonesia</t>
  </si>
  <si>
    <t>IDN</t>
  </si>
  <si>
    <t>Italy</t>
  </si>
  <si>
    <t>ITA</t>
  </si>
  <si>
    <t>Latvia</t>
  </si>
  <si>
    <t>LVA</t>
  </si>
  <si>
    <t>Lithuania</t>
  </si>
  <si>
    <t>LTU</t>
  </si>
  <si>
    <t>Netherlands</t>
  </si>
  <si>
    <t>NLD</t>
  </si>
  <si>
    <t>Peru</t>
  </si>
  <si>
    <t>PER</t>
  </si>
  <si>
    <t>Poland</t>
  </si>
  <si>
    <t>POL</t>
  </si>
  <si>
    <t>Portugal</t>
  </si>
  <si>
    <t>PRT</t>
  </si>
  <si>
    <t>Russia</t>
  </si>
  <si>
    <t>RUS</t>
  </si>
  <si>
    <t>Russian Federation</t>
  </si>
  <si>
    <t>Serbia</t>
  </si>
  <si>
    <t>SRB</t>
  </si>
  <si>
    <t>Slovak</t>
  </si>
  <si>
    <t>SVK</t>
  </si>
  <si>
    <t>Slovakia</t>
  </si>
  <si>
    <t>Slovak Republic</t>
  </si>
  <si>
    <t>Spain</t>
  </si>
  <si>
    <t>ESP</t>
  </si>
  <si>
    <t>USA</t>
  </si>
  <si>
    <t>United States of America</t>
  </si>
  <si>
    <t>United States</t>
  </si>
  <si>
    <t>Source: UNESCO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</si>
</sst>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theme="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A6A6"/>
        <bgColor rgb="FFFFB66C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A6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000000"/>
        <bgColor rgb="FF003300"/>
      </patternFill>
    </fill>
    <fill>
      <patternFill patternType="solid">
        <fgColor rgb="FFBF819E"/>
        <bgColor rgb="FF808080"/>
      </patternFill>
    </fill>
    <fill>
      <patternFill patternType="solid">
        <fgColor rgb="FFE8F2A1"/>
        <bgColor rgb="FFFFFFA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B4C7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12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Font="1"/>
    <xf numFmtId="0" fontId="0" fillId="10" borderId="0" xfId="0" applyFill="1"/>
    <xf numFmtId="0" fontId="0" fillId="0" borderId="0" xfId="0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F2A1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3"/>
  <sheetViews>
    <sheetView zoomScaleNormal="100" workbookViewId="0">
      <selection activeCell="FF3" sqref="FF3"/>
    </sheetView>
  </sheetViews>
  <sheetFormatPr defaultColWidth="11.5546875" defaultRowHeight="13.2" x14ac:dyDescent="0.25"/>
  <sheetData>
    <row r="1" spans="1:162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/>
      <c r="H1" s="10" t="s">
        <v>4</v>
      </c>
      <c r="I1" s="10"/>
      <c r="J1" s="10"/>
      <c r="K1" s="10"/>
      <c r="L1" s="10"/>
      <c r="M1" s="10"/>
      <c r="Q1" s="9" t="s">
        <v>5</v>
      </c>
      <c r="R1" s="9"/>
      <c r="S1" s="9"/>
      <c r="T1" s="9"/>
      <c r="U1" s="9"/>
      <c r="V1" s="9"/>
      <c r="W1" s="9"/>
      <c r="X1" s="9"/>
      <c r="Y1" s="9"/>
      <c r="Z1" s="9"/>
      <c r="AA1" s="8" t="s">
        <v>6</v>
      </c>
      <c r="AB1" s="8"/>
      <c r="AC1" s="8"/>
      <c r="AD1" s="8"/>
      <c r="AE1" s="8"/>
      <c r="AF1" s="8"/>
      <c r="AG1" s="8"/>
      <c r="AH1" s="8"/>
      <c r="AI1" s="8"/>
      <c r="AJ1" s="8"/>
      <c r="AK1" s="7" t="s">
        <v>7</v>
      </c>
      <c r="AL1" s="7"/>
      <c r="AM1" s="7"/>
      <c r="AN1" s="7"/>
      <c r="AO1" s="7"/>
      <c r="AP1" s="7"/>
      <c r="AQ1" s="7"/>
      <c r="AR1" s="7"/>
      <c r="AS1" s="7"/>
      <c r="AT1" s="7"/>
      <c r="AU1" s="6" t="s">
        <v>8</v>
      </c>
      <c r="AV1" s="6"/>
      <c r="AW1" s="6"/>
      <c r="AX1" s="6"/>
      <c r="AY1" s="6"/>
      <c r="AZ1" s="6"/>
      <c r="BA1" s="6"/>
      <c r="BB1" s="6"/>
      <c r="BC1" s="6"/>
      <c r="BD1" s="6"/>
      <c r="BE1" s="5" t="s">
        <v>9</v>
      </c>
      <c r="BF1" s="5"/>
      <c r="BG1" s="5"/>
      <c r="BH1" s="5"/>
      <c r="BI1" s="5"/>
      <c r="BJ1" s="5"/>
      <c r="BK1" s="5"/>
      <c r="BL1" s="5"/>
      <c r="BM1" s="5"/>
      <c r="BN1" s="5"/>
      <c r="BO1" s="4" t="s">
        <v>10</v>
      </c>
      <c r="BP1" s="4"/>
      <c r="BQ1" s="4"/>
      <c r="BR1" s="4"/>
      <c r="BS1" s="4"/>
      <c r="BT1" s="4"/>
      <c r="BU1" s="4"/>
      <c r="BV1" s="4"/>
      <c r="BW1" s="4"/>
      <c r="BX1" s="4"/>
      <c r="CD1" s="10" t="s">
        <v>11</v>
      </c>
      <c r="CE1" s="10"/>
      <c r="CF1" s="10"/>
      <c r="CG1" s="10"/>
      <c r="CH1" s="10"/>
      <c r="CI1" s="10"/>
      <c r="CM1" t="s">
        <v>12</v>
      </c>
      <c r="CR1" s="10" t="s">
        <v>13</v>
      </c>
      <c r="CS1" s="10"/>
      <c r="CT1" s="10"/>
      <c r="CU1" s="10"/>
      <c r="CV1" s="10"/>
      <c r="CW1" s="10"/>
      <c r="CX1" s="10"/>
      <c r="CY1" s="10"/>
      <c r="CZ1" s="10"/>
      <c r="DA1" s="10"/>
      <c r="DB1" s="10"/>
      <c r="DG1" s="10" t="s">
        <v>14</v>
      </c>
      <c r="DH1" s="10"/>
      <c r="DI1" s="10"/>
      <c r="DJ1" s="10"/>
      <c r="DK1" s="10"/>
      <c r="DL1" s="10"/>
      <c r="DM1" s="10"/>
      <c r="DN1" s="10"/>
      <c r="DO1" s="10"/>
      <c r="DP1" s="10"/>
      <c r="DQ1" s="10"/>
      <c r="DU1" s="10" t="s">
        <v>15</v>
      </c>
      <c r="DV1" s="10"/>
      <c r="DW1" s="10"/>
      <c r="DX1" s="10"/>
      <c r="DY1" s="10"/>
      <c r="DZ1" s="10"/>
      <c r="EA1" s="10"/>
      <c r="EB1" s="10"/>
      <c r="EC1" s="10"/>
      <c r="ED1" s="10"/>
      <c r="EI1" s="10" t="s">
        <v>16</v>
      </c>
      <c r="EJ1" s="10"/>
      <c r="EK1" s="10"/>
      <c r="EL1" s="10"/>
      <c r="EM1" s="10"/>
      <c r="EN1" s="10"/>
      <c r="EO1" s="10"/>
      <c r="EP1" s="10"/>
      <c r="EQ1" s="10"/>
      <c r="ER1" s="10"/>
      <c r="ES1" s="10"/>
      <c r="EX1" t="s">
        <v>17</v>
      </c>
      <c r="FD1" t="s">
        <v>18</v>
      </c>
      <c r="FF1" t="s">
        <v>19</v>
      </c>
    </row>
    <row r="2" spans="1:162" x14ac:dyDescent="0.25">
      <c r="C2" s="13">
        <v>2018</v>
      </c>
      <c r="D2" s="13">
        <v>2018</v>
      </c>
      <c r="E2" s="12"/>
      <c r="H2" s="13">
        <v>2013</v>
      </c>
      <c r="I2" s="13">
        <v>2014</v>
      </c>
      <c r="J2" s="13">
        <v>2015</v>
      </c>
      <c r="K2" s="13">
        <v>2016</v>
      </c>
      <c r="L2" s="13">
        <v>2017</v>
      </c>
      <c r="M2" s="14">
        <v>2018</v>
      </c>
      <c r="Q2" s="13">
        <v>2009</v>
      </c>
      <c r="R2" s="13">
        <v>2010</v>
      </c>
      <c r="S2" s="13">
        <v>2011</v>
      </c>
      <c r="T2" s="13">
        <v>2012</v>
      </c>
      <c r="U2" s="13">
        <v>2013</v>
      </c>
      <c r="V2" s="13">
        <v>2014</v>
      </c>
      <c r="W2" s="13">
        <v>2015</v>
      </c>
      <c r="X2" s="13">
        <v>2016</v>
      </c>
      <c r="Y2" s="13">
        <v>2017</v>
      </c>
      <c r="Z2" s="13">
        <v>2018</v>
      </c>
      <c r="AA2" s="13">
        <v>2009</v>
      </c>
      <c r="AB2" s="13">
        <v>2010</v>
      </c>
      <c r="AC2" s="13">
        <v>2011</v>
      </c>
      <c r="AD2" s="13">
        <v>2012</v>
      </c>
      <c r="AE2" s="13">
        <v>2013</v>
      </c>
      <c r="AF2" s="13">
        <v>2014</v>
      </c>
      <c r="AG2" s="13">
        <v>2015</v>
      </c>
      <c r="AH2" s="13">
        <v>2016</v>
      </c>
      <c r="AI2" s="13">
        <v>2017</v>
      </c>
      <c r="AJ2" s="13">
        <v>2018</v>
      </c>
      <c r="AK2" s="13">
        <v>2009</v>
      </c>
      <c r="AL2" s="13">
        <v>2010</v>
      </c>
      <c r="AM2" s="13">
        <v>2011</v>
      </c>
      <c r="AN2" s="13">
        <v>2012</v>
      </c>
      <c r="AO2" s="13">
        <v>2013</v>
      </c>
      <c r="AP2" s="13">
        <v>2014</v>
      </c>
      <c r="AQ2" s="13">
        <v>2015</v>
      </c>
      <c r="AR2" s="13">
        <v>2016</v>
      </c>
      <c r="AS2" s="13">
        <v>2017</v>
      </c>
      <c r="AT2" s="13">
        <v>2018</v>
      </c>
      <c r="AU2" s="13">
        <v>2009</v>
      </c>
      <c r="AV2" s="13">
        <v>2010</v>
      </c>
      <c r="AW2" s="13">
        <v>2011</v>
      </c>
      <c r="AX2" s="13">
        <v>2012</v>
      </c>
      <c r="AY2" s="13">
        <v>2013</v>
      </c>
      <c r="AZ2" s="13">
        <v>2014</v>
      </c>
      <c r="BA2" s="13">
        <v>2015</v>
      </c>
      <c r="BB2" s="13">
        <v>2016</v>
      </c>
      <c r="BC2" s="13">
        <v>2017</v>
      </c>
      <c r="BD2" s="13">
        <v>2018</v>
      </c>
      <c r="BE2" s="13">
        <v>2009</v>
      </c>
      <c r="BF2" s="13">
        <v>2010</v>
      </c>
      <c r="BG2" s="13">
        <v>2011</v>
      </c>
      <c r="BH2" s="13">
        <v>2012</v>
      </c>
      <c r="BI2" s="13">
        <v>2013</v>
      </c>
      <c r="BJ2" s="13">
        <v>2014</v>
      </c>
      <c r="BK2" s="13">
        <v>2015</v>
      </c>
      <c r="BL2" s="13">
        <v>2016</v>
      </c>
      <c r="BM2" s="13">
        <v>2017</v>
      </c>
      <c r="BN2" s="13">
        <v>2018</v>
      </c>
      <c r="BO2" s="13">
        <v>2009</v>
      </c>
      <c r="BP2" s="13">
        <v>2010</v>
      </c>
      <c r="BQ2" s="13">
        <v>2011</v>
      </c>
      <c r="BR2" s="13">
        <v>2012</v>
      </c>
      <c r="BS2" s="13">
        <v>2013</v>
      </c>
      <c r="BT2" s="13">
        <v>2014</v>
      </c>
      <c r="BU2" s="13">
        <v>2015</v>
      </c>
      <c r="BV2" s="13">
        <v>2016</v>
      </c>
      <c r="BW2" s="13">
        <v>2017</v>
      </c>
      <c r="BX2" s="14">
        <v>2018</v>
      </c>
      <c r="CD2" s="13">
        <v>2013</v>
      </c>
      <c r="CE2" s="13">
        <v>2014</v>
      </c>
      <c r="CF2" s="13">
        <v>2015</v>
      </c>
      <c r="CG2" s="13">
        <v>2016</v>
      </c>
      <c r="CH2" s="13">
        <v>2017</v>
      </c>
      <c r="CI2" s="14">
        <v>2018</v>
      </c>
      <c r="CM2" s="15">
        <v>2010</v>
      </c>
      <c r="CR2" s="13">
        <v>2008</v>
      </c>
      <c r="CS2" s="13">
        <v>2009</v>
      </c>
      <c r="CT2" s="13">
        <v>2010</v>
      </c>
      <c r="CU2" s="13">
        <v>2011</v>
      </c>
      <c r="CV2" s="13">
        <v>2012</v>
      </c>
      <c r="CW2" s="13">
        <v>2013</v>
      </c>
      <c r="CX2" s="13">
        <v>2014</v>
      </c>
      <c r="CY2" s="13">
        <v>2015</v>
      </c>
      <c r="CZ2" s="13">
        <v>2016</v>
      </c>
      <c r="DA2" s="13">
        <v>2017</v>
      </c>
      <c r="DB2" s="14">
        <v>2018</v>
      </c>
      <c r="DC2" s="13"/>
      <c r="DG2" s="13">
        <v>2008</v>
      </c>
      <c r="DH2" s="13">
        <v>2009</v>
      </c>
      <c r="DI2" s="13">
        <v>2010</v>
      </c>
      <c r="DJ2" s="13">
        <v>2011</v>
      </c>
      <c r="DK2" s="13">
        <v>2012</v>
      </c>
      <c r="DL2" s="13">
        <v>2013</v>
      </c>
      <c r="DM2" s="13">
        <v>2014</v>
      </c>
      <c r="DN2" s="13">
        <v>2015</v>
      </c>
      <c r="DO2" s="13">
        <v>2016</v>
      </c>
      <c r="DP2" s="13">
        <v>2017</v>
      </c>
      <c r="DQ2" s="14">
        <v>2018</v>
      </c>
      <c r="DU2" s="13">
        <v>2009</v>
      </c>
      <c r="DV2" s="13">
        <v>2010</v>
      </c>
      <c r="DW2" s="13">
        <v>2011</v>
      </c>
      <c r="DX2" s="13">
        <v>2012</v>
      </c>
      <c r="DY2" s="13">
        <v>2013</v>
      </c>
      <c r="DZ2" s="13">
        <v>2014</v>
      </c>
      <c r="EA2" s="13">
        <v>2015</v>
      </c>
      <c r="EB2" s="13">
        <v>2016</v>
      </c>
      <c r="EC2" s="13">
        <v>2017</v>
      </c>
      <c r="ED2" s="14">
        <v>2018</v>
      </c>
      <c r="EI2" s="13">
        <v>2008</v>
      </c>
      <c r="EJ2" s="13">
        <v>2009</v>
      </c>
      <c r="EK2" s="13">
        <v>2010</v>
      </c>
      <c r="EL2" s="13">
        <v>2011</v>
      </c>
      <c r="EM2" s="13">
        <v>2012</v>
      </c>
      <c r="EN2" s="13">
        <v>2013</v>
      </c>
      <c r="EO2" s="13">
        <v>2014</v>
      </c>
      <c r="EP2" s="13">
        <v>2015</v>
      </c>
      <c r="EQ2" s="13">
        <v>2016</v>
      </c>
      <c r="ER2" s="13">
        <v>2017</v>
      </c>
      <c r="ES2" s="14">
        <v>2018</v>
      </c>
      <c r="EX2" s="14">
        <v>2018</v>
      </c>
      <c r="EY2" s="13" t="s">
        <v>27</v>
      </c>
      <c r="FD2" s="14">
        <v>2018</v>
      </c>
      <c r="FF2" s="16">
        <v>2018</v>
      </c>
    </row>
    <row r="3" spans="1:162" x14ac:dyDescent="0.25">
      <c r="A3" s="12" t="s">
        <v>35</v>
      </c>
      <c r="B3" s="19" t="s">
        <v>36</v>
      </c>
      <c r="C3" s="12">
        <v>14940.6726059252</v>
      </c>
      <c r="D3" s="12">
        <f>LN(C3)</f>
        <v>9.6118424781503382</v>
      </c>
      <c r="G3" t="s">
        <v>35</v>
      </c>
      <c r="M3" s="20"/>
      <c r="O3" t="s">
        <v>35</v>
      </c>
      <c r="P3" s="19" t="s">
        <v>36</v>
      </c>
      <c r="U3">
        <v>991010</v>
      </c>
      <c r="V3">
        <v>1027092</v>
      </c>
      <c r="W3">
        <v>1150067</v>
      </c>
      <c r="X3">
        <v>1169449</v>
      </c>
      <c r="Y3">
        <v>1199769</v>
      </c>
      <c r="AF3">
        <v>50229</v>
      </c>
      <c r="AG3">
        <v>55129</v>
      </c>
      <c r="AH3">
        <v>59673</v>
      </c>
      <c r="AI3">
        <v>61672</v>
      </c>
      <c r="AK3">
        <v>11256</v>
      </c>
      <c r="AL3">
        <v>11314</v>
      </c>
      <c r="AM3">
        <v>12321</v>
      </c>
      <c r="AN3">
        <v>13912</v>
      </c>
      <c r="AP3">
        <v>16745</v>
      </c>
      <c r="AQ3">
        <v>18625</v>
      </c>
      <c r="AR3">
        <v>20605</v>
      </c>
      <c r="AS3">
        <v>21609</v>
      </c>
      <c r="AU3">
        <v>1008876</v>
      </c>
      <c r="AV3">
        <v>1024743</v>
      </c>
      <c r="AW3">
        <v>1072267</v>
      </c>
      <c r="AX3">
        <v>1111463</v>
      </c>
      <c r="AZ3">
        <v>1097494</v>
      </c>
      <c r="BA3">
        <v>1226212</v>
      </c>
      <c r="BB3">
        <v>1251238</v>
      </c>
      <c r="BC3">
        <v>1284426</v>
      </c>
      <c r="BE3" t="str">
        <f>IF(OR(AA3="",AK3=""),"",AA3+AK3)</f>
        <v/>
      </c>
      <c r="BF3" t="str">
        <f>IF(OR(AB3="",AL3=""),"",AB3+AL3)</f>
        <v/>
      </c>
      <c r="BG3" t="str">
        <f>IF(OR(AC3="",AM3=""),"",AC3+AM3)</f>
        <v/>
      </c>
      <c r="BH3" t="str">
        <f>IF(OR(AD3="",AN3=""),"",AD3+AN3)</f>
        <v/>
      </c>
      <c r="BI3" t="str">
        <f>IF(OR(AE3="",AO3=""),"",AE3+AO3)</f>
        <v/>
      </c>
      <c r="BJ3">
        <f>IF(OR(AF3="",AP3=""),"",AF3+AP3)</f>
        <v>66974</v>
      </c>
      <c r="BK3">
        <f>IF(OR(AG3="",AQ3=""),"",AG3+AQ3)</f>
        <v>73754</v>
      </c>
      <c r="BL3">
        <f>IF(OR(AH3="",AR3=""),"",AH3+AR3)</f>
        <v>80278</v>
      </c>
      <c r="BM3">
        <f>IF(OR(AI3="",AS3=""),"",AI3+AS3)</f>
        <v>83281</v>
      </c>
      <c r="BN3" t="str">
        <f>IF(OR(AJ3="",AT3=""),"",AJ3+AT3)</f>
        <v/>
      </c>
      <c r="BO3" t="str">
        <f>IF(OR(BE3="",AU3=""),"",BE3/AU3)</f>
        <v/>
      </c>
      <c r="BP3" t="str">
        <f>IF(OR(BF3="",AV3=""),"",BF3/AV3)</f>
        <v/>
      </c>
      <c r="BQ3" t="str">
        <f>IF(OR(BG3="",AW3=""),"",BG3/AW3)</f>
        <v/>
      </c>
      <c r="BR3" t="str">
        <f>IF(OR(BH3="",AX3=""),"",BH3/AX3)</f>
        <v/>
      </c>
      <c r="BS3" t="str">
        <f>IF(OR(BI3="",AY3=""),"",BI3/AY3)</f>
        <v/>
      </c>
      <c r="BT3">
        <f>IF(OR(BJ3="",AZ3=""),"",BJ3/AZ3)</f>
        <v>6.1024479404898795E-2</v>
      </c>
      <c r="BU3">
        <f>IF(OR(BK3="",BA3=""),"",BK3/BA3)</f>
        <v>6.0147837404951186E-2</v>
      </c>
      <c r="BV3">
        <f>IF(OR(BL3="",BB3=""),"",BL3/BB3)</f>
        <v>6.4158857067959887E-2</v>
      </c>
      <c r="BW3">
        <f>IF(OR(BM3="",BC3=""),"",BM3/BC3)</f>
        <v>6.483907986913999E-2</v>
      </c>
      <c r="BX3" s="20" t="str">
        <f>IF(OR(BN3="",BD3=""),"",BN3/BD3)</f>
        <v/>
      </c>
      <c r="BY3" t="s">
        <v>35</v>
      </c>
      <c r="BZ3" s="19" t="s">
        <v>36</v>
      </c>
      <c r="CC3" t="s">
        <v>35</v>
      </c>
      <c r="CD3">
        <v>7.37</v>
      </c>
      <c r="CE3">
        <v>7.47</v>
      </c>
      <c r="CF3">
        <v>7.6</v>
      </c>
      <c r="CG3">
        <v>7.73</v>
      </c>
      <c r="CH3">
        <v>7.85</v>
      </c>
      <c r="CI3" s="20">
        <v>7.98</v>
      </c>
      <c r="CK3" t="s">
        <v>35</v>
      </c>
      <c r="CL3" s="19" t="s">
        <v>36</v>
      </c>
      <c r="CM3">
        <v>7.89</v>
      </c>
      <c r="CP3" t="s">
        <v>35</v>
      </c>
      <c r="CQ3" s="19" t="s">
        <v>36</v>
      </c>
      <c r="CR3">
        <v>0.28469699999999998</v>
      </c>
      <c r="CS3">
        <v>0.51837500000000003</v>
      </c>
      <c r="CT3">
        <v>0.66689100000000001</v>
      </c>
      <c r="CU3">
        <v>0.64610699999999999</v>
      </c>
      <c r="CV3">
        <v>0.54222599999999999</v>
      </c>
      <c r="CW3">
        <v>0.68463799999999997</v>
      </c>
      <c r="CX3">
        <v>0.93517799999999995</v>
      </c>
      <c r="CY3">
        <v>1.2682599999999999</v>
      </c>
      <c r="CZ3">
        <v>1.2562899999999999</v>
      </c>
      <c r="DA3">
        <v>1.5136700000000001</v>
      </c>
      <c r="DB3" s="20"/>
      <c r="DE3" t="s">
        <v>35</v>
      </c>
      <c r="DF3" s="19" t="s">
        <v>36</v>
      </c>
      <c r="DG3">
        <v>7.4144300000000003</v>
      </c>
      <c r="DH3">
        <v>8.7474699999999999</v>
      </c>
      <c r="DI3">
        <v>8.9016099999999998</v>
      </c>
      <c r="DJ3">
        <v>8.5601800000000008</v>
      </c>
      <c r="DK3">
        <v>9.5356900000000007</v>
      </c>
      <c r="DL3">
        <v>9.58169</v>
      </c>
      <c r="DM3">
        <v>10.391999999999999</v>
      </c>
      <c r="DN3">
        <v>11.78</v>
      </c>
      <c r="DO3">
        <v>13.3552</v>
      </c>
      <c r="DP3">
        <v>14.6927</v>
      </c>
      <c r="DQ3" s="20"/>
      <c r="DS3" t="s">
        <v>35</v>
      </c>
      <c r="DT3" s="19" t="s">
        <v>36</v>
      </c>
      <c r="DU3">
        <v>39.22</v>
      </c>
      <c r="DV3">
        <v>40.65</v>
      </c>
      <c r="DW3">
        <v>45.69</v>
      </c>
      <c r="DX3">
        <v>48.56</v>
      </c>
      <c r="DY3">
        <v>51.04</v>
      </c>
      <c r="DZ3">
        <v>54.551001879639202</v>
      </c>
      <c r="EA3">
        <v>58.327951734092402</v>
      </c>
      <c r="EB3">
        <v>60.872540069999999</v>
      </c>
      <c r="EC3">
        <v>67.471284519999998</v>
      </c>
      <c r="ED3" s="20">
        <v>70.434282540436101</v>
      </c>
      <c r="EG3" t="s">
        <v>35</v>
      </c>
      <c r="EH3" s="19" t="s">
        <v>36</v>
      </c>
      <c r="EI3">
        <v>14.1372</v>
      </c>
      <c r="EJ3">
        <v>15.3004</v>
      </c>
      <c r="EK3">
        <v>14.4473</v>
      </c>
      <c r="EL3">
        <v>13.636200000000001</v>
      </c>
      <c r="EM3">
        <v>14.068199999999999</v>
      </c>
      <c r="EN3">
        <v>12.7828</v>
      </c>
      <c r="EO3">
        <v>12.1851</v>
      </c>
      <c r="EP3">
        <v>12.044</v>
      </c>
      <c r="EQ3">
        <v>12.699199999999999</v>
      </c>
      <c r="ER3">
        <v>12.834</v>
      </c>
      <c r="ES3" s="20"/>
      <c r="EV3" t="s">
        <v>35</v>
      </c>
      <c r="EW3" s="19" t="s">
        <v>36</v>
      </c>
      <c r="EX3" s="20">
        <v>1892697976759.51</v>
      </c>
      <c r="EY3">
        <f>EX3*0.02</f>
        <v>37853959535.190201</v>
      </c>
      <c r="FB3" t="s">
        <v>35</v>
      </c>
      <c r="FC3" s="19" t="s">
        <v>36</v>
      </c>
      <c r="FD3" s="20">
        <v>3129612725334.5298</v>
      </c>
      <c r="FF3" s="21">
        <f>EY3/FD3</f>
        <v>1.2095413348993181E-2</v>
      </c>
    </row>
    <row r="4" spans="1:162" x14ac:dyDescent="0.25">
      <c r="A4" s="12" t="s">
        <v>37</v>
      </c>
      <c r="B4" s="19" t="s">
        <v>38</v>
      </c>
      <c r="C4" s="12">
        <v>22601.403486941599</v>
      </c>
      <c r="D4" s="12">
        <f>LN(C4)</f>
        <v>10.025767284524283</v>
      </c>
      <c r="G4" t="s">
        <v>37</v>
      </c>
      <c r="H4">
        <v>46.19</v>
      </c>
      <c r="I4">
        <v>45.47</v>
      </c>
      <c r="J4">
        <v>46.43</v>
      </c>
      <c r="K4">
        <v>47.39</v>
      </c>
      <c r="L4">
        <v>48</v>
      </c>
      <c r="M4" s="20"/>
      <c r="O4" t="s">
        <v>37</v>
      </c>
      <c r="P4" s="19" t="s">
        <v>38</v>
      </c>
      <c r="U4">
        <v>38303</v>
      </c>
      <c r="V4">
        <v>35556</v>
      </c>
      <c r="W4">
        <v>34158</v>
      </c>
      <c r="X4">
        <v>33313</v>
      </c>
      <c r="Y4">
        <v>31101</v>
      </c>
      <c r="AE4">
        <v>26918</v>
      </c>
      <c r="AF4">
        <v>26454</v>
      </c>
      <c r="AG4">
        <v>27118</v>
      </c>
      <c r="AH4">
        <v>25606</v>
      </c>
      <c r="AI4">
        <v>24327</v>
      </c>
      <c r="AK4">
        <v>636</v>
      </c>
      <c r="AL4">
        <v>596</v>
      </c>
      <c r="AM4">
        <v>638</v>
      </c>
      <c r="AN4">
        <v>979</v>
      </c>
      <c r="AO4">
        <v>1202</v>
      </c>
      <c r="AP4">
        <v>1363</v>
      </c>
      <c r="AQ4">
        <v>1442</v>
      </c>
      <c r="AR4">
        <v>1464</v>
      </c>
      <c r="AS4">
        <v>1423</v>
      </c>
      <c r="AU4">
        <v>57803</v>
      </c>
      <c r="AV4">
        <v>60523</v>
      </c>
      <c r="AW4">
        <v>64043</v>
      </c>
      <c r="AX4">
        <v>64091</v>
      </c>
      <c r="AY4">
        <v>66423</v>
      </c>
      <c r="AZ4">
        <v>63373</v>
      </c>
      <c r="BA4">
        <v>62718</v>
      </c>
      <c r="BB4">
        <v>60383</v>
      </c>
      <c r="BC4">
        <v>56851</v>
      </c>
      <c r="BE4" t="str">
        <f>IF(OR(AA4="",AK4=""),"",AA4+AK4)</f>
        <v/>
      </c>
      <c r="BF4" t="str">
        <f>IF(OR(AB4="",AL4=""),"",AB4+AL4)</f>
        <v/>
      </c>
      <c r="BG4" t="str">
        <f>IF(OR(AC4="",AM4=""),"",AC4+AM4)</f>
        <v/>
      </c>
      <c r="BH4" t="str">
        <f>IF(OR(AD4="",AN4=""),"",AD4+AN4)</f>
        <v/>
      </c>
      <c r="BI4">
        <f>IF(OR(AE4="",AO4=""),"",AE4+AO4)</f>
        <v>28120</v>
      </c>
      <c r="BJ4">
        <f>IF(OR(AF4="",AP4=""),"",AF4+AP4)</f>
        <v>27817</v>
      </c>
      <c r="BK4">
        <f>IF(OR(AG4="",AQ4=""),"",AG4+AQ4)</f>
        <v>28560</v>
      </c>
      <c r="BL4">
        <f>IF(OR(AH4="",AR4=""),"",AH4+AR4)</f>
        <v>27070</v>
      </c>
      <c r="BM4">
        <f>IF(OR(AI4="",AS4=""),"",AI4+AS4)</f>
        <v>25750</v>
      </c>
      <c r="BN4" t="str">
        <f>IF(OR(AJ4="",AT4=""),"",AJ4+AT4)</f>
        <v/>
      </c>
      <c r="BO4" t="str">
        <f>IF(OR(BE4="",AU4=""),"",BE4/AU4)</f>
        <v/>
      </c>
      <c r="BP4" t="str">
        <f>IF(OR(BF4="",AV4=""),"",BF4/AV4)</f>
        <v/>
      </c>
      <c r="BQ4" t="str">
        <f>IF(OR(BG4="",AW4=""),"",BG4/AW4)</f>
        <v/>
      </c>
      <c r="BR4" t="str">
        <f>IF(OR(BH4="",AX4=""),"",BH4/AX4)</f>
        <v/>
      </c>
      <c r="BS4">
        <f>IF(OR(BI4="",AY4=""),"",BI4/AY4)</f>
        <v>0.42334733450762535</v>
      </c>
      <c r="BT4">
        <f>IF(OR(BJ4="",AZ4=""),"",BJ4/AZ4)</f>
        <v>0.43894087387373171</v>
      </c>
      <c r="BU4">
        <f>IF(OR(BK4="",BA4=""),"",BK4/BA4)</f>
        <v>0.4553716636372333</v>
      </c>
      <c r="BV4">
        <f>IF(OR(BL4="",BB4=""),"",BL4/BB4)</f>
        <v>0.44830498650282363</v>
      </c>
      <c r="BW4">
        <f>IF(OR(BM4="",BC4=""),"",BM4/BC4)</f>
        <v>0.45293838279010046</v>
      </c>
      <c r="BX4" s="20" t="str">
        <f>IF(OR(BN4="",BD4=""),"",BN4/BD4)</f>
        <v/>
      </c>
      <c r="BY4" t="s">
        <v>37</v>
      </c>
      <c r="BZ4" s="19" t="s">
        <v>38</v>
      </c>
      <c r="CC4" t="s">
        <v>37</v>
      </c>
      <c r="CD4">
        <v>11.1</v>
      </c>
      <c r="CE4">
        <v>11.15</v>
      </c>
      <c r="CF4">
        <v>11.28</v>
      </c>
      <c r="CG4">
        <v>11.32</v>
      </c>
      <c r="CH4">
        <v>11.36</v>
      </c>
      <c r="CI4" s="20"/>
      <c r="CK4" t="s">
        <v>37</v>
      </c>
      <c r="CL4" s="19" t="s">
        <v>38</v>
      </c>
      <c r="CM4">
        <v>11.24</v>
      </c>
      <c r="CP4" t="s">
        <v>37</v>
      </c>
      <c r="CQ4" s="19" t="s">
        <v>38</v>
      </c>
      <c r="CR4">
        <v>0.29659099999999999</v>
      </c>
      <c r="CS4">
        <v>0.95509500000000003</v>
      </c>
      <c r="CT4">
        <v>1.6661699999999999</v>
      </c>
      <c r="CU4">
        <v>1.04457</v>
      </c>
      <c r="CV4">
        <v>1.2981799999999999</v>
      </c>
      <c r="CW4">
        <v>1.56826</v>
      </c>
      <c r="CX4">
        <v>2.42347</v>
      </c>
      <c r="CY4">
        <v>3.06108</v>
      </c>
      <c r="CZ4">
        <v>3.9479899999999999</v>
      </c>
      <c r="DA4">
        <v>3.8600300000000001</v>
      </c>
      <c r="DB4" s="20"/>
      <c r="DE4" t="s">
        <v>37</v>
      </c>
      <c r="DF4" s="19" t="s">
        <v>38</v>
      </c>
      <c r="DG4">
        <v>3.5034800000000001</v>
      </c>
      <c r="DH4">
        <v>3.81853</v>
      </c>
      <c r="DI4">
        <v>3.9088699999999998</v>
      </c>
      <c r="DJ4">
        <v>3.6821299999999999</v>
      </c>
      <c r="DK4">
        <v>3.7802199999999999</v>
      </c>
      <c r="DL4">
        <v>4.0137900000000002</v>
      </c>
      <c r="DM4">
        <v>4.2276800000000003</v>
      </c>
      <c r="DN4">
        <v>4.3050899999999999</v>
      </c>
      <c r="DO4">
        <v>4.2017800000000003</v>
      </c>
      <c r="DP4">
        <v>8.6610399999999998</v>
      </c>
      <c r="DQ4" s="20"/>
      <c r="DS4" t="s">
        <v>37</v>
      </c>
      <c r="DT4" s="19" t="s">
        <v>38</v>
      </c>
      <c r="DU4">
        <v>45</v>
      </c>
      <c r="DV4">
        <v>46.23</v>
      </c>
      <c r="DW4">
        <v>47.979993050602602</v>
      </c>
      <c r="DX4">
        <v>51.899987665850297</v>
      </c>
      <c r="DY4">
        <v>53.061500000000002</v>
      </c>
      <c r="DZ4">
        <v>55.49</v>
      </c>
      <c r="EA4">
        <v>56.656300000000002</v>
      </c>
      <c r="EB4">
        <v>59.825547659999998</v>
      </c>
      <c r="EC4">
        <v>63.41010138</v>
      </c>
      <c r="ED4" s="20">
        <v>64.782010691180005</v>
      </c>
      <c r="EG4" t="s">
        <v>37</v>
      </c>
      <c r="EH4" s="19" t="s">
        <v>38</v>
      </c>
      <c r="EI4">
        <v>3.1600899999999998</v>
      </c>
      <c r="EJ4">
        <v>4.3243499999999999</v>
      </c>
      <c r="EK4">
        <v>5.33284</v>
      </c>
      <c r="EL4">
        <v>5.66221</v>
      </c>
      <c r="EM4">
        <v>6.9257299999999997</v>
      </c>
      <c r="EN4">
        <v>8.3174200000000003</v>
      </c>
      <c r="EO4">
        <v>9.7480200000000004</v>
      </c>
      <c r="EP4">
        <v>10.5425</v>
      </c>
      <c r="EQ4">
        <v>11.428100000000001</v>
      </c>
      <c r="ER4">
        <v>12.532400000000001</v>
      </c>
      <c r="ES4" s="20"/>
      <c r="EV4" t="s">
        <v>37</v>
      </c>
      <c r="EW4" s="19" t="s">
        <v>38</v>
      </c>
      <c r="EX4" s="20">
        <v>86618550679.248398</v>
      </c>
      <c r="EY4">
        <f>EX4*0.02</f>
        <v>1732371013.5849681</v>
      </c>
      <c r="FB4" t="s">
        <v>37</v>
      </c>
      <c r="FC4" s="19" t="s">
        <v>38</v>
      </c>
      <c r="FD4" s="20">
        <v>158775695747.694</v>
      </c>
      <c r="FF4" s="21">
        <f>EY4/FD4</f>
        <v>1.0910807258170232E-2</v>
      </c>
    </row>
    <row r="5" spans="1:162" x14ac:dyDescent="0.25">
      <c r="A5" s="12" t="s">
        <v>39</v>
      </c>
      <c r="B5" s="19" t="s">
        <v>40</v>
      </c>
      <c r="C5" s="12">
        <v>50077.796236328002</v>
      </c>
      <c r="D5" s="12">
        <f>LN(C5)</f>
        <v>10.821332999940083</v>
      </c>
      <c r="G5" t="s">
        <v>39</v>
      </c>
      <c r="H5">
        <v>39.5</v>
      </c>
      <c r="I5">
        <v>39.29</v>
      </c>
      <c r="K5">
        <v>38.1</v>
      </c>
      <c r="M5" s="20"/>
      <c r="O5" t="s">
        <v>39</v>
      </c>
      <c r="P5" s="19" t="s">
        <v>40</v>
      </c>
      <c r="T5">
        <v>189942</v>
      </c>
      <c r="U5">
        <v>205377</v>
      </c>
      <c r="V5">
        <v>209434</v>
      </c>
      <c r="W5">
        <v>211423.96</v>
      </c>
      <c r="X5">
        <v>205879.82798999999</v>
      </c>
      <c r="AD5">
        <v>49947</v>
      </c>
      <c r="AE5">
        <v>46746</v>
      </c>
      <c r="AF5">
        <v>48102</v>
      </c>
      <c r="AG5">
        <v>55756.62</v>
      </c>
      <c r="AH5">
        <v>58815.86</v>
      </c>
      <c r="AK5">
        <v>5416</v>
      </c>
      <c r="AL5">
        <v>5673</v>
      </c>
      <c r="AM5">
        <v>5906</v>
      </c>
      <c r="AN5">
        <v>6396</v>
      </c>
      <c r="AO5">
        <v>7059</v>
      </c>
      <c r="AP5">
        <v>7190</v>
      </c>
      <c r="AQ5">
        <v>7545.68</v>
      </c>
      <c r="AR5">
        <v>7767.98</v>
      </c>
      <c r="AU5">
        <v>378644</v>
      </c>
      <c r="AV5">
        <v>329882</v>
      </c>
      <c r="AW5">
        <v>341003</v>
      </c>
      <c r="AX5">
        <v>367257</v>
      </c>
      <c r="AY5">
        <v>386364.01948999998</v>
      </c>
      <c r="AZ5">
        <v>402589</v>
      </c>
      <c r="BA5">
        <v>420829.91</v>
      </c>
      <c r="BB5">
        <v>420552.26799000002</v>
      </c>
      <c r="BE5" t="str">
        <f>IF(OR(AA5="",AK5=""),"",AA5+AK5)</f>
        <v/>
      </c>
      <c r="BF5" t="str">
        <f>IF(OR(AB5="",AL5=""),"",AB5+AL5)</f>
        <v/>
      </c>
      <c r="BG5" t="str">
        <f>IF(OR(AC5="",AM5=""),"",AC5+AM5)</f>
        <v/>
      </c>
      <c r="BH5">
        <f>IF(OR(AD5="",AN5=""),"",AD5+AN5)</f>
        <v>56343</v>
      </c>
      <c r="BI5">
        <f>IF(OR(AE5="",AO5=""),"",AE5+AO5)</f>
        <v>53805</v>
      </c>
      <c r="BJ5">
        <f>IF(OR(AF5="",AP5=""),"",AF5+AP5)</f>
        <v>55292</v>
      </c>
      <c r="BK5">
        <f>IF(OR(AG5="",AQ5=""),"",AG5+AQ5)</f>
        <v>63302.3</v>
      </c>
      <c r="BL5">
        <f>IF(OR(AH5="",AR5=""),"",AH5+AR5)</f>
        <v>66583.839999999997</v>
      </c>
      <c r="BM5" t="str">
        <f>IF(OR(AI5="",AS5=""),"",AI5+AS5)</f>
        <v/>
      </c>
      <c r="BN5" t="str">
        <f>IF(OR(AJ5="",AT5=""),"",AJ5+AT5)</f>
        <v/>
      </c>
      <c r="BO5" t="str">
        <f>IF(OR(BE5="",AU5=""),"",BE5/AU5)</f>
        <v/>
      </c>
      <c r="BP5" t="str">
        <f>IF(OR(BF5="",AV5=""),"",BF5/AV5)</f>
        <v/>
      </c>
      <c r="BQ5" t="str">
        <f>IF(OR(BG5="",AW5=""),"",BG5/AW5)</f>
        <v/>
      </c>
      <c r="BR5">
        <f>IF(OR(BH5="",AX5=""),"",BH5/AX5)</f>
        <v>0.15341572795072661</v>
      </c>
      <c r="BS5">
        <f>IF(OR(BI5="",AY5=""),"",BI5/AY5)</f>
        <v>0.1392598619069719</v>
      </c>
      <c r="BT5">
        <f>IF(OR(BJ5="",AZ5=""),"",BJ5/AZ5)</f>
        <v>0.13734105998921978</v>
      </c>
      <c r="BU5">
        <f>IF(OR(BK5="",BA5=""),"",BK5/BA5)</f>
        <v>0.15042253056585261</v>
      </c>
      <c r="BV5">
        <f>IF(OR(BL5="",BB5=""),"",BL5/BB5)</f>
        <v>0.15832476737845874</v>
      </c>
      <c r="BW5" t="str">
        <f>IF(OR(BM5="",BC5=""),"",BM5/BC5)</f>
        <v/>
      </c>
      <c r="BX5" s="20" t="str">
        <f>IF(OR(BN5="",BD5=""),"",BN5/BD5)</f>
        <v/>
      </c>
      <c r="BY5" t="s">
        <v>39</v>
      </c>
      <c r="BZ5" s="19" t="s">
        <v>40</v>
      </c>
      <c r="CC5" t="s">
        <v>39</v>
      </c>
      <c r="CG5">
        <v>13.77</v>
      </c>
      <c r="CI5" s="20"/>
      <c r="CK5" t="s">
        <v>39</v>
      </c>
      <c r="CL5" s="19" t="s">
        <v>40</v>
      </c>
      <c r="CM5">
        <v>12.32</v>
      </c>
      <c r="CP5" t="s">
        <v>39</v>
      </c>
      <c r="CQ5" s="19" t="s">
        <v>40</v>
      </c>
      <c r="CR5">
        <v>23.051300000000001</v>
      </c>
      <c r="CS5">
        <v>35.016300000000001</v>
      </c>
      <c r="CT5">
        <v>35.743600000000001</v>
      </c>
      <c r="CU5">
        <v>32.530700000000003</v>
      </c>
      <c r="CV5">
        <v>38.509099999999997</v>
      </c>
      <c r="CW5">
        <v>46.493000000000002</v>
      </c>
      <c r="CX5">
        <v>51.956899999999997</v>
      </c>
      <c r="CY5">
        <v>59.806600000000003</v>
      </c>
      <c r="CZ5">
        <v>65.869200000000006</v>
      </c>
      <c r="DA5">
        <v>78.194800000000001</v>
      </c>
      <c r="DB5" s="20"/>
      <c r="DE5" t="s">
        <v>39</v>
      </c>
      <c r="DF5" s="19" t="s">
        <v>40</v>
      </c>
      <c r="DG5">
        <v>23.1999</v>
      </c>
      <c r="DH5">
        <v>43.9741</v>
      </c>
      <c r="DI5">
        <v>42.610100000000003</v>
      </c>
      <c r="DJ5">
        <v>71.163499999999999</v>
      </c>
      <c r="DK5">
        <v>73.011499999999998</v>
      </c>
      <c r="DL5">
        <v>77.764099999999999</v>
      </c>
      <c r="DM5">
        <v>69.176699999999997</v>
      </c>
      <c r="DN5">
        <v>75.789500000000004</v>
      </c>
      <c r="DO5">
        <v>77.77</v>
      </c>
      <c r="DQ5" s="20"/>
      <c r="DS5" t="s">
        <v>39</v>
      </c>
      <c r="DT5" s="19" t="s">
        <v>40</v>
      </c>
      <c r="DU5">
        <v>80.3</v>
      </c>
      <c r="DV5">
        <v>80.3</v>
      </c>
      <c r="DW5">
        <v>83</v>
      </c>
      <c r="DX5">
        <v>83</v>
      </c>
      <c r="DY5">
        <v>85.8</v>
      </c>
      <c r="DZ5">
        <v>87.12</v>
      </c>
      <c r="EA5">
        <v>90</v>
      </c>
      <c r="EB5">
        <v>91.16</v>
      </c>
      <c r="EC5">
        <v>91</v>
      </c>
      <c r="ED5" s="20"/>
      <c r="EG5" t="s">
        <v>39</v>
      </c>
      <c r="EH5" s="19" t="s">
        <v>40</v>
      </c>
      <c r="EI5">
        <v>52.991599999999998</v>
      </c>
      <c r="EJ5">
        <v>73.406199999999998</v>
      </c>
      <c r="EK5">
        <v>73.713899999999995</v>
      </c>
      <c r="EL5">
        <v>69.146299999999997</v>
      </c>
      <c r="EM5">
        <v>75.484399999999994</v>
      </c>
      <c r="EN5">
        <v>75.873099999999994</v>
      </c>
      <c r="EO5">
        <v>80.061099999999996</v>
      </c>
      <c r="EP5">
        <v>83.960899999999995</v>
      </c>
      <c r="EQ5">
        <v>90.540800000000004</v>
      </c>
      <c r="ER5">
        <v>94.652799999999999</v>
      </c>
      <c r="ES5" s="20"/>
      <c r="EV5" t="s">
        <v>39</v>
      </c>
      <c r="EW5" s="19" t="s">
        <v>40</v>
      </c>
      <c r="EX5" s="20">
        <v>990933028998.92603</v>
      </c>
      <c r="EY5">
        <f>EX5*0.02</f>
        <v>19818660579.978519</v>
      </c>
      <c r="FB5" t="s">
        <v>39</v>
      </c>
      <c r="FC5" s="19" t="s">
        <v>40</v>
      </c>
      <c r="FD5" s="20">
        <v>1855771204643.73</v>
      </c>
      <c r="FF5" s="21">
        <f>EY5/FD5</f>
        <v>1.0679474134734888E-2</v>
      </c>
    </row>
    <row r="6" spans="1:162" x14ac:dyDescent="0.25">
      <c r="A6" s="12" t="s">
        <v>41</v>
      </c>
      <c r="B6" s="19" t="s">
        <v>42</v>
      </c>
      <c r="C6" s="12">
        <v>24765.2345896396</v>
      </c>
      <c r="D6" s="12">
        <f>LN(C6)</f>
        <v>10.117196117605763</v>
      </c>
      <c r="G6" t="s">
        <v>41</v>
      </c>
      <c r="M6" s="20"/>
      <c r="O6" t="s">
        <v>41</v>
      </c>
      <c r="P6" s="19" t="s">
        <v>42</v>
      </c>
      <c r="U6">
        <v>92737.166670000006</v>
      </c>
      <c r="V6">
        <v>100748.66667000001</v>
      </c>
      <c r="W6">
        <v>109812.33332999999</v>
      </c>
      <c r="X6">
        <v>109904.33332999999</v>
      </c>
      <c r="Y6">
        <v>118168.7</v>
      </c>
      <c r="AE6">
        <v>25151.333330000001</v>
      </c>
      <c r="AF6">
        <v>27055.166669999999</v>
      </c>
      <c r="AG6">
        <v>27403.833330000001</v>
      </c>
      <c r="AH6">
        <v>33288</v>
      </c>
      <c r="AI6">
        <v>37891.599999999999</v>
      </c>
      <c r="AK6">
        <v>368</v>
      </c>
      <c r="AL6">
        <v>423</v>
      </c>
      <c r="AN6">
        <v>538</v>
      </c>
      <c r="AO6">
        <v>593</v>
      </c>
      <c r="AP6">
        <v>605.83333000000005</v>
      </c>
      <c r="AQ6">
        <v>669.5</v>
      </c>
      <c r="AR6">
        <v>698.5</v>
      </c>
      <c r="AS6">
        <v>696.66666999999995</v>
      </c>
      <c r="AU6">
        <v>121915</v>
      </c>
      <c r="AV6">
        <v>120694</v>
      </c>
      <c r="AX6">
        <v>147549</v>
      </c>
      <c r="AY6">
        <v>176216.83332999999</v>
      </c>
      <c r="AZ6">
        <v>191141</v>
      </c>
      <c r="BA6">
        <v>211644</v>
      </c>
      <c r="BB6">
        <v>225029</v>
      </c>
      <c r="BC6">
        <v>235705</v>
      </c>
      <c r="BE6" t="str">
        <f>IF(OR(AA6="",AK6=""),"",AA6+AK6)</f>
        <v/>
      </c>
      <c r="BF6" t="str">
        <f>IF(OR(AB6="",AL6=""),"",AB6+AL6)</f>
        <v/>
      </c>
      <c r="BG6" t="str">
        <f>IF(OR(AC6="",AM6=""),"",AC6+AM6)</f>
        <v/>
      </c>
      <c r="BH6" t="str">
        <f>IF(OR(AD6="",AN6=""),"",AD6+AN6)</f>
        <v/>
      </c>
      <c r="BI6">
        <f>IF(OR(AE6="",AO6=""),"",AE6+AO6)</f>
        <v>25744.333330000001</v>
      </c>
      <c r="BJ6">
        <f>IF(OR(AF6="",AP6=""),"",AF6+AP6)</f>
        <v>27661</v>
      </c>
      <c r="BK6">
        <f>IF(OR(AG6="",AQ6=""),"",AG6+AQ6)</f>
        <v>28073.333330000001</v>
      </c>
      <c r="BL6">
        <f>IF(OR(AH6="",AR6=""),"",AH6+AR6)</f>
        <v>33986.5</v>
      </c>
      <c r="BM6">
        <f>IF(OR(AI6="",AS6=""),"",AI6+AS6)</f>
        <v>38588.266669999997</v>
      </c>
      <c r="BN6" t="str">
        <f>IF(OR(AJ6="",AT6=""),"",AJ6+AT6)</f>
        <v/>
      </c>
      <c r="BO6" t="str">
        <f>IF(OR(BE6="",AU6=""),"",BE6/AU6)</f>
        <v/>
      </c>
      <c r="BP6" t="str">
        <f>IF(OR(BF6="",AV6=""),"",BF6/AV6)</f>
        <v/>
      </c>
      <c r="BQ6" t="str">
        <f>IF(OR(BG6="",AW6=""),"",BG6/AW6)</f>
        <v/>
      </c>
      <c r="BR6" t="str">
        <f>IF(OR(BH6="",AX6=""),"",BH6/AX6)</f>
        <v/>
      </c>
      <c r="BS6">
        <f>IF(OR(BI6="",AY6=""),"",BI6/AY6)</f>
        <v>0.14609463150315938</v>
      </c>
      <c r="BT6">
        <f>IF(OR(BJ6="",AZ6=""),"",BJ6/AZ6)</f>
        <v>0.14471515792006948</v>
      </c>
      <c r="BU6">
        <f>IF(OR(BK6="",BA6=""),"",BK6/BA6)</f>
        <v>0.13264412565440079</v>
      </c>
      <c r="BV6">
        <f>IF(OR(BL6="",BB6=""),"",BL6/BB6)</f>
        <v>0.15103164481022446</v>
      </c>
      <c r="BW6">
        <f>IF(OR(BM6="",BC6=""),"",BM6/BC6)</f>
        <v>0.16371424734307713</v>
      </c>
      <c r="BX6" s="20" t="str">
        <f>IF(OR(BN6="",BD6=""),"",BN6/BD6)</f>
        <v/>
      </c>
      <c r="BY6" t="s">
        <v>41</v>
      </c>
      <c r="BZ6" s="19" t="s">
        <v>42</v>
      </c>
      <c r="CC6" t="s">
        <v>41</v>
      </c>
      <c r="CD6">
        <v>10.44</v>
      </c>
      <c r="CF6">
        <v>10.25</v>
      </c>
      <c r="CH6">
        <v>10.58</v>
      </c>
      <c r="CI6" s="20"/>
      <c r="CK6" t="s">
        <v>41</v>
      </c>
      <c r="CL6" s="19" t="s">
        <v>42</v>
      </c>
      <c r="CM6">
        <v>9.7799999999999994</v>
      </c>
      <c r="CP6" t="s">
        <v>41</v>
      </c>
      <c r="CQ6" s="19" t="s">
        <v>42</v>
      </c>
      <c r="CR6">
        <v>20.5093</v>
      </c>
      <c r="CS6">
        <v>44.279800000000002</v>
      </c>
      <c r="CT6">
        <v>46.278300000000002</v>
      </c>
      <c r="CU6">
        <v>32.888100000000001</v>
      </c>
      <c r="CV6">
        <v>36.920499999999997</v>
      </c>
      <c r="CW6">
        <v>39.409700000000001</v>
      </c>
      <c r="CX6">
        <v>45.100099999999998</v>
      </c>
      <c r="CY6">
        <v>45.851799999999997</v>
      </c>
      <c r="CZ6">
        <v>44.637700000000002</v>
      </c>
      <c r="DA6">
        <v>50.815899999999999</v>
      </c>
      <c r="DB6" s="20"/>
      <c r="DE6" t="s">
        <v>41</v>
      </c>
      <c r="DF6" s="19" t="s">
        <v>42</v>
      </c>
      <c r="DG6">
        <v>15.3779</v>
      </c>
      <c r="DH6">
        <v>20.8675</v>
      </c>
      <c r="DI6">
        <v>19.5275</v>
      </c>
      <c r="DJ6">
        <v>16.721800000000002</v>
      </c>
      <c r="DK6">
        <v>18.6252</v>
      </c>
      <c r="DL6">
        <v>17.779</v>
      </c>
      <c r="DM6">
        <v>18.4559</v>
      </c>
      <c r="DN6">
        <v>18.987100000000002</v>
      </c>
      <c r="DO6">
        <v>21.901299999999999</v>
      </c>
      <c r="DP6">
        <v>23.3338</v>
      </c>
      <c r="DQ6" s="20"/>
      <c r="DS6" t="s">
        <v>41</v>
      </c>
      <c r="DT6" s="19" t="s">
        <v>42</v>
      </c>
      <c r="DU6">
        <v>41.56</v>
      </c>
      <c r="DV6">
        <v>45</v>
      </c>
      <c r="DW6">
        <v>52.249607287774403</v>
      </c>
      <c r="DX6">
        <v>55.05</v>
      </c>
      <c r="DY6">
        <v>58</v>
      </c>
      <c r="DZ6">
        <v>61.11</v>
      </c>
      <c r="EA6">
        <v>76.63</v>
      </c>
      <c r="EB6">
        <v>83.558586020000007</v>
      </c>
      <c r="EC6">
        <v>82.327486930000006</v>
      </c>
      <c r="ED6" s="20"/>
      <c r="EG6" t="s">
        <v>41</v>
      </c>
      <c r="EH6" s="19" t="s">
        <v>42</v>
      </c>
      <c r="EI6">
        <v>49.8474</v>
      </c>
      <c r="EJ6">
        <v>61.927999999999997</v>
      </c>
      <c r="EK6">
        <v>62.4251</v>
      </c>
      <c r="EL6">
        <v>57.725700000000003</v>
      </c>
      <c r="EM6">
        <v>59.690199999999997</v>
      </c>
      <c r="EN6">
        <v>61.915399999999998</v>
      </c>
      <c r="EO6">
        <v>67.606899999999996</v>
      </c>
      <c r="EP6">
        <v>68.564800000000005</v>
      </c>
      <c r="EQ6">
        <v>68.785300000000007</v>
      </c>
      <c r="ER6">
        <v>72.040300000000002</v>
      </c>
      <c r="ES6" s="20"/>
      <c r="EV6" t="s">
        <v>41</v>
      </c>
      <c r="EW6" s="19" t="s">
        <v>42</v>
      </c>
      <c r="EX6" s="20">
        <v>248818740745.10699</v>
      </c>
      <c r="EY6">
        <f>EX6*0.02</f>
        <v>4976374814.9021397</v>
      </c>
      <c r="FB6" t="s">
        <v>41</v>
      </c>
      <c r="FC6" s="19" t="s">
        <v>42</v>
      </c>
      <c r="FD6" s="20">
        <v>463832041066.89502</v>
      </c>
      <c r="FF6" s="21">
        <f>EY6/FD6</f>
        <v>1.0728829348346883E-2</v>
      </c>
    </row>
    <row r="7" spans="1:162" x14ac:dyDescent="0.25">
      <c r="A7" s="12" t="s">
        <v>43</v>
      </c>
      <c r="B7" s="19" t="s">
        <v>44</v>
      </c>
      <c r="C7" s="12">
        <v>36358.027762901198</v>
      </c>
      <c r="D7" s="12">
        <f>LN(C7)</f>
        <v>10.501170304875856</v>
      </c>
      <c r="G7" t="s">
        <v>43</v>
      </c>
      <c r="H7">
        <v>45.85</v>
      </c>
      <c r="I7">
        <v>45.45</v>
      </c>
      <c r="M7" s="20"/>
      <c r="O7" t="s">
        <v>43</v>
      </c>
      <c r="P7" s="19" t="s">
        <v>44</v>
      </c>
      <c r="U7">
        <v>7522</v>
      </c>
      <c r="V7">
        <v>6913</v>
      </c>
      <c r="W7">
        <v>6824</v>
      </c>
      <c r="X7">
        <v>6685</v>
      </c>
      <c r="Y7">
        <v>6056</v>
      </c>
      <c r="AE7">
        <v>3112</v>
      </c>
      <c r="AF7">
        <v>3064</v>
      </c>
      <c r="AG7">
        <v>3459</v>
      </c>
      <c r="AH7">
        <v>3338</v>
      </c>
      <c r="AI7">
        <v>3268</v>
      </c>
      <c r="AK7">
        <v>160</v>
      </c>
      <c r="AL7">
        <v>175</v>
      </c>
      <c r="AM7">
        <v>250</v>
      </c>
      <c r="AN7">
        <v>190</v>
      </c>
      <c r="AO7">
        <v>233</v>
      </c>
      <c r="AP7">
        <v>213</v>
      </c>
      <c r="AQ7">
        <v>208</v>
      </c>
      <c r="AR7">
        <v>239</v>
      </c>
      <c r="AS7">
        <v>253</v>
      </c>
      <c r="AU7">
        <v>11489</v>
      </c>
      <c r="AV7">
        <v>11439</v>
      </c>
      <c r="AW7">
        <v>11828</v>
      </c>
      <c r="AX7">
        <v>11437</v>
      </c>
      <c r="AY7">
        <v>10867</v>
      </c>
      <c r="AZ7">
        <v>10190</v>
      </c>
      <c r="BA7">
        <v>10491</v>
      </c>
      <c r="BB7">
        <v>10262</v>
      </c>
      <c r="BC7">
        <v>9577</v>
      </c>
      <c r="BE7" t="str">
        <f>IF(OR(AA7="",AK7=""),"",AA7+AK7)</f>
        <v/>
      </c>
      <c r="BF7" t="str">
        <f>IF(OR(AB7="",AL7=""),"",AB7+AL7)</f>
        <v/>
      </c>
      <c r="BG7" t="str">
        <f>IF(OR(AC7="",AM7=""),"",AC7+AM7)</f>
        <v/>
      </c>
      <c r="BH7" t="str">
        <f>IF(OR(AD7="",AN7=""),"",AD7+AN7)</f>
        <v/>
      </c>
      <c r="BI7">
        <f>IF(OR(AE7="",AO7=""),"",AE7+AO7)</f>
        <v>3345</v>
      </c>
      <c r="BJ7">
        <f>IF(OR(AF7="",AP7=""),"",AF7+AP7)</f>
        <v>3277</v>
      </c>
      <c r="BK7">
        <f>IF(OR(AG7="",AQ7=""),"",AG7+AQ7)</f>
        <v>3667</v>
      </c>
      <c r="BL7">
        <f>IF(OR(AH7="",AR7=""),"",AH7+AR7)</f>
        <v>3577</v>
      </c>
      <c r="BM7">
        <f>IF(OR(AI7="",AS7=""),"",AI7+AS7)</f>
        <v>3521</v>
      </c>
      <c r="BN7" t="str">
        <f>IF(OR(AJ7="",AT7=""),"",AJ7+AT7)</f>
        <v/>
      </c>
      <c r="BO7" t="str">
        <f>IF(OR(BE7="",AU7=""),"",BE7/AU7)</f>
        <v/>
      </c>
      <c r="BP7" t="str">
        <f>IF(OR(BF7="",AV7=""),"",BF7/AV7)</f>
        <v/>
      </c>
      <c r="BQ7" t="str">
        <f>IF(OR(BG7="",AW7=""),"",BG7/AW7)</f>
        <v/>
      </c>
      <c r="BR7" t="str">
        <f>IF(OR(BH7="",AX7=""),"",BH7/AX7)</f>
        <v/>
      </c>
      <c r="BS7">
        <f>IF(OR(BI7="",AY7=""),"",BI7/AY7)</f>
        <v>0.30781264378393303</v>
      </c>
      <c r="BT7">
        <f>IF(OR(BJ7="",AZ7=""),"",BJ7/AZ7)</f>
        <v>0.32158979391560355</v>
      </c>
      <c r="BU7">
        <f>IF(OR(BK7="",BA7=""),"",BK7/BA7)</f>
        <v>0.34953769898007814</v>
      </c>
      <c r="BV7">
        <f>IF(OR(BL7="",BB7=""),"",BL7/BB7)</f>
        <v>0.34856753069577079</v>
      </c>
      <c r="BW7">
        <f>IF(OR(BM7="",BC7=""),"",BM7/BC7)</f>
        <v>0.36765166544847028</v>
      </c>
      <c r="BX7" s="20" t="str">
        <f>IF(OR(BN7="",BD7=""),"",BN7/BD7)</f>
        <v/>
      </c>
      <c r="BY7" t="s">
        <v>43</v>
      </c>
      <c r="BZ7" s="19" t="s">
        <v>44</v>
      </c>
      <c r="CC7" t="s">
        <v>43</v>
      </c>
      <c r="CD7">
        <v>13.96</v>
      </c>
      <c r="CE7">
        <v>13.86</v>
      </c>
      <c r="CF7">
        <v>13.9</v>
      </c>
      <c r="CG7">
        <v>13.92</v>
      </c>
      <c r="CH7">
        <v>13.96</v>
      </c>
      <c r="CI7" s="20">
        <v>14.05</v>
      </c>
      <c r="CK7" t="s">
        <v>43</v>
      </c>
      <c r="CL7" s="19" t="s">
        <v>44</v>
      </c>
      <c r="CM7">
        <v>12.11</v>
      </c>
      <c r="CP7" t="s">
        <v>43</v>
      </c>
      <c r="CQ7" s="19" t="s">
        <v>44</v>
      </c>
      <c r="CR7">
        <v>72.710400000000007</v>
      </c>
      <c r="CS7">
        <v>126.477</v>
      </c>
      <c r="CT7">
        <v>170.86500000000001</v>
      </c>
      <c r="CU7">
        <v>8.9660100000000007</v>
      </c>
      <c r="CV7">
        <v>10.9938</v>
      </c>
      <c r="CW7">
        <v>12.9823</v>
      </c>
      <c r="CX7">
        <v>11.7033</v>
      </c>
      <c r="CY7">
        <v>13.4107</v>
      </c>
      <c r="CZ7">
        <v>14.2766</v>
      </c>
      <c r="DA7">
        <v>16.081600000000002</v>
      </c>
      <c r="DB7" s="20"/>
      <c r="DE7" t="s">
        <v>43</v>
      </c>
      <c r="DF7" s="19" t="s">
        <v>44</v>
      </c>
      <c r="DG7">
        <v>4.4845300000000003</v>
      </c>
      <c r="DH7">
        <v>8.0482800000000001</v>
      </c>
      <c r="DI7">
        <v>9.1483299999999996</v>
      </c>
      <c r="DJ7">
        <v>8.0059900000000006</v>
      </c>
      <c r="DK7">
        <v>7.9270300000000002</v>
      </c>
      <c r="DL7">
        <v>7.6682699999999997</v>
      </c>
      <c r="DM7">
        <v>7.7393900000000002</v>
      </c>
      <c r="DN7">
        <v>8.1358599999999992</v>
      </c>
      <c r="DO7">
        <v>8.3775300000000001</v>
      </c>
      <c r="DP7">
        <v>7.5485899999999999</v>
      </c>
      <c r="DQ7" s="20"/>
      <c r="DS7" t="s">
        <v>43</v>
      </c>
      <c r="DT7" s="19" t="s">
        <v>44</v>
      </c>
      <c r="DU7">
        <v>72.5</v>
      </c>
      <c r="DV7">
        <v>74.099999999999994</v>
      </c>
      <c r="DW7">
        <v>76.5</v>
      </c>
      <c r="DX7">
        <v>78.389925925925894</v>
      </c>
      <c r="DY7">
        <v>80.004300000000001</v>
      </c>
      <c r="DZ7">
        <v>84.241528029435202</v>
      </c>
      <c r="EA7">
        <v>88.409703504043094</v>
      </c>
      <c r="EB7">
        <v>87.240232750000004</v>
      </c>
      <c r="EC7">
        <v>88.102456869999997</v>
      </c>
      <c r="ED7" s="20">
        <v>89.357007774742598</v>
      </c>
      <c r="EG7" t="s">
        <v>43</v>
      </c>
      <c r="EH7" s="19" t="s">
        <v>44</v>
      </c>
      <c r="EI7">
        <v>5.5769000000000002</v>
      </c>
      <c r="EJ7">
        <v>8.2759199999999993</v>
      </c>
      <c r="EK7">
        <v>9.0090800000000009</v>
      </c>
      <c r="EL7">
        <v>8.3729600000000008</v>
      </c>
      <c r="EM7">
        <v>9.8315599999999996</v>
      </c>
      <c r="EN7">
        <v>10.890700000000001</v>
      </c>
      <c r="EO7">
        <v>12.6731</v>
      </c>
      <c r="EP7">
        <v>14.347799999999999</v>
      </c>
      <c r="EQ7">
        <v>15.9961</v>
      </c>
      <c r="ER7">
        <v>17.084599999999998</v>
      </c>
      <c r="ES7" s="20"/>
      <c r="EV7" t="s">
        <v>43</v>
      </c>
      <c r="EW7" s="19" t="s">
        <v>44</v>
      </c>
      <c r="EX7" s="20">
        <v>21048531894.285301</v>
      </c>
      <c r="EY7">
        <f>EX7*0.02</f>
        <v>420970637.88570601</v>
      </c>
      <c r="FB7" t="s">
        <v>43</v>
      </c>
      <c r="FC7" s="19" t="s">
        <v>44</v>
      </c>
      <c r="FD7" s="20">
        <v>48064476467.916801</v>
      </c>
      <c r="FF7" s="21">
        <f>EY7/FD7</f>
        <v>8.7584567402227993E-3</v>
      </c>
    </row>
    <row r="8" spans="1:162" x14ac:dyDescent="0.25">
      <c r="A8" s="12" t="s">
        <v>45</v>
      </c>
      <c r="B8" s="19" t="s">
        <v>46</v>
      </c>
      <c r="C8" s="12">
        <v>49373.1839591315</v>
      </c>
      <c r="D8" s="12">
        <f>LN(C8)</f>
        <v>10.80716272095245</v>
      </c>
      <c r="G8" t="s">
        <v>45</v>
      </c>
      <c r="H8">
        <v>50.05</v>
      </c>
      <c r="I8">
        <v>49.86</v>
      </c>
      <c r="J8">
        <v>53.28</v>
      </c>
      <c r="K8">
        <v>52.9</v>
      </c>
      <c r="L8">
        <v>55.02</v>
      </c>
      <c r="M8" s="20"/>
      <c r="O8" t="s">
        <v>45</v>
      </c>
      <c r="P8" s="19" t="s">
        <v>46</v>
      </c>
      <c r="U8">
        <v>33669</v>
      </c>
      <c r="V8">
        <v>34318</v>
      </c>
      <c r="W8">
        <v>36998</v>
      </c>
      <c r="X8">
        <v>36151</v>
      </c>
      <c r="Y8">
        <v>36475</v>
      </c>
      <c r="AE8">
        <v>17141</v>
      </c>
      <c r="AF8">
        <v>17547</v>
      </c>
      <c r="AG8">
        <v>17831</v>
      </c>
      <c r="AH8">
        <v>17906</v>
      </c>
      <c r="AI8">
        <v>17808</v>
      </c>
      <c r="AK8">
        <v>1943</v>
      </c>
      <c r="AL8">
        <v>1748</v>
      </c>
      <c r="AM8">
        <v>1850</v>
      </c>
      <c r="AN8">
        <v>1830</v>
      </c>
      <c r="AO8">
        <v>1899</v>
      </c>
      <c r="AP8">
        <v>2013</v>
      </c>
      <c r="AQ8">
        <v>2000</v>
      </c>
      <c r="AR8">
        <v>2009</v>
      </c>
      <c r="AS8">
        <v>1853</v>
      </c>
      <c r="AU8">
        <v>43009</v>
      </c>
      <c r="AV8">
        <v>48768</v>
      </c>
      <c r="AW8">
        <v>51441</v>
      </c>
      <c r="AX8">
        <v>53296</v>
      </c>
      <c r="AY8">
        <v>52730</v>
      </c>
      <c r="AZ8">
        <v>53878</v>
      </c>
      <c r="BA8">
        <v>56829</v>
      </c>
      <c r="BB8">
        <v>56066</v>
      </c>
      <c r="BC8">
        <v>56136</v>
      </c>
      <c r="BE8" t="str">
        <f>IF(OR(AA8="",AK8=""),"",AA8+AK8)</f>
        <v/>
      </c>
      <c r="BF8" t="str">
        <f>IF(OR(AB8="",AL8=""),"",AB8+AL8)</f>
        <v/>
      </c>
      <c r="BG8" t="str">
        <f>IF(OR(AC8="",AM8=""),"",AC8+AM8)</f>
        <v/>
      </c>
      <c r="BH8" t="str">
        <f>IF(OR(AD8="",AN8=""),"",AD8+AN8)</f>
        <v/>
      </c>
      <c r="BI8">
        <f>IF(OR(AE8="",AO8=""),"",AE8+AO8)</f>
        <v>19040</v>
      </c>
      <c r="BJ8">
        <f>IF(OR(AF8="",AP8=""),"",AF8+AP8)</f>
        <v>19560</v>
      </c>
      <c r="BK8">
        <f>IF(OR(AG8="",AQ8=""),"",AG8+AQ8)</f>
        <v>19831</v>
      </c>
      <c r="BL8">
        <f>IF(OR(AH8="",AR8=""),"",AH8+AR8)</f>
        <v>19915</v>
      </c>
      <c r="BM8">
        <f>IF(OR(AI8="",AS8=""),"",AI8+AS8)</f>
        <v>19661</v>
      </c>
      <c r="BN8" t="str">
        <f>IF(OR(AJ8="",AT8=""),"",AJ8+AT8)</f>
        <v/>
      </c>
      <c r="BO8" t="str">
        <f>IF(OR(BE8="",AU8=""),"",BE8/AU8)</f>
        <v/>
      </c>
      <c r="BP8" t="str">
        <f>IF(OR(BF8="",AV8=""),"",BF8/AV8)</f>
        <v/>
      </c>
      <c r="BQ8" t="str">
        <f>IF(OR(BG8="",AW8=""),"",BG8/AW8)</f>
        <v/>
      </c>
      <c r="BR8" t="str">
        <f>IF(OR(BH8="",AX8=""),"",BH8/AX8)</f>
        <v/>
      </c>
      <c r="BS8">
        <f>IF(OR(BI8="",AY8=""),"",BI8/AY8)</f>
        <v>0.36108477147733736</v>
      </c>
      <c r="BT8">
        <f>IF(OR(BJ8="",AZ8=""),"",BJ8/AZ8)</f>
        <v>0.36304242919187796</v>
      </c>
      <c r="BU8">
        <f>IF(OR(BK8="",BA8=""),"",BK8/BA8)</f>
        <v>0.34895915817628326</v>
      </c>
      <c r="BV8">
        <f>IF(OR(BL8="",BB8=""),"",BL8/BB8)</f>
        <v>0.35520636392822746</v>
      </c>
      <c r="BW8">
        <f>IF(OR(BM8="",BC8=""),"",BM8/BC8)</f>
        <v>0.35023870599971496</v>
      </c>
      <c r="BX8" s="20" t="str">
        <f>IF(OR(BN8="",BD8=""),"",BN8/BD8)</f>
        <v/>
      </c>
      <c r="BY8" t="s">
        <v>45</v>
      </c>
      <c r="BZ8" s="19" t="s">
        <v>46</v>
      </c>
      <c r="CC8" t="s">
        <v>45</v>
      </c>
      <c r="CD8">
        <v>12.63</v>
      </c>
      <c r="CE8">
        <v>12.68</v>
      </c>
      <c r="CF8">
        <v>12.71</v>
      </c>
      <c r="CH8">
        <v>12.82</v>
      </c>
      <c r="CI8" s="20"/>
      <c r="CK8" t="s">
        <v>45</v>
      </c>
      <c r="CL8" s="19" t="s">
        <v>46</v>
      </c>
      <c r="CM8">
        <v>11.62</v>
      </c>
      <c r="CP8" t="s">
        <v>45</v>
      </c>
      <c r="CQ8" s="19" t="s">
        <v>46</v>
      </c>
      <c r="CR8">
        <v>22.324200000000001</v>
      </c>
      <c r="CS8">
        <v>40.991100000000003</v>
      </c>
      <c r="CT8">
        <v>53.131399999999999</v>
      </c>
      <c r="CU8">
        <v>41.47</v>
      </c>
      <c r="CV8">
        <v>54.432499999999997</v>
      </c>
      <c r="CW8">
        <v>61.055900000000001</v>
      </c>
      <c r="CX8">
        <v>62.284599999999998</v>
      </c>
      <c r="CY8">
        <v>72.172799999999995</v>
      </c>
      <c r="CZ8">
        <v>73.558499999999995</v>
      </c>
      <c r="DA8">
        <v>89.525800000000004</v>
      </c>
      <c r="DB8" s="20"/>
      <c r="DE8" t="s">
        <v>45</v>
      </c>
      <c r="DF8" s="19" t="s">
        <v>46</v>
      </c>
      <c r="DG8">
        <v>22.0684</v>
      </c>
      <c r="DH8">
        <v>27.0124</v>
      </c>
      <c r="DI8">
        <v>27.784099999999999</v>
      </c>
      <c r="DJ8">
        <v>25.972899999999999</v>
      </c>
      <c r="DK8">
        <v>28.187999999999999</v>
      </c>
      <c r="DL8">
        <v>30.245799999999999</v>
      </c>
      <c r="DM8">
        <v>32.076700000000002</v>
      </c>
      <c r="DN8">
        <v>33.526200000000003</v>
      </c>
      <c r="DO8">
        <v>33.8538</v>
      </c>
      <c r="DP8">
        <v>32.382800000000003</v>
      </c>
      <c r="DQ8" s="20"/>
      <c r="DS8" t="s">
        <v>45</v>
      </c>
      <c r="DT8" s="19" t="s">
        <v>46</v>
      </c>
      <c r="DU8">
        <v>82.49</v>
      </c>
      <c r="DV8">
        <v>86.89</v>
      </c>
      <c r="DW8">
        <v>88.709994913529997</v>
      </c>
      <c r="DX8">
        <v>89.879997974221993</v>
      </c>
      <c r="DY8">
        <v>91.514399999999995</v>
      </c>
      <c r="DZ8">
        <v>86.530392752937701</v>
      </c>
      <c r="EA8">
        <v>86.422133332544504</v>
      </c>
      <c r="EB8">
        <v>87.703649960000007</v>
      </c>
      <c r="EC8">
        <v>87.468929070000002</v>
      </c>
      <c r="ED8" s="20">
        <v>88.889959998558496</v>
      </c>
      <c r="EG8" t="s">
        <v>45</v>
      </c>
      <c r="EH8" s="19" t="s">
        <v>46</v>
      </c>
      <c r="EI8">
        <v>67.940899999999999</v>
      </c>
      <c r="EJ8">
        <v>82.286299999999997</v>
      </c>
      <c r="EK8">
        <v>87.702299999999994</v>
      </c>
      <c r="EL8">
        <v>50.533299999999997</v>
      </c>
      <c r="EM8">
        <v>53.694099999999999</v>
      </c>
      <c r="EN8">
        <v>56.811799999999998</v>
      </c>
      <c r="EO8">
        <v>59.669400000000003</v>
      </c>
      <c r="EP8">
        <v>58.241500000000002</v>
      </c>
      <c r="EQ8">
        <v>59.203600000000002</v>
      </c>
      <c r="ER8">
        <v>60.486699999999999</v>
      </c>
      <c r="ES8" s="20"/>
      <c r="EV8" t="s">
        <v>45</v>
      </c>
      <c r="EW8" s="19" t="s">
        <v>46</v>
      </c>
      <c r="EX8" s="20">
        <v>132682822217.457</v>
      </c>
      <c r="EY8">
        <f>EX8*0.02</f>
        <v>2653656444.3491402</v>
      </c>
      <c r="FB8" t="s">
        <v>45</v>
      </c>
      <c r="FC8" s="19" t="s">
        <v>46</v>
      </c>
      <c r="FD8" s="20">
        <v>272319030456.189</v>
      </c>
      <c r="FF8" s="21">
        <f>EY8/FD8</f>
        <v>9.7446602975331306E-3</v>
      </c>
    </row>
    <row r="9" spans="1:162" x14ac:dyDescent="0.25">
      <c r="A9" s="12" t="s">
        <v>47</v>
      </c>
      <c r="B9" s="19" t="s">
        <v>48</v>
      </c>
      <c r="C9" s="12">
        <v>14593.504870131001</v>
      </c>
      <c r="D9" s="12">
        <f>LN(C9)</f>
        <v>9.5883318368027268</v>
      </c>
      <c r="G9" t="s">
        <v>47</v>
      </c>
      <c r="I9">
        <v>26.79</v>
      </c>
      <c r="K9">
        <v>29.9</v>
      </c>
      <c r="L9">
        <v>30.03</v>
      </c>
      <c r="M9" s="20">
        <v>39.76</v>
      </c>
      <c r="O9" t="s">
        <v>47</v>
      </c>
      <c r="P9" s="19" t="s">
        <v>48</v>
      </c>
      <c r="U9">
        <v>12254</v>
      </c>
      <c r="V9">
        <v>15516</v>
      </c>
      <c r="W9">
        <v>17141</v>
      </c>
      <c r="X9">
        <v>16094</v>
      </c>
      <c r="Y9">
        <v>15578</v>
      </c>
      <c r="Z9">
        <v>17553</v>
      </c>
      <c r="AE9">
        <v>3481</v>
      </c>
      <c r="AF9">
        <v>3317</v>
      </c>
      <c r="AG9">
        <v>3892</v>
      </c>
      <c r="AH9">
        <v>4233</v>
      </c>
      <c r="AI9">
        <v>5623</v>
      </c>
      <c r="AJ9">
        <v>5983</v>
      </c>
      <c r="AK9">
        <v>41</v>
      </c>
      <c r="AL9">
        <v>109</v>
      </c>
      <c r="AM9">
        <v>917</v>
      </c>
      <c r="AN9">
        <v>270</v>
      </c>
      <c r="AO9">
        <v>406</v>
      </c>
      <c r="AP9">
        <v>450</v>
      </c>
      <c r="AQ9">
        <v>349</v>
      </c>
      <c r="AR9">
        <v>369</v>
      </c>
      <c r="AS9">
        <v>469</v>
      </c>
      <c r="AT9">
        <v>427</v>
      </c>
      <c r="AU9">
        <v>37778</v>
      </c>
      <c r="AV9">
        <v>17732</v>
      </c>
      <c r="AW9">
        <v>26589</v>
      </c>
      <c r="AX9">
        <v>17906</v>
      </c>
      <c r="AY9">
        <v>17683</v>
      </c>
      <c r="AZ9">
        <v>20408</v>
      </c>
      <c r="BA9">
        <v>22214</v>
      </c>
      <c r="BB9">
        <v>22711</v>
      </c>
      <c r="BC9">
        <v>23825</v>
      </c>
      <c r="BD9">
        <v>26665</v>
      </c>
      <c r="BE9" t="str">
        <f>IF(OR(AA9="",AK9=""),"",AA9+AK9)</f>
        <v/>
      </c>
      <c r="BF9" t="str">
        <f>IF(OR(AB9="",AL9=""),"",AB9+AL9)</f>
        <v/>
      </c>
      <c r="BG9" t="str">
        <f>IF(OR(AC9="",AM9=""),"",AC9+AM9)</f>
        <v/>
      </c>
      <c r="BH9" t="str">
        <f>IF(OR(AD9="",AN9=""),"",AD9+AN9)</f>
        <v/>
      </c>
      <c r="BI9">
        <f>IF(OR(AE9="",AO9=""),"",AE9+AO9)</f>
        <v>3887</v>
      </c>
      <c r="BJ9">
        <f>IF(OR(AF9="",AP9=""),"",AF9+AP9)</f>
        <v>3767</v>
      </c>
      <c r="BK9">
        <f>IF(OR(AG9="",AQ9=""),"",AG9+AQ9)</f>
        <v>4241</v>
      </c>
      <c r="BL9">
        <f>IF(OR(AH9="",AR9=""),"",AH9+AR9)</f>
        <v>4602</v>
      </c>
      <c r="BM9">
        <f>IF(OR(AI9="",AS9=""),"",AI9+AS9)</f>
        <v>6092</v>
      </c>
      <c r="BN9">
        <f>IF(OR(AJ9="",AT9=""),"",AJ9+AT9)</f>
        <v>6410</v>
      </c>
      <c r="BO9" t="str">
        <f>IF(OR(BE9="",AU9=""),"",BE9/AU9)</f>
        <v/>
      </c>
      <c r="BP9" t="str">
        <f>IF(OR(BF9="",AV9=""),"",BF9/AV9)</f>
        <v/>
      </c>
      <c r="BQ9" t="str">
        <f>IF(OR(BG9="",AW9=""),"",BG9/AW9)</f>
        <v/>
      </c>
      <c r="BR9" t="str">
        <f>IF(OR(BH9="",AX9=""),"",BH9/AX9)</f>
        <v/>
      </c>
      <c r="BS9">
        <f>IF(OR(BI9="",AY9=""),"",BI9/AY9)</f>
        <v>0.21981564214217045</v>
      </c>
      <c r="BT9">
        <f>IF(OR(BJ9="",AZ9=""),"",BJ9/AZ9)</f>
        <v>0.1845844766758134</v>
      </c>
      <c r="BU9">
        <f>IF(OR(BK9="",BA9=""),"",BK9/BA9)</f>
        <v>0.19091563878635096</v>
      </c>
      <c r="BV9">
        <f>IF(OR(BL9="",BB9=""),"",BL9/BB9)</f>
        <v>0.20263308528906698</v>
      </c>
      <c r="BW9">
        <f>IF(OR(BM9="",BC9=""),"",BM9/BC9)</f>
        <v>0.25569779643231899</v>
      </c>
      <c r="BX9" s="20">
        <f>IF(OR(BN9="",BD9=""),"",BN9/BD9)</f>
        <v>0.24039002437652354</v>
      </c>
      <c r="BY9" t="s">
        <v>47</v>
      </c>
      <c r="BZ9" s="19" t="s">
        <v>48</v>
      </c>
      <c r="CC9" t="s">
        <v>47</v>
      </c>
      <c r="CE9">
        <v>12.88</v>
      </c>
      <c r="CG9">
        <v>13.08</v>
      </c>
      <c r="CH9">
        <v>13.13</v>
      </c>
      <c r="CI9" s="20"/>
      <c r="CK9" t="s">
        <v>47</v>
      </c>
      <c r="CL9" s="19" t="s">
        <v>48</v>
      </c>
      <c r="CP9" t="s">
        <v>47</v>
      </c>
      <c r="CQ9" s="19" t="s">
        <v>48</v>
      </c>
      <c r="CR9">
        <v>1.207E-3</v>
      </c>
      <c r="CS9">
        <v>1.2468999999999999E-2</v>
      </c>
      <c r="CT9">
        <v>1.6392E-2</v>
      </c>
      <c r="CU9">
        <v>1.2029E-2</v>
      </c>
      <c r="CV9">
        <v>0.203261</v>
      </c>
      <c r="CW9">
        <v>0.143181</v>
      </c>
      <c r="CX9">
        <v>8.0879999999999994E-2</v>
      </c>
      <c r="CY9">
        <v>7.9446000000000003E-2</v>
      </c>
      <c r="CZ9">
        <v>0.14105500000000001</v>
      </c>
      <c r="DA9">
        <v>0.50656199999999996</v>
      </c>
      <c r="DB9" s="20"/>
      <c r="DE9" t="s">
        <v>47</v>
      </c>
      <c r="DF9" s="19" t="s">
        <v>48</v>
      </c>
      <c r="DG9">
        <v>1.31229</v>
      </c>
      <c r="DH9">
        <v>1.8430299999999999</v>
      </c>
      <c r="DI9">
        <v>2.1617700000000002</v>
      </c>
      <c r="DJ9">
        <v>2.0707200000000001</v>
      </c>
      <c r="DK9">
        <v>2.4084500000000002</v>
      </c>
      <c r="DL9">
        <v>1.9982200000000001</v>
      </c>
      <c r="DM9">
        <v>1.6867300000000001</v>
      </c>
      <c r="DN9">
        <v>1.6386499999999999</v>
      </c>
      <c r="DO9">
        <v>1.59866</v>
      </c>
      <c r="DP9">
        <v>1.52999</v>
      </c>
      <c r="DQ9" s="20"/>
      <c r="DS9" t="s">
        <v>47</v>
      </c>
      <c r="DT9" s="19" t="s">
        <v>48</v>
      </c>
      <c r="DU9">
        <v>20.07</v>
      </c>
      <c r="DV9">
        <v>26.9</v>
      </c>
      <c r="DW9">
        <v>31.52</v>
      </c>
      <c r="DX9">
        <v>36.94</v>
      </c>
      <c r="DY9">
        <v>43.3</v>
      </c>
      <c r="DZ9">
        <v>44</v>
      </c>
      <c r="EA9">
        <v>47.569759643873603</v>
      </c>
      <c r="EB9">
        <v>58.459289611872499</v>
      </c>
      <c r="EC9">
        <v>59.7055045962571</v>
      </c>
      <c r="ED9" s="20">
        <v>62.717908173695697</v>
      </c>
      <c r="EG9" t="s">
        <v>47</v>
      </c>
      <c r="EH9" s="19" t="s">
        <v>48</v>
      </c>
      <c r="ES9" s="20"/>
      <c r="EV9" t="s">
        <v>47</v>
      </c>
      <c r="EW9" s="19" t="s">
        <v>48</v>
      </c>
      <c r="EX9" s="20">
        <v>33372339963.623299</v>
      </c>
      <c r="EY9">
        <f>EX9*0.02</f>
        <v>667446799.27246594</v>
      </c>
      <c r="FB9" t="s">
        <v>47</v>
      </c>
      <c r="FC9" s="19" t="s">
        <v>48</v>
      </c>
      <c r="FD9" s="20">
        <v>54383410980.2817</v>
      </c>
      <c r="FF9" s="21">
        <f>EY9/FD9</f>
        <v>1.2272985221807222E-2</v>
      </c>
    </row>
    <row r="10" spans="1:162" x14ac:dyDescent="0.25">
      <c r="A10" s="12" t="s">
        <v>49</v>
      </c>
      <c r="B10" s="19" t="s">
        <v>50</v>
      </c>
      <c r="C10" s="12">
        <v>11639.8650613917</v>
      </c>
      <c r="D10" s="12">
        <f>LN(C10)</f>
        <v>9.36219112855429</v>
      </c>
      <c r="G10" t="s">
        <v>49</v>
      </c>
      <c r="J10">
        <v>20.22</v>
      </c>
      <c r="K10">
        <v>20.92</v>
      </c>
      <c r="L10">
        <v>21.69</v>
      </c>
      <c r="M10" s="20">
        <v>21.2</v>
      </c>
      <c r="O10" t="s">
        <v>49</v>
      </c>
      <c r="P10" s="19" t="s">
        <v>50</v>
      </c>
      <c r="W10">
        <v>840586</v>
      </c>
      <c r="X10">
        <v>880167</v>
      </c>
      <c r="Y10">
        <v>926465</v>
      </c>
      <c r="Z10">
        <v>920604</v>
      </c>
      <c r="AG10">
        <v>78575</v>
      </c>
      <c r="AH10">
        <v>88718</v>
      </c>
      <c r="AI10">
        <v>94414</v>
      </c>
      <c r="AJ10">
        <v>91665</v>
      </c>
      <c r="AK10">
        <v>3983</v>
      </c>
      <c r="AL10">
        <v>2260</v>
      </c>
      <c r="AM10">
        <v>3911</v>
      </c>
      <c r="AN10">
        <v>4104</v>
      </c>
      <c r="AO10">
        <v>3576</v>
      </c>
      <c r="AP10">
        <v>3591</v>
      </c>
      <c r="AQ10">
        <v>3746</v>
      </c>
      <c r="AR10">
        <v>4489</v>
      </c>
      <c r="AS10">
        <v>4811</v>
      </c>
      <c r="AT10">
        <v>5098</v>
      </c>
      <c r="AU10">
        <v>799368</v>
      </c>
      <c r="AV10">
        <v>811455</v>
      </c>
      <c r="AX10">
        <v>867822</v>
      </c>
      <c r="AZ10">
        <v>948638</v>
      </c>
      <c r="BA10">
        <v>1161196</v>
      </c>
      <c r="BB10">
        <v>1220157</v>
      </c>
      <c r="BC10">
        <v>1269635</v>
      </c>
      <c r="BD10">
        <v>1245166</v>
      </c>
      <c r="BE10" t="str">
        <f>IF(OR(AA10="",AK10=""),"",AA10+AK10)</f>
        <v/>
      </c>
      <c r="BF10" t="str">
        <f>IF(OR(AB10="",AL10=""),"",AB10+AL10)</f>
        <v/>
      </c>
      <c r="BG10" t="str">
        <f>IF(OR(AC10="",AM10=""),"",AC10+AM10)</f>
        <v/>
      </c>
      <c r="BH10" t="str">
        <f>IF(OR(AD10="",AN10=""),"",AD10+AN10)</f>
        <v/>
      </c>
      <c r="BI10" t="str">
        <f>IF(OR(AE10="",AO10=""),"",AE10+AO10)</f>
        <v/>
      </c>
      <c r="BJ10" t="str">
        <f>IF(OR(AF10="",AP10=""),"",AF10+AP10)</f>
        <v/>
      </c>
      <c r="BK10">
        <f>IF(OR(AG10="",AQ10=""),"",AG10+AQ10)</f>
        <v>82321</v>
      </c>
      <c r="BL10">
        <f>IF(OR(AH10="",AR10=""),"",AH10+AR10)</f>
        <v>93207</v>
      </c>
      <c r="BM10">
        <f>IF(OR(AI10="",AS10=""),"",AI10+AS10)</f>
        <v>99225</v>
      </c>
      <c r="BN10">
        <f>IF(OR(AJ10="",AT10=""),"",AJ10+AT10)</f>
        <v>96763</v>
      </c>
      <c r="BO10" t="str">
        <f>IF(OR(BE10="",AU10=""),"",BE10/AU10)</f>
        <v/>
      </c>
      <c r="BP10" t="str">
        <f>IF(OR(BF10="",AV10=""),"",BF10/AV10)</f>
        <v/>
      </c>
      <c r="BQ10" t="str">
        <f>IF(OR(BG10="",AW10=""),"",BG10/AW10)</f>
        <v/>
      </c>
      <c r="BR10" t="str">
        <f>IF(OR(BH10="",AX10=""),"",BH10/AX10)</f>
        <v/>
      </c>
      <c r="BS10" t="str">
        <f>IF(OR(BI10="",AY10=""),"",BI10/AY10)</f>
        <v/>
      </c>
      <c r="BT10" t="str">
        <f>IF(OR(BJ10="",AZ10=""),"",BJ10/AZ10)</f>
        <v/>
      </c>
      <c r="BU10">
        <f>IF(OR(BK10="",BA10=""),"",BK10/BA10)</f>
        <v>7.0893285887998231E-2</v>
      </c>
      <c r="BV10">
        <f>IF(OR(BL10="",BB10=""),"",BL10/BB10)</f>
        <v>7.6389349895136446E-2</v>
      </c>
      <c r="BW10">
        <f>IF(OR(BM10="",BC10=""),"",BM10/BC10)</f>
        <v>7.8152382377612462E-2</v>
      </c>
      <c r="BX10" s="20">
        <f>IF(OR(BN10="",BD10=""),"",BN10/BD10)</f>
        <v>7.7710923684071037E-2</v>
      </c>
      <c r="BY10" t="s">
        <v>49</v>
      </c>
      <c r="BZ10" s="19" t="s">
        <v>50</v>
      </c>
      <c r="CC10" t="s">
        <v>49</v>
      </c>
      <c r="CE10">
        <v>7.8</v>
      </c>
      <c r="CF10">
        <v>7.92</v>
      </c>
      <c r="CG10">
        <v>7.98</v>
      </c>
      <c r="CI10" s="20">
        <v>8.17</v>
      </c>
      <c r="CK10" t="s">
        <v>49</v>
      </c>
      <c r="CL10" s="19" t="s">
        <v>50</v>
      </c>
      <c r="CM10">
        <v>7.61</v>
      </c>
      <c r="CP10" t="s">
        <v>49</v>
      </c>
      <c r="CQ10" s="19" t="s">
        <v>50</v>
      </c>
      <c r="CR10">
        <v>8.7468000000000004E-2</v>
      </c>
      <c r="CS10">
        <v>0.14708499999999999</v>
      </c>
      <c r="CT10">
        <v>0.12543299999999999</v>
      </c>
      <c r="CU10">
        <v>0.140983</v>
      </c>
      <c r="CV10">
        <v>0.18786700000000001</v>
      </c>
      <c r="CW10">
        <v>0.26672200000000001</v>
      </c>
      <c r="CX10">
        <v>0.35771999999999998</v>
      </c>
      <c r="CY10">
        <v>0.44692900000000002</v>
      </c>
      <c r="CZ10">
        <v>0.45447300000000002</v>
      </c>
      <c r="DA10">
        <v>0.58632499999999999</v>
      </c>
      <c r="DB10" s="20"/>
      <c r="DE10" t="s">
        <v>49</v>
      </c>
      <c r="DF10" s="19" t="s">
        <v>50</v>
      </c>
      <c r="DG10">
        <v>2.5015499999999999</v>
      </c>
      <c r="DH10">
        <v>2.9882399999999998</v>
      </c>
      <c r="DI10">
        <v>3.4111799999999999</v>
      </c>
      <c r="DJ10">
        <v>3.5075400000000001</v>
      </c>
      <c r="DK10">
        <v>3.8255599999999998</v>
      </c>
      <c r="DL10">
        <v>3.9454699999999998</v>
      </c>
      <c r="DM10">
        <v>4.3595300000000003</v>
      </c>
      <c r="DN10">
        <v>4.1160800000000002</v>
      </c>
      <c r="DO10">
        <v>4.4216899999999999</v>
      </c>
      <c r="DQ10" s="20"/>
      <c r="DS10" t="s">
        <v>49</v>
      </c>
      <c r="DT10" s="19" t="s">
        <v>50</v>
      </c>
      <c r="DU10">
        <v>6.92</v>
      </c>
      <c r="DV10">
        <v>10.92</v>
      </c>
      <c r="DW10">
        <v>12.28</v>
      </c>
      <c r="DX10">
        <v>14.52</v>
      </c>
      <c r="DY10">
        <v>14.94</v>
      </c>
      <c r="DZ10">
        <v>17.14</v>
      </c>
      <c r="EA10">
        <v>21.9760677113476</v>
      </c>
      <c r="EB10">
        <v>25.447353700000001</v>
      </c>
      <c r="EC10">
        <v>32.292441895879897</v>
      </c>
      <c r="ED10" s="20">
        <v>39.904638646291303</v>
      </c>
      <c r="EG10" t="s">
        <v>49</v>
      </c>
      <c r="EH10" s="19" t="s">
        <v>50</v>
      </c>
      <c r="EI10">
        <v>1.5983799999999999</v>
      </c>
      <c r="EJ10">
        <v>1.79759</v>
      </c>
      <c r="EK10">
        <v>1.83155</v>
      </c>
      <c r="EL10">
        <v>1.7434700000000001</v>
      </c>
      <c r="EM10">
        <v>1.7845299999999999</v>
      </c>
      <c r="EN10">
        <v>1.65093</v>
      </c>
      <c r="EO10">
        <v>1.7610699999999999</v>
      </c>
      <c r="EP10">
        <v>1.73607</v>
      </c>
      <c r="EQ10">
        <v>1.8447899999999999</v>
      </c>
      <c r="ER10">
        <v>1.87863</v>
      </c>
      <c r="ES10" s="20"/>
      <c r="EV10" t="s">
        <v>49</v>
      </c>
      <c r="EW10" s="19" t="s">
        <v>50</v>
      </c>
      <c r="EX10" s="20">
        <v>1649042253583.74</v>
      </c>
      <c r="EY10">
        <f>EX10*0.02</f>
        <v>32980845071.674801</v>
      </c>
      <c r="FB10" t="s">
        <v>49</v>
      </c>
      <c r="FC10" s="19" t="s">
        <v>50</v>
      </c>
      <c r="FD10" s="20">
        <v>3115566265268.5898</v>
      </c>
      <c r="FF10" s="21">
        <f>EY10/FD10</f>
        <v>1.0585826865355263E-2</v>
      </c>
    </row>
    <row r="11" spans="1:162" x14ac:dyDescent="0.25">
      <c r="A11" s="12" t="s">
        <v>51</v>
      </c>
      <c r="B11" s="19" t="s">
        <v>52</v>
      </c>
      <c r="C11" s="12">
        <v>42816.202966989498</v>
      </c>
      <c r="D11" s="12">
        <f>LN(C11)</f>
        <v>10.664671883923916</v>
      </c>
      <c r="G11" t="s">
        <v>51</v>
      </c>
      <c r="H11">
        <v>36.5</v>
      </c>
      <c r="I11">
        <v>37.1</v>
      </c>
      <c r="J11">
        <v>36.159999999999997</v>
      </c>
      <c r="K11">
        <v>37.340000000000003</v>
      </c>
      <c r="M11" s="20"/>
      <c r="O11" t="s">
        <v>51</v>
      </c>
      <c r="P11" s="19" t="s">
        <v>52</v>
      </c>
      <c r="U11">
        <v>201652</v>
      </c>
      <c r="V11">
        <v>207709</v>
      </c>
      <c r="W11">
        <v>203771</v>
      </c>
      <c r="X11">
        <v>204260</v>
      </c>
      <c r="AE11">
        <v>148534</v>
      </c>
      <c r="AF11">
        <v>154731</v>
      </c>
      <c r="AG11">
        <v>154277</v>
      </c>
      <c r="AH11">
        <v>157540</v>
      </c>
      <c r="AM11">
        <v>11270</v>
      </c>
      <c r="AN11">
        <v>11458</v>
      </c>
      <c r="AO11">
        <v>10687</v>
      </c>
      <c r="AP11">
        <v>10678</v>
      </c>
      <c r="AQ11">
        <v>10485</v>
      </c>
      <c r="AR11">
        <v>9803</v>
      </c>
      <c r="AW11">
        <v>388837</v>
      </c>
      <c r="AX11">
        <v>374994</v>
      </c>
      <c r="AY11">
        <v>361907</v>
      </c>
      <c r="AZ11">
        <v>374353</v>
      </c>
      <c r="BA11">
        <v>368533</v>
      </c>
      <c r="BB11">
        <v>373775</v>
      </c>
      <c r="BE11" t="str">
        <f>IF(OR(AA11="",AK11=""),"",AA11+AK11)</f>
        <v/>
      </c>
      <c r="BF11" t="str">
        <f>IF(OR(AB11="",AL11=""),"",AB11+AL11)</f>
        <v/>
      </c>
      <c r="BG11" t="str">
        <f>IF(OR(AC11="",AM11=""),"",AC11+AM11)</f>
        <v/>
      </c>
      <c r="BH11" t="str">
        <f>IF(OR(AD11="",AN11=""),"",AD11+AN11)</f>
        <v/>
      </c>
      <c r="BI11">
        <f>IF(OR(AE11="",AO11=""),"",AE11+AO11)</f>
        <v>159221</v>
      </c>
      <c r="BJ11">
        <f>IF(OR(AF11="",AP11=""),"",AF11+AP11)</f>
        <v>165409</v>
      </c>
      <c r="BK11">
        <f>IF(OR(AG11="",AQ11=""),"",AG11+AQ11)</f>
        <v>164762</v>
      </c>
      <c r="BL11">
        <f>IF(OR(AH11="",AR11=""),"",AH11+AR11)</f>
        <v>167343</v>
      </c>
      <c r="BM11" t="str">
        <f>IF(OR(AI11="",AS11=""),"",AI11+AS11)</f>
        <v/>
      </c>
      <c r="BN11" t="str">
        <f>IF(OR(AJ11="",AT11=""),"",AJ11+AT11)</f>
        <v/>
      </c>
      <c r="BO11" t="str">
        <f>IF(OR(BE11="",AU11=""),"",BE11/AU11)</f>
        <v/>
      </c>
      <c r="BP11" t="str">
        <f>IF(OR(BF11="",AV11=""),"",BF11/AV11)</f>
        <v/>
      </c>
      <c r="BQ11" t="str">
        <f>IF(OR(BG11="",AW11=""),"",BG11/AW11)</f>
        <v/>
      </c>
      <c r="BR11" t="str">
        <f>IF(OR(BH11="",AX11=""),"",BH11/AX11)</f>
        <v/>
      </c>
      <c r="BS11">
        <f>IF(OR(BI11="",AY11=""),"",BI11/AY11)</f>
        <v>0.43995004241421137</v>
      </c>
      <c r="BT11">
        <f>IF(OR(BJ11="",AZ11=""),"",BJ11/AZ11)</f>
        <v>0.44185301039393299</v>
      </c>
      <c r="BU11">
        <f>IF(OR(BK11="",BA11=""),"",BK11/BA11)</f>
        <v>0.44707529583510841</v>
      </c>
      <c r="BV11">
        <f>IF(OR(BL11="",BB11=""),"",BL11/BB11)</f>
        <v>0.44771052103538223</v>
      </c>
      <c r="BW11" t="str">
        <f>IF(OR(BM11="",BC11=""),"",BM11/BC11)</f>
        <v/>
      </c>
      <c r="BX11" s="20" t="str">
        <f>IF(OR(BN11="",BD11=""),"",BN11/BD11)</f>
        <v/>
      </c>
      <c r="BY11" t="s">
        <v>51</v>
      </c>
      <c r="BZ11" s="19" t="s">
        <v>52</v>
      </c>
      <c r="CC11" t="s">
        <v>51</v>
      </c>
      <c r="CE11">
        <v>10.11</v>
      </c>
      <c r="CF11">
        <v>10.19</v>
      </c>
      <c r="CI11" s="20"/>
      <c r="CK11" t="s">
        <v>51</v>
      </c>
      <c r="CL11" s="19" t="s">
        <v>52</v>
      </c>
      <c r="CM11">
        <v>9.6300000000000008</v>
      </c>
      <c r="CP11" t="s">
        <v>51</v>
      </c>
      <c r="CQ11" s="19" t="s">
        <v>52</v>
      </c>
      <c r="CR11">
        <v>13.835100000000001</v>
      </c>
      <c r="CS11">
        <v>19.284700000000001</v>
      </c>
      <c r="CT11">
        <v>23.0002</v>
      </c>
      <c r="CU11">
        <v>19.791499999999999</v>
      </c>
      <c r="CV11">
        <v>26.104700000000001</v>
      </c>
      <c r="CW11">
        <v>32.696599999999997</v>
      </c>
      <c r="CX11">
        <v>34.586799999999997</v>
      </c>
      <c r="CY11">
        <v>42.079300000000003</v>
      </c>
      <c r="CZ11">
        <v>43.373899999999999</v>
      </c>
      <c r="DA11">
        <v>54.717100000000002</v>
      </c>
      <c r="DB11" s="20"/>
      <c r="DE11" t="s">
        <v>51</v>
      </c>
      <c r="DF11" s="19" t="s">
        <v>52</v>
      </c>
      <c r="DG11">
        <v>29.5685</v>
      </c>
      <c r="DH11">
        <v>35.653100000000002</v>
      </c>
      <c r="DI11">
        <v>36.572699999999998</v>
      </c>
      <c r="DJ11">
        <v>35.766800000000003</v>
      </c>
      <c r="DK11">
        <v>37.421399999999998</v>
      </c>
      <c r="DL11">
        <v>39.962000000000003</v>
      </c>
      <c r="DM11">
        <v>43.354999999999997</v>
      </c>
      <c r="DN11">
        <v>46.168399999999998</v>
      </c>
      <c r="DO11">
        <v>47.950400000000002</v>
      </c>
      <c r="DQ11" s="20"/>
      <c r="DS11" t="s">
        <v>51</v>
      </c>
      <c r="DT11" s="19" t="s">
        <v>52</v>
      </c>
      <c r="DU11">
        <v>48.83</v>
      </c>
      <c r="DV11">
        <v>53.68</v>
      </c>
      <c r="DW11">
        <v>54.389998301881398</v>
      </c>
      <c r="DX11">
        <v>55.829997993283001</v>
      </c>
      <c r="DY11">
        <v>58.459299999999999</v>
      </c>
      <c r="DZ11">
        <v>55.638460224229298</v>
      </c>
      <c r="EA11">
        <v>58.1417349568747</v>
      </c>
      <c r="EB11">
        <v>61.324252770000001</v>
      </c>
      <c r="EC11">
        <v>63.077347000000003</v>
      </c>
      <c r="ED11" s="20">
        <v>74.3871829234822</v>
      </c>
      <c r="EG11" t="s">
        <v>51</v>
      </c>
      <c r="EH11" s="19" t="s">
        <v>52</v>
      </c>
      <c r="EI11">
        <v>3.8927299999999998</v>
      </c>
      <c r="EJ11">
        <v>4.7526700000000002</v>
      </c>
      <c r="EK11">
        <v>5.2940399999999999</v>
      </c>
      <c r="EL11">
        <v>5.65848</v>
      </c>
      <c r="EM11">
        <v>6.6259199999999998</v>
      </c>
      <c r="EN11">
        <v>7.3820899999999998</v>
      </c>
      <c r="EO11">
        <v>8.2723999999999993</v>
      </c>
      <c r="EP11">
        <v>8.6171699999999998</v>
      </c>
      <c r="EQ11">
        <v>9.2769399999999997</v>
      </c>
      <c r="ER11">
        <v>9.7088300000000007</v>
      </c>
      <c r="ES11" s="20"/>
      <c r="EV11" t="s">
        <v>51</v>
      </c>
      <c r="EW11" s="19" t="s">
        <v>52</v>
      </c>
      <c r="EX11" s="20">
        <v>1390513223749.9099</v>
      </c>
      <c r="EY11">
        <f>EX11*0.02</f>
        <v>27810264474.998199</v>
      </c>
      <c r="FB11" t="s">
        <v>51</v>
      </c>
      <c r="FC11" s="19" t="s">
        <v>52</v>
      </c>
      <c r="FD11" s="20">
        <v>2587030339782.73</v>
      </c>
      <c r="FF11" s="21">
        <f>EY11/FD11</f>
        <v>1.0749879522995399E-2</v>
      </c>
    </row>
    <row r="12" spans="1:162" x14ac:dyDescent="0.25">
      <c r="A12" s="12" t="s">
        <v>53</v>
      </c>
      <c r="B12" s="19" t="s">
        <v>54</v>
      </c>
      <c r="C12" s="12">
        <v>30644.6082903444</v>
      </c>
      <c r="D12" s="12">
        <f>LN(C12)</f>
        <v>10.330212013666314</v>
      </c>
      <c r="G12" t="s">
        <v>53</v>
      </c>
      <c r="H12">
        <v>46.86</v>
      </c>
      <c r="I12">
        <v>33.909999999999997</v>
      </c>
      <c r="J12">
        <v>40.04</v>
      </c>
      <c r="K12">
        <v>41.66</v>
      </c>
      <c r="L12">
        <v>43.5</v>
      </c>
      <c r="M12" s="20"/>
      <c r="O12" t="s">
        <v>53</v>
      </c>
      <c r="P12" s="19" t="s">
        <v>54</v>
      </c>
      <c r="U12">
        <v>12921</v>
      </c>
      <c r="V12">
        <v>9170</v>
      </c>
      <c r="W12">
        <v>8540</v>
      </c>
      <c r="X12">
        <v>8002</v>
      </c>
      <c r="Y12">
        <v>7416</v>
      </c>
      <c r="AE12">
        <v>4180</v>
      </c>
      <c r="AF12">
        <v>4386</v>
      </c>
      <c r="AG12">
        <v>4441</v>
      </c>
      <c r="AH12">
        <v>4121</v>
      </c>
      <c r="AI12">
        <v>4160</v>
      </c>
      <c r="AK12">
        <v>174</v>
      </c>
      <c r="AL12">
        <v>132</v>
      </c>
      <c r="AM12">
        <v>297</v>
      </c>
      <c r="AN12">
        <v>267</v>
      </c>
      <c r="AO12">
        <v>315</v>
      </c>
      <c r="AP12">
        <v>264</v>
      </c>
      <c r="AQ12">
        <v>255</v>
      </c>
      <c r="AR12">
        <v>197</v>
      </c>
      <c r="AS12">
        <v>151</v>
      </c>
      <c r="AU12">
        <v>26007</v>
      </c>
      <c r="AV12">
        <v>26545</v>
      </c>
      <c r="AW12">
        <v>24853</v>
      </c>
      <c r="AX12">
        <v>21472</v>
      </c>
      <c r="AY12">
        <v>21610</v>
      </c>
      <c r="AZ12">
        <v>17345</v>
      </c>
      <c r="BA12">
        <v>17021</v>
      </c>
      <c r="BB12">
        <v>15796</v>
      </c>
      <c r="BC12">
        <v>14587</v>
      </c>
      <c r="BE12" t="str">
        <f>IF(OR(AA12="",AK12=""),"",AA12+AK12)</f>
        <v/>
      </c>
      <c r="BF12" t="str">
        <f>IF(OR(AB12="",AL12=""),"",AB12+AL12)</f>
        <v/>
      </c>
      <c r="BG12" t="str">
        <f>IF(OR(AC12="",AM12=""),"",AC12+AM12)</f>
        <v/>
      </c>
      <c r="BH12" t="str">
        <f>IF(OR(AD12="",AN12=""),"",AD12+AN12)</f>
        <v/>
      </c>
      <c r="BI12">
        <f>IF(OR(AE12="",AO12=""),"",AE12+AO12)</f>
        <v>4495</v>
      </c>
      <c r="BJ12">
        <f>IF(OR(AF12="",AP12=""),"",AF12+AP12)</f>
        <v>4650</v>
      </c>
      <c r="BK12">
        <f>IF(OR(AG12="",AQ12=""),"",AG12+AQ12)</f>
        <v>4696</v>
      </c>
      <c r="BL12">
        <f>IF(OR(AH12="",AR12=""),"",AH12+AR12)</f>
        <v>4318</v>
      </c>
      <c r="BM12">
        <f>IF(OR(AI12="",AS12=""),"",AI12+AS12)</f>
        <v>4311</v>
      </c>
      <c r="BN12" t="str">
        <f>IF(OR(AJ12="",AT12=""),"",AJ12+AT12)</f>
        <v/>
      </c>
      <c r="BO12" t="str">
        <f>IF(OR(BE12="",AU12=""),"",BE12/AU12)</f>
        <v/>
      </c>
      <c r="BP12" t="str">
        <f>IF(OR(BF12="",AV12=""),"",BF12/AV12)</f>
        <v/>
      </c>
      <c r="BQ12" t="str">
        <f>IF(OR(BG12="",AW12=""),"",BG12/AW12)</f>
        <v/>
      </c>
      <c r="BR12" t="str">
        <f>IF(OR(BH12="",AX12=""),"",BH12/AX12)</f>
        <v/>
      </c>
      <c r="BS12">
        <f>IF(OR(BI12="",AY12=""),"",BI12/AY12)</f>
        <v>0.20800555298472928</v>
      </c>
      <c r="BT12">
        <f>IF(OR(BJ12="",AZ12=""),"",BJ12/AZ12)</f>
        <v>0.26808878639377343</v>
      </c>
      <c r="BU12">
        <f>IF(OR(BK12="",BA12=""),"",BK12/BA12)</f>
        <v>0.27589448328535338</v>
      </c>
      <c r="BV12">
        <f>IF(OR(BL12="",BB12=""),"",BL12/BB12)</f>
        <v>0.27336034439098505</v>
      </c>
      <c r="BW12">
        <f>IF(OR(BM12="",BC12=""),"",BM12/BC12)</f>
        <v>0.29553712209501609</v>
      </c>
      <c r="BX12" s="20" t="str">
        <f>IF(OR(BN12="",BD12=""),"",BN12/BD12)</f>
        <v/>
      </c>
      <c r="BY12" t="s">
        <v>53</v>
      </c>
      <c r="BZ12" s="19" t="s">
        <v>54</v>
      </c>
      <c r="CC12" t="s">
        <v>53</v>
      </c>
      <c r="CD12">
        <v>13</v>
      </c>
      <c r="CE12">
        <v>12.94</v>
      </c>
      <c r="CF12">
        <v>12.97</v>
      </c>
      <c r="CG12">
        <v>13.03</v>
      </c>
      <c r="CI12" s="20">
        <v>13.08</v>
      </c>
      <c r="CK12" t="s">
        <v>53</v>
      </c>
      <c r="CL12" s="19" t="s">
        <v>54</v>
      </c>
      <c r="CM12">
        <v>10.65</v>
      </c>
      <c r="CP12" t="s">
        <v>53</v>
      </c>
      <c r="CQ12" s="19" t="s">
        <v>54</v>
      </c>
      <c r="CR12">
        <v>1.0139800000000001</v>
      </c>
      <c r="CS12">
        <v>2.0812200000000001</v>
      </c>
      <c r="CT12">
        <v>3.0584799999999999</v>
      </c>
      <c r="CU12">
        <v>2.9164599999999998</v>
      </c>
      <c r="CV12">
        <v>3.6265900000000002</v>
      </c>
      <c r="CW12">
        <v>3.9281100000000002</v>
      </c>
      <c r="CX12">
        <v>5.4360400000000002</v>
      </c>
      <c r="CY12">
        <v>5.9454399999999996</v>
      </c>
      <c r="CZ12">
        <v>6.9650499999999997</v>
      </c>
      <c r="DA12">
        <v>9.8933499999999999</v>
      </c>
      <c r="DB12" s="20"/>
      <c r="DE12" t="s">
        <v>53</v>
      </c>
      <c r="DF12" s="19" t="s">
        <v>54</v>
      </c>
      <c r="DG12">
        <v>1.61835</v>
      </c>
      <c r="DH12">
        <v>1.9129</v>
      </c>
      <c r="DI12">
        <v>2.8722599999999998</v>
      </c>
      <c r="DJ12">
        <v>2.5011100000000002</v>
      </c>
      <c r="DK12">
        <v>2.5320900000000002</v>
      </c>
      <c r="DL12">
        <v>2.3281100000000001</v>
      </c>
      <c r="DM12">
        <v>2.4434499999999999</v>
      </c>
      <c r="DN12">
        <v>2.6467100000000001</v>
      </c>
      <c r="DO12">
        <v>2.4055</v>
      </c>
      <c r="DP12">
        <v>2.6105999999999998</v>
      </c>
      <c r="DQ12" s="20"/>
      <c r="DS12" t="s">
        <v>53</v>
      </c>
      <c r="DT12" s="19" t="s">
        <v>54</v>
      </c>
      <c r="DU12">
        <v>66.84</v>
      </c>
      <c r="DV12">
        <v>68.42</v>
      </c>
      <c r="DW12">
        <v>69.749954559224506</v>
      </c>
      <c r="DX12">
        <v>73.119943766374803</v>
      </c>
      <c r="DY12">
        <v>75.234399999999994</v>
      </c>
      <c r="DZ12">
        <v>75.83</v>
      </c>
      <c r="EA12">
        <v>79.200599999999994</v>
      </c>
      <c r="EB12">
        <v>79.842097780000003</v>
      </c>
      <c r="EC12">
        <v>80.114076999999995</v>
      </c>
      <c r="ED12" s="20">
        <v>83.577174863095607</v>
      </c>
      <c r="EG12" t="s">
        <v>53</v>
      </c>
      <c r="EH12" s="19" t="s">
        <v>54</v>
      </c>
      <c r="EI12">
        <v>2.2425299999999999</v>
      </c>
      <c r="EJ12">
        <v>4.2753699999999997</v>
      </c>
      <c r="EK12">
        <v>6.58127</v>
      </c>
      <c r="EL12">
        <v>6.1639600000000003</v>
      </c>
      <c r="EM12">
        <v>7.6299599999999996</v>
      </c>
      <c r="EN12">
        <v>8.4494799999999994</v>
      </c>
      <c r="EO12">
        <v>9.8273100000000007</v>
      </c>
      <c r="EP12">
        <v>11.0303</v>
      </c>
      <c r="EQ12">
        <v>12.6538</v>
      </c>
      <c r="ER12">
        <v>13.720599999999999</v>
      </c>
      <c r="ES12" s="20"/>
      <c r="EV12" t="s">
        <v>53</v>
      </c>
      <c r="EW12" s="19" t="s">
        <v>54</v>
      </c>
      <c r="EX12" s="20">
        <v>30314353097.351601</v>
      </c>
      <c r="EY12">
        <f>EX12*0.02</f>
        <v>606287061.94703197</v>
      </c>
      <c r="FB12" t="s">
        <v>53</v>
      </c>
      <c r="FC12" s="19" t="s">
        <v>54</v>
      </c>
      <c r="FD12" s="20">
        <v>59057492337.336304</v>
      </c>
      <c r="FF12" s="21">
        <f>EY12/FD12</f>
        <v>1.0266048183758316E-2</v>
      </c>
    </row>
    <row r="13" spans="1:162" x14ac:dyDescent="0.25">
      <c r="A13" s="12" t="s">
        <v>55</v>
      </c>
      <c r="B13" s="19" t="s">
        <v>56</v>
      </c>
      <c r="C13" s="12">
        <v>35831.862815085799</v>
      </c>
      <c r="D13" s="12">
        <f>LN(C13)</f>
        <v>10.486592799321139</v>
      </c>
      <c r="G13" t="s">
        <v>55</v>
      </c>
      <c r="H13">
        <v>72.25</v>
      </c>
      <c r="I13">
        <v>58.34</v>
      </c>
      <c r="J13">
        <v>57.42</v>
      </c>
      <c r="K13">
        <v>59</v>
      </c>
      <c r="L13">
        <v>63.13</v>
      </c>
      <c r="M13" s="20"/>
      <c r="O13" t="s">
        <v>55</v>
      </c>
      <c r="P13" s="19" t="s">
        <v>56</v>
      </c>
      <c r="U13">
        <v>29810</v>
      </c>
      <c r="V13">
        <v>24046</v>
      </c>
      <c r="W13">
        <v>23245</v>
      </c>
      <c r="X13">
        <v>21425</v>
      </c>
      <c r="Y13">
        <v>19725</v>
      </c>
      <c r="AE13">
        <v>9014</v>
      </c>
      <c r="AF13">
        <v>8673</v>
      </c>
      <c r="AG13">
        <v>8543</v>
      </c>
      <c r="AH13">
        <v>7934</v>
      </c>
      <c r="AI13">
        <v>7630</v>
      </c>
      <c r="AK13">
        <v>397</v>
      </c>
      <c r="AL13">
        <v>406</v>
      </c>
      <c r="AM13">
        <v>353</v>
      </c>
      <c r="AN13">
        <v>398</v>
      </c>
      <c r="AO13">
        <v>441</v>
      </c>
      <c r="AP13">
        <v>411</v>
      </c>
      <c r="AQ13">
        <v>417</v>
      </c>
      <c r="AR13">
        <v>324</v>
      </c>
      <c r="AS13">
        <v>329</v>
      </c>
      <c r="AU13">
        <v>44658</v>
      </c>
      <c r="AV13">
        <v>45032</v>
      </c>
      <c r="AW13">
        <v>43419</v>
      </c>
      <c r="AX13">
        <v>42379</v>
      </c>
      <c r="AY13">
        <v>39265</v>
      </c>
      <c r="AZ13">
        <v>33130</v>
      </c>
      <c r="BA13">
        <v>32205</v>
      </c>
      <c r="BB13">
        <v>29683</v>
      </c>
      <c r="BC13">
        <v>27684</v>
      </c>
      <c r="BE13" t="str">
        <f>IF(OR(AA13="",AK13=""),"",AA13+AK13)</f>
        <v/>
      </c>
      <c r="BF13" t="str">
        <f>IF(OR(AB13="",AL13=""),"",AB13+AL13)</f>
        <v/>
      </c>
      <c r="BG13" t="str">
        <f>IF(OR(AC13="",AM13=""),"",AC13+AM13)</f>
        <v/>
      </c>
      <c r="BH13" t="str">
        <f>IF(OR(AD13="",AN13=""),"",AD13+AN13)</f>
        <v/>
      </c>
      <c r="BI13">
        <f>IF(OR(AE13="",AO13=""),"",AE13+AO13)</f>
        <v>9455</v>
      </c>
      <c r="BJ13">
        <f>IF(OR(AF13="",AP13=""),"",AF13+AP13)</f>
        <v>9084</v>
      </c>
      <c r="BK13">
        <f>IF(OR(AG13="",AQ13=""),"",AG13+AQ13)</f>
        <v>8960</v>
      </c>
      <c r="BL13">
        <f>IF(OR(AH13="",AR13=""),"",AH13+AR13)</f>
        <v>8258</v>
      </c>
      <c r="BM13">
        <f>IF(OR(AI13="",AS13=""),"",AI13+AS13)</f>
        <v>7959</v>
      </c>
      <c r="BN13" t="str">
        <f>IF(OR(AJ13="",AT13=""),"",AJ13+AT13)</f>
        <v/>
      </c>
      <c r="BO13" t="str">
        <f>IF(OR(BE13="",AU13=""),"",BE13/AU13)</f>
        <v/>
      </c>
      <c r="BP13" t="str">
        <f>IF(OR(BF13="",AV13=""),"",BF13/AV13)</f>
        <v/>
      </c>
      <c r="BQ13" t="str">
        <f>IF(OR(BG13="",AW13=""),"",BG13/AW13)</f>
        <v/>
      </c>
      <c r="BR13" t="str">
        <f>IF(OR(BH13="",AX13=""),"",BH13/AX13)</f>
        <v/>
      </c>
      <c r="BS13">
        <f>IF(OR(BI13="",AY13=""),"",BI13/AY13)</f>
        <v>0.24079969438431173</v>
      </c>
      <c r="BT13">
        <f>IF(OR(BJ13="",AZ13=""),"",BJ13/AZ13)</f>
        <v>0.27419257470570479</v>
      </c>
      <c r="BU13">
        <f>IF(OR(BK13="",BA13=""),"",BK13/BA13)</f>
        <v>0.2782176680639652</v>
      </c>
      <c r="BV13">
        <f>IF(OR(BL13="",BB13=""),"",BL13/BB13)</f>
        <v>0.27820638075666204</v>
      </c>
      <c r="BW13">
        <f>IF(OR(BM13="",BC13=""),"",BM13/BC13)</f>
        <v>0.2874945817078457</v>
      </c>
      <c r="BX13" s="20" t="str">
        <f>IF(OR(BN13="",BD13=""),"",BN13/BD13)</f>
        <v/>
      </c>
      <c r="BY13" t="s">
        <v>55</v>
      </c>
      <c r="BZ13" s="19" t="s">
        <v>56</v>
      </c>
      <c r="CC13" t="s">
        <v>55</v>
      </c>
      <c r="CD13">
        <v>12.76</v>
      </c>
      <c r="CE13">
        <v>12.92</v>
      </c>
      <c r="CF13">
        <v>13.08</v>
      </c>
      <c r="CG13">
        <v>13.22</v>
      </c>
      <c r="CH13">
        <v>13.3</v>
      </c>
      <c r="CI13" s="20"/>
      <c r="CK13" t="s">
        <v>55</v>
      </c>
      <c r="CL13" s="19" t="s">
        <v>56</v>
      </c>
      <c r="CM13">
        <v>10.89</v>
      </c>
      <c r="CP13" t="s">
        <v>55</v>
      </c>
      <c r="CQ13" s="19" t="s">
        <v>56</v>
      </c>
      <c r="CR13">
        <v>6.0102200000000003</v>
      </c>
      <c r="CS13">
        <v>11.729900000000001</v>
      </c>
      <c r="CT13">
        <v>16.128399999999999</v>
      </c>
      <c r="CU13">
        <v>12.5746</v>
      </c>
      <c r="CV13">
        <v>14.872999999999999</v>
      </c>
      <c r="CW13">
        <v>15.705399999999999</v>
      </c>
      <c r="CX13">
        <v>16.022300000000001</v>
      </c>
      <c r="CY13">
        <v>6.8887499999999999</v>
      </c>
      <c r="CZ13">
        <v>7.1058199999999996</v>
      </c>
      <c r="DA13">
        <v>9.0499299999999998</v>
      </c>
      <c r="DB13" s="20"/>
      <c r="DE13" t="s">
        <v>55</v>
      </c>
      <c r="DF13" s="19" t="s">
        <v>56</v>
      </c>
      <c r="DG13">
        <v>3.0114100000000001</v>
      </c>
      <c r="DH13">
        <v>3.5910500000000001</v>
      </c>
      <c r="DI13">
        <v>2.8761199999999998</v>
      </c>
      <c r="DJ13">
        <v>2.5636100000000002</v>
      </c>
      <c r="DK13">
        <v>2.5924800000000001</v>
      </c>
      <c r="DL13">
        <v>2.4605800000000002</v>
      </c>
      <c r="DM13">
        <v>2.7985899999999999</v>
      </c>
      <c r="DN13">
        <v>3.0548999999999999</v>
      </c>
      <c r="DO13">
        <v>4.5368000000000004</v>
      </c>
      <c r="DP13">
        <v>4.5298800000000004</v>
      </c>
      <c r="DQ13" s="20"/>
      <c r="DS13" t="s">
        <v>55</v>
      </c>
      <c r="DT13" s="19" t="s">
        <v>56</v>
      </c>
      <c r="DU13">
        <v>59.76</v>
      </c>
      <c r="DV13">
        <v>62.12</v>
      </c>
      <c r="DW13">
        <v>63.639977400217902</v>
      </c>
      <c r="DX13">
        <v>67.229989327641405</v>
      </c>
      <c r="DY13">
        <v>68.4529</v>
      </c>
      <c r="DZ13">
        <v>72.13</v>
      </c>
      <c r="EA13">
        <v>71.378</v>
      </c>
      <c r="EB13">
        <v>74.37664556</v>
      </c>
      <c r="EC13">
        <v>77.615256509999995</v>
      </c>
      <c r="ED13" s="20">
        <v>79.722582768051794</v>
      </c>
      <c r="EG13" t="s">
        <v>55</v>
      </c>
      <c r="EH13" s="19" t="s">
        <v>56</v>
      </c>
      <c r="EI13">
        <v>2.0474399999999999</v>
      </c>
      <c r="EJ13">
        <v>3.5929799999999998</v>
      </c>
      <c r="EK13">
        <v>4.0465400000000002</v>
      </c>
      <c r="EL13">
        <v>3.8646199999999999</v>
      </c>
      <c r="EM13">
        <v>4.2878400000000001</v>
      </c>
      <c r="EN13">
        <v>4.6070599999999997</v>
      </c>
      <c r="EO13">
        <v>5.2472000000000003</v>
      </c>
      <c r="EP13">
        <v>5.8299700000000003</v>
      </c>
      <c r="EQ13">
        <v>6.6257700000000002</v>
      </c>
      <c r="ER13">
        <v>7.1394799999999998</v>
      </c>
      <c r="ES13" s="20"/>
      <c r="EV13" t="s">
        <v>55</v>
      </c>
      <c r="EW13" s="19" t="s">
        <v>56</v>
      </c>
      <c r="EX13" s="20">
        <v>55570938800.010498</v>
      </c>
      <c r="EY13">
        <f>EX13*0.02</f>
        <v>1111418776.00021</v>
      </c>
      <c r="FB13" t="s">
        <v>55</v>
      </c>
      <c r="FC13" s="19" t="s">
        <v>56</v>
      </c>
      <c r="FD13" s="20">
        <v>100384504446.564</v>
      </c>
      <c r="FF13" s="21">
        <f>EY13/FD13</f>
        <v>1.1071616900712331E-2</v>
      </c>
    </row>
    <row r="14" spans="1:162" x14ac:dyDescent="0.25">
      <c r="A14" s="12" t="s">
        <v>57</v>
      </c>
      <c r="B14" s="19" t="s">
        <v>58</v>
      </c>
      <c r="C14" s="12">
        <v>57565.197555794999</v>
      </c>
      <c r="D14" s="12">
        <f>LN(C14)</f>
        <v>10.960673454975323</v>
      </c>
      <c r="G14" t="s">
        <v>57</v>
      </c>
      <c r="H14">
        <v>43.79</v>
      </c>
      <c r="I14">
        <v>44.06</v>
      </c>
      <c r="J14">
        <v>46.56</v>
      </c>
      <c r="K14">
        <v>47.55</v>
      </c>
      <c r="L14">
        <v>49.86</v>
      </c>
      <c r="M14" s="20"/>
      <c r="O14" t="s">
        <v>57</v>
      </c>
      <c r="P14" s="19" t="s">
        <v>58</v>
      </c>
      <c r="U14">
        <v>92323</v>
      </c>
      <c r="V14">
        <v>93306</v>
      </c>
      <c r="W14">
        <v>98461</v>
      </c>
      <c r="X14">
        <v>99426</v>
      </c>
      <c r="Y14">
        <v>103025</v>
      </c>
      <c r="AE14">
        <v>40270</v>
      </c>
      <c r="AF14">
        <v>41936</v>
      </c>
      <c r="AG14">
        <v>43978</v>
      </c>
      <c r="AH14">
        <v>44889</v>
      </c>
      <c r="AI14">
        <v>45931</v>
      </c>
      <c r="AK14">
        <v>3301</v>
      </c>
      <c r="AL14">
        <v>3736</v>
      </c>
      <c r="AM14">
        <v>3715</v>
      </c>
      <c r="AN14">
        <v>4040</v>
      </c>
      <c r="AO14">
        <v>4321</v>
      </c>
      <c r="AP14">
        <v>4528</v>
      </c>
      <c r="AS14">
        <v>4747</v>
      </c>
      <c r="AU14">
        <v>126931</v>
      </c>
      <c r="AV14">
        <v>131545</v>
      </c>
      <c r="AW14">
        <v>138772</v>
      </c>
      <c r="AX14">
        <v>152049</v>
      </c>
      <c r="AY14">
        <v>138295</v>
      </c>
      <c r="AZ14">
        <v>141270</v>
      </c>
      <c r="BC14">
        <v>155504</v>
      </c>
      <c r="BE14" t="str">
        <f>IF(OR(AA14="",AK14=""),"",AA14+AK14)</f>
        <v/>
      </c>
      <c r="BF14" t="str">
        <f>IF(OR(AB14="",AL14=""),"",AB14+AL14)</f>
        <v/>
      </c>
      <c r="BG14" t="str">
        <f>IF(OR(AC14="",AM14=""),"",AC14+AM14)</f>
        <v/>
      </c>
      <c r="BH14" t="str">
        <f>IF(OR(AD14="",AN14=""),"",AD14+AN14)</f>
        <v/>
      </c>
      <c r="BI14">
        <f>IF(OR(AE14="",AO14=""),"",AE14+AO14)</f>
        <v>44591</v>
      </c>
      <c r="BJ14">
        <f>IF(OR(AF14="",AP14=""),"",AF14+AP14)</f>
        <v>46464</v>
      </c>
      <c r="BK14" t="str">
        <f>IF(OR(AG14="",AQ14=""),"",AG14+AQ14)</f>
        <v/>
      </c>
      <c r="BL14" t="str">
        <f>IF(OR(AH14="",AR14=""),"",AH14+AR14)</f>
        <v/>
      </c>
      <c r="BM14">
        <f>IF(OR(AI14="",AS14=""),"",AI14+AS14)</f>
        <v>50678</v>
      </c>
      <c r="BN14" t="str">
        <f>IF(OR(AJ14="",AT14=""),"",AJ14+AT14)</f>
        <v/>
      </c>
      <c r="BO14" t="str">
        <f>IF(OR(BE14="",AU14=""),"",BE14/AU14)</f>
        <v/>
      </c>
      <c r="BP14" t="str">
        <f>IF(OR(BF14="",AV14=""),"",BF14/AV14)</f>
        <v/>
      </c>
      <c r="BQ14" t="str">
        <f>IF(OR(BG14="",AW14=""),"",BG14/AW14)</f>
        <v/>
      </c>
      <c r="BR14" t="str">
        <f>IF(OR(BH14="",AX14=""),"",BH14/AX14)</f>
        <v/>
      </c>
      <c r="BS14">
        <f>IF(OR(BI14="",AY14=""),"",BI14/AY14)</f>
        <v>0.32243392747387828</v>
      </c>
      <c r="BT14">
        <f>IF(OR(BJ14="",AZ14=""),"",BJ14/AZ14)</f>
        <v>0.32890210235718836</v>
      </c>
      <c r="BU14" t="str">
        <f>IF(OR(BK14="",BA14=""),"",BK14/BA14)</f>
        <v/>
      </c>
      <c r="BV14" t="str">
        <f>IF(OR(BL14="",BB14=""),"",BL14/BB14)</f>
        <v/>
      </c>
      <c r="BW14">
        <f>IF(OR(BM14="",BC14=""),"",BM14/BC14)</f>
        <v>0.32589515382240969</v>
      </c>
      <c r="BX14" s="20" t="str">
        <f>IF(OR(BN14="",BD14=""),"",BN14/BD14)</f>
        <v/>
      </c>
      <c r="BY14" t="s">
        <v>57</v>
      </c>
      <c r="BZ14" s="19" t="s">
        <v>58</v>
      </c>
      <c r="CC14" t="s">
        <v>57</v>
      </c>
      <c r="CD14">
        <v>12.15</v>
      </c>
      <c r="CE14">
        <v>12.18</v>
      </c>
      <c r="CF14">
        <v>12.23</v>
      </c>
      <c r="CG14">
        <v>12.28</v>
      </c>
      <c r="CI14" s="20">
        <v>12.41</v>
      </c>
      <c r="CK14" t="s">
        <v>57</v>
      </c>
      <c r="CL14" s="19" t="s">
        <v>58</v>
      </c>
      <c r="CM14">
        <v>11.39</v>
      </c>
      <c r="CP14" t="s">
        <v>57</v>
      </c>
      <c r="CQ14" s="19" t="s">
        <v>58</v>
      </c>
      <c r="CR14">
        <v>45.243099999999998</v>
      </c>
      <c r="CS14">
        <v>67.750100000000003</v>
      </c>
      <c r="CT14">
        <v>76.630899999999997</v>
      </c>
      <c r="CU14">
        <v>67.908699999999996</v>
      </c>
      <c r="CV14">
        <v>85.962199999999996</v>
      </c>
      <c r="CW14">
        <v>95.029700000000005</v>
      </c>
      <c r="CX14">
        <v>97.365899999999996</v>
      </c>
      <c r="CY14">
        <v>102.56</v>
      </c>
      <c r="CZ14">
        <v>107.08199999999999</v>
      </c>
      <c r="DA14">
        <v>120.953</v>
      </c>
      <c r="DB14" s="20"/>
      <c r="DE14" t="s">
        <v>57</v>
      </c>
      <c r="DF14" s="19" t="s">
        <v>58</v>
      </c>
      <c r="DG14">
        <v>58.683900000000001</v>
      </c>
      <c r="DH14">
        <v>61.468699999999998</v>
      </c>
      <c r="DI14">
        <v>63.855800000000002</v>
      </c>
      <c r="DJ14">
        <v>66.733500000000006</v>
      </c>
      <c r="DK14">
        <v>71.568200000000004</v>
      </c>
      <c r="DL14">
        <v>67.4636</v>
      </c>
      <c r="DM14">
        <v>76.332400000000007</v>
      </c>
      <c r="DN14">
        <v>70.5976</v>
      </c>
      <c r="DO14">
        <v>70.599199999999996</v>
      </c>
      <c r="DP14">
        <v>64.989000000000004</v>
      </c>
      <c r="DQ14" s="20"/>
      <c r="DS14" t="s">
        <v>57</v>
      </c>
      <c r="DT14" s="19" t="s">
        <v>58</v>
      </c>
      <c r="DU14">
        <v>89.63</v>
      </c>
      <c r="DV14">
        <v>90.72</v>
      </c>
      <c r="DW14">
        <v>91.419995762228396</v>
      </c>
      <c r="DX14">
        <v>92.859992359524995</v>
      </c>
      <c r="DY14">
        <v>93.956400000000002</v>
      </c>
      <c r="DZ14">
        <v>91.666666000000006</v>
      </c>
      <c r="EA14">
        <v>91.724137931034505</v>
      </c>
      <c r="EB14">
        <v>90.410958899999997</v>
      </c>
      <c r="EC14">
        <v>93.197278909999994</v>
      </c>
      <c r="ED14" s="20">
        <v>94.712073721730306</v>
      </c>
      <c r="EG14" t="s">
        <v>57</v>
      </c>
      <c r="EH14" s="19" t="s">
        <v>58</v>
      </c>
      <c r="EI14">
        <v>93.430400000000006</v>
      </c>
      <c r="EJ14">
        <v>110.98099999999999</v>
      </c>
      <c r="EK14">
        <v>121.152</v>
      </c>
      <c r="EL14">
        <v>127.819</v>
      </c>
      <c r="EM14">
        <v>145.11600000000001</v>
      </c>
      <c r="EN14">
        <v>148.89599999999999</v>
      </c>
      <c r="EO14">
        <v>173.34899999999999</v>
      </c>
      <c r="EP14">
        <v>170.42</v>
      </c>
      <c r="EQ14">
        <v>182.22900000000001</v>
      </c>
      <c r="ER14">
        <v>196.86600000000001</v>
      </c>
      <c r="ES14" s="20"/>
      <c r="EV14" t="s">
        <v>57</v>
      </c>
      <c r="EW14" s="19" t="s">
        <v>58</v>
      </c>
      <c r="EX14" s="20">
        <v>399312373189.57202</v>
      </c>
      <c r="EY14">
        <f>EX14*0.02</f>
        <v>7986247463.791441</v>
      </c>
      <c r="FB14" t="s">
        <v>57</v>
      </c>
      <c r="FC14" s="19" t="s">
        <v>58</v>
      </c>
      <c r="FD14" s="20">
        <v>991941839767.17798</v>
      </c>
      <c r="FF14" s="21">
        <f>EY14/FD14</f>
        <v>8.0511247168139621E-3</v>
      </c>
    </row>
    <row r="15" spans="1:162" x14ac:dyDescent="0.25">
      <c r="A15" s="12" t="s">
        <v>59</v>
      </c>
      <c r="B15" s="19" t="s">
        <v>60</v>
      </c>
      <c r="C15" s="12">
        <v>13084.0010333884</v>
      </c>
      <c r="D15" s="12">
        <f>LN(C15)</f>
        <v>9.4791454676393467</v>
      </c>
      <c r="G15" t="s">
        <v>59</v>
      </c>
      <c r="M15" s="20"/>
      <c r="O15" t="s">
        <v>59</v>
      </c>
      <c r="P15" s="19" t="s">
        <v>60</v>
      </c>
      <c r="X15">
        <v>204461</v>
      </c>
      <c r="AH15">
        <v>28852</v>
      </c>
      <c r="AR15">
        <v>3495</v>
      </c>
      <c r="BB15">
        <v>238241</v>
      </c>
      <c r="BC15">
        <v>241141</v>
      </c>
      <c r="BE15" t="str">
        <f>IF(OR(AA15="",AK15=""),"",AA15+AK15)</f>
        <v/>
      </c>
      <c r="BF15" t="str">
        <f>IF(OR(AB15="",AL15=""),"",AB15+AL15)</f>
        <v/>
      </c>
      <c r="BG15" t="str">
        <f>IF(OR(AC15="",AM15=""),"",AC15+AM15)</f>
        <v/>
      </c>
      <c r="BH15" t="str">
        <f>IF(OR(AD15="",AN15=""),"",AD15+AN15)</f>
        <v/>
      </c>
      <c r="BI15" t="str">
        <f>IF(OR(AE15="",AO15=""),"",AE15+AO15)</f>
        <v/>
      </c>
      <c r="BJ15" t="str">
        <f>IF(OR(AF15="",AP15=""),"",AF15+AP15)</f>
        <v/>
      </c>
      <c r="BK15" t="str">
        <f>IF(OR(AG15="",AQ15=""),"",AG15+AQ15)</f>
        <v/>
      </c>
      <c r="BL15">
        <f>IF(OR(AH15="",AR15=""),"",AH15+AR15)</f>
        <v>32347</v>
      </c>
      <c r="BM15" t="str">
        <f>IF(OR(AI15="",AS15=""),"",AI15+AS15)</f>
        <v/>
      </c>
      <c r="BN15" t="str">
        <f>IF(OR(AJ15="",AT15=""),"",AJ15+AT15)</f>
        <v/>
      </c>
      <c r="BO15" t="str">
        <f>IF(OR(BE15="",AU15=""),"",BE15/AU15)</f>
        <v/>
      </c>
      <c r="BP15" t="str">
        <f>IF(OR(BF15="",AV15=""),"",BF15/AV15)</f>
        <v/>
      </c>
      <c r="BQ15" t="str">
        <f>IF(OR(BG15="",AW15=""),"",BG15/AW15)</f>
        <v/>
      </c>
      <c r="BR15" t="str">
        <f>IF(OR(BH15="",AX15=""),"",BH15/AX15)</f>
        <v/>
      </c>
      <c r="BS15" t="str">
        <f>IF(OR(BI15="",AY15=""),"",BI15/AY15)</f>
        <v/>
      </c>
      <c r="BT15" t="str">
        <f>IF(OR(BJ15="",AZ15=""),"",BJ15/AZ15)</f>
        <v/>
      </c>
      <c r="BU15" t="str">
        <f>IF(OR(BK15="",BA15=""),"",BK15/BA15)</f>
        <v/>
      </c>
      <c r="BV15">
        <f>IF(OR(BL15="",BB15=""),"",BL15/BB15)</f>
        <v>0.13577427898640451</v>
      </c>
      <c r="BW15" t="str">
        <f>IF(OR(BM15="",BC15=""),"",BM15/BC15)</f>
        <v/>
      </c>
      <c r="BX15" s="20" t="str">
        <f>IF(OR(BN15="",BD15=""),"",BN15/BD15)</f>
        <v/>
      </c>
      <c r="BY15" t="s">
        <v>59</v>
      </c>
      <c r="BZ15" s="19" t="s">
        <v>60</v>
      </c>
      <c r="CC15" t="s">
        <v>59</v>
      </c>
      <c r="CD15">
        <v>9.4</v>
      </c>
      <c r="CE15">
        <v>9.14</v>
      </c>
      <c r="CF15">
        <v>9.09</v>
      </c>
      <c r="CI15" s="20">
        <v>9.6999999999999993</v>
      </c>
      <c r="CK15" t="s">
        <v>59</v>
      </c>
      <c r="CL15" s="19" t="s">
        <v>60</v>
      </c>
      <c r="CM15">
        <v>8.8800000000000008</v>
      </c>
      <c r="CP15" t="s">
        <v>59</v>
      </c>
      <c r="CQ15" s="19" t="s">
        <v>60</v>
      </c>
      <c r="CR15">
        <v>7.3936599999999997</v>
      </c>
      <c r="CS15">
        <v>10.856199999999999</v>
      </c>
      <c r="CT15">
        <v>10.657500000000001</v>
      </c>
      <c r="CU15">
        <v>10.5466</v>
      </c>
      <c r="CV15">
        <v>11.4039</v>
      </c>
      <c r="CW15">
        <v>11.2516</v>
      </c>
      <c r="CX15">
        <v>13.1999</v>
      </c>
      <c r="CY15">
        <v>13.7036</v>
      </c>
      <c r="CZ15">
        <v>14.412100000000001</v>
      </c>
      <c r="DB15" s="20"/>
      <c r="DE15" t="s">
        <v>59</v>
      </c>
      <c r="DF15" s="19" t="s">
        <v>60</v>
      </c>
      <c r="DG15">
        <v>3.57829</v>
      </c>
      <c r="DH15">
        <v>3.8685399999999999</v>
      </c>
      <c r="DI15">
        <v>4.1287599999999998</v>
      </c>
      <c r="DJ15">
        <v>4.2050400000000003</v>
      </c>
      <c r="DK15">
        <v>4.3746900000000002</v>
      </c>
      <c r="DL15">
        <v>5.1575600000000001</v>
      </c>
      <c r="DM15">
        <v>5.8014299999999999</v>
      </c>
      <c r="DN15">
        <v>6.4518199999999997</v>
      </c>
      <c r="DO15">
        <v>6.4241999999999999</v>
      </c>
      <c r="DP15">
        <v>6.4653099999999997</v>
      </c>
      <c r="DQ15" s="20"/>
      <c r="DS15" t="s">
        <v>59</v>
      </c>
      <c r="DT15" s="19" t="s">
        <v>60</v>
      </c>
      <c r="DU15">
        <v>31.4</v>
      </c>
      <c r="DV15">
        <v>34.770000000000003</v>
      </c>
      <c r="DW15">
        <v>36.01</v>
      </c>
      <c r="DX15">
        <v>38.200000000000003</v>
      </c>
      <c r="DY15">
        <v>39.200000000000003</v>
      </c>
      <c r="DZ15">
        <v>40.200000000000003</v>
      </c>
      <c r="EA15">
        <v>40.852600909046799</v>
      </c>
      <c r="EB15">
        <v>45.461740689999999</v>
      </c>
      <c r="EC15">
        <v>48.727631459999998</v>
      </c>
      <c r="ED15" s="20">
        <v>52.540310171365398</v>
      </c>
      <c r="EG15" t="s">
        <v>59</v>
      </c>
      <c r="EH15" s="19" t="s">
        <v>60</v>
      </c>
      <c r="EI15">
        <v>13.862299999999999</v>
      </c>
      <c r="EJ15">
        <v>18.770399999999999</v>
      </c>
      <c r="EK15">
        <v>20.5486</v>
      </c>
      <c r="EL15">
        <v>17.4023</v>
      </c>
      <c r="EM15">
        <v>19.0337</v>
      </c>
      <c r="EN15">
        <v>18.688600000000001</v>
      </c>
      <c r="EO15">
        <v>19.9465</v>
      </c>
      <c r="EP15">
        <v>20.711300000000001</v>
      </c>
      <c r="EQ15">
        <v>20.763500000000001</v>
      </c>
      <c r="ER15">
        <v>22.3645</v>
      </c>
      <c r="ES15" s="20"/>
      <c r="EV15" t="s">
        <v>59</v>
      </c>
      <c r="EW15" s="19" t="s">
        <v>60</v>
      </c>
      <c r="EX15" s="20">
        <v>248410256311.23599</v>
      </c>
      <c r="EY15">
        <f>EX15*0.02</f>
        <v>4968205126.22472</v>
      </c>
      <c r="FB15" t="s">
        <v>59</v>
      </c>
      <c r="FC15" s="19" t="s">
        <v>60</v>
      </c>
      <c r="FD15" s="20">
        <v>418547458561.32501</v>
      </c>
      <c r="FF15" s="21">
        <f>EY15/FD15</f>
        <v>1.1870111798795656E-2</v>
      </c>
    </row>
    <row r="16" spans="1:162" x14ac:dyDescent="0.25">
      <c r="A16" s="12" t="s">
        <v>61</v>
      </c>
      <c r="B16" s="19" t="s">
        <v>62</v>
      </c>
      <c r="C16" s="12">
        <v>31834.409098505101</v>
      </c>
      <c r="D16" s="12">
        <f>LN(C16)</f>
        <v>10.368303030900035</v>
      </c>
      <c r="G16" t="s">
        <v>61</v>
      </c>
      <c r="H16">
        <v>53.22</v>
      </c>
      <c r="I16">
        <v>49.69</v>
      </c>
      <c r="J16">
        <v>47.62</v>
      </c>
      <c r="L16">
        <v>48.89</v>
      </c>
      <c r="M16" s="20"/>
      <c r="O16" t="s">
        <v>61</v>
      </c>
      <c r="P16" s="19" t="s">
        <v>62</v>
      </c>
      <c r="U16">
        <v>392182</v>
      </c>
      <c r="V16">
        <v>362043</v>
      </c>
      <c r="W16">
        <v>334259</v>
      </c>
      <c r="X16">
        <v>316953</v>
      </c>
      <c r="Y16">
        <v>327275</v>
      </c>
      <c r="AE16">
        <v>198956</v>
      </c>
      <c r="AF16">
        <v>189872</v>
      </c>
      <c r="AG16">
        <v>177973</v>
      </c>
      <c r="AH16">
        <v>166754</v>
      </c>
      <c r="AI16">
        <v>186785</v>
      </c>
      <c r="AK16">
        <v>5068</v>
      </c>
      <c r="AL16">
        <v>3317</v>
      </c>
      <c r="AM16">
        <v>3055</v>
      </c>
      <c r="AN16">
        <v>3590</v>
      </c>
      <c r="AO16">
        <v>3719</v>
      </c>
      <c r="AP16">
        <v>3376</v>
      </c>
      <c r="AQ16">
        <v>3787</v>
      </c>
      <c r="AR16">
        <v>3764</v>
      </c>
      <c r="AS16">
        <v>3196</v>
      </c>
      <c r="AU16">
        <v>574972</v>
      </c>
      <c r="AV16">
        <v>624799</v>
      </c>
      <c r="AW16">
        <v>648045</v>
      </c>
      <c r="AX16">
        <v>638957</v>
      </c>
      <c r="AY16">
        <v>598124</v>
      </c>
      <c r="AZ16">
        <v>557769</v>
      </c>
      <c r="BA16">
        <v>516675</v>
      </c>
      <c r="BB16">
        <v>487640</v>
      </c>
      <c r="BC16">
        <v>517305</v>
      </c>
      <c r="BE16" t="str">
        <f>IF(OR(AA16="",AK16=""),"",AA16+AK16)</f>
        <v/>
      </c>
      <c r="BF16" t="str">
        <f>IF(OR(AB16="",AL16=""),"",AB16+AL16)</f>
        <v/>
      </c>
      <c r="BG16" t="str">
        <f>IF(OR(AC16="",AM16=""),"",AC16+AM16)</f>
        <v/>
      </c>
      <c r="BH16" t="str">
        <f>IF(OR(AD16="",AN16=""),"",AD16+AN16)</f>
        <v/>
      </c>
      <c r="BI16">
        <f>IF(OR(AE16="",AO16=""),"",AE16+AO16)</f>
        <v>202675</v>
      </c>
      <c r="BJ16">
        <f>IF(OR(AF16="",AP16=""),"",AF16+AP16)</f>
        <v>193248</v>
      </c>
      <c r="BK16">
        <f>IF(OR(AG16="",AQ16=""),"",AG16+AQ16)</f>
        <v>181760</v>
      </c>
      <c r="BL16">
        <f>IF(OR(AH16="",AR16=""),"",AH16+AR16)</f>
        <v>170518</v>
      </c>
      <c r="BM16">
        <f>IF(OR(AI16="",AS16=""),"",AI16+AS16)</f>
        <v>189981</v>
      </c>
      <c r="BN16" t="str">
        <f>IF(OR(AJ16="",AT16=""),"",AJ16+AT16)</f>
        <v/>
      </c>
      <c r="BO16" t="str">
        <f>IF(OR(BE16="",AU16=""),"",BE16/AU16)</f>
        <v/>
      </c>
      <c r="BP16" t="str">
        <f>IF(OR(BF16="",AV16=""),"",BF16/AV16)</f>
        <v/>
      </c>
      <c r="BQ16" t="str">
        <f>IF(OR(BG16="",AW16=""),"",BG16/AW16)</f>
        <v/>
      </c>
      <c r="BR16" t="str">
        <f>IF(OR(BH16="",AX16=""),"",BH16/AX16)</f>
        <v/>
      </c>
      <c r="BS16">
        <f>IF(OR(BI16="",AY16=""),"",BI16/AY16)</f>
        <v>0.33885114123492788</v>
      </c>
      <c r="BT16">
        <f>IF(OR(BJ16="",AZ16=""),"",BJ16/AZ16)</f>
        <v>0.34646601012247008</v>
      </c>
      <c r="BU16">
        <f>IF(OR(BK16="",BA16=""),"",BK16/BA16)</f>
        <v>0.35178787438912273</v>
      </c>
      <c r="BV16">
        <f>IF(OR(BL16="",BB16=""),"",BL16/BB16)</f>
        <v>0.34968009187105242</v>
      </c>
      <c r="BW16">
        <f>IF(OR(BM16="",BC16=""),"",BM16/BC16)</f>
        <v>0.36725142807434685</v>
      </c>
      <c r="BX16" s="20" t="str">
        <f>IF(OR(BN16="",BD16=""),"",BN16/BD16)</f>
        <v/>
      </c>
      <c r="BY16" t="s">
        <v>61</v>
      </c>
      <c r="BZ16" s="19" t="s">
        <v>62</v>
      </c>
      <c r="CC16" t="s">
        <v>61</v>
      </c>
      <c r="CD16">
        <v>12.94</v>
      </c>
      <c r="CE16">
        <v>13.01</v>
      </c>
      <c r="CG16">
        <v>13.18</v>
      </c>
      <c r="CI16" s="20"/>
      <c r="CK16" t="s">
        <v>61</v>
      </c>
      <c r="CL16" s="19" t="s">
        <v>62</v>
      </c>
      <c r="CM16">
        <v>11.32</v>
      </c>
      <c r="CP16" t="s">
        <v>61</v>
      </c>
      <c r="CQ16" s="19" t="s">
        <v>62</v>
      </c>
      <c r="CR16">
        <v>0.79148499999999999</v>
      </c>
      <c r="CS16">
        <v>1.99163</v>
      </c>
      <c r="CT16">
        <v>2.2521399999999998</v>
      </c>
      <c r="CU16">
        <v>1.33731</v>
      </c>
      <c r="CV16">
        <v>1.8357000000000001</v>
      </c>
      <c r="CW16">
        <v>2.1215799999999998</v>
      </c>
      <c r="CX16">
        <v>2.2782200000000001</v>
      </c>
      <c r="CY16">
        <v>4.7983799999999999</v>
      </c>
      <c r="CZ16">
        <v>3.5957499999999998</v>
      </c>
      <c r="DA16">
        <v>4.2815500000000002</v>
      </c>
      <c r="DB16" s="20"/>
      <c r="DE16" t="s">
        <v>61</v>
      </c>
      <c r="DF16" s="19" t="s">
        <v>62</v>
      </c>
      <c r="DG16">
        <v>10.7233</v>
      </c>
      <c r="DH16">
        <v>10.1286</v>
      </c>
      <c r="DI16">
        <v>10.0443</v>
      </c>
      <c r="DJ16">
        <v>9.3267900000000008</v>
      </c>
      <c r="DK16">
        <v>9.9946000000000002</v>
      </c>
      <c r="DL16">
        <v>10.114699999999999</v>
      </c>
      <c r="DM16">
        <v>10.382899999999999</v>
      </c>
      <c r="DN16">
        <v>10.014200000000001</v>
      </c>
      <c r="DO16">
        <v>9.9478500000000007</v>
      </c>
      <c r="DQ16" s="20"/>
      <c r="DS16" t="s">
        <v>61</v>
      </c>
      <c r="DT16" s="19" t="s">
        <v>62</v>
      </c>
      <c r="DU16">
        <v>58.97</v>
      </c>
      <c r="DV16">
        <v>62.32</v>
      </c>
      <c r="DW16">
        <v>61.949998968979997</v>
      </c>
      <c r="DX16">
        <v>62.309997271469101</v>
      </c>
      <c r="DY16">
        <v>62.849200000000003</v>
      </c>
      <c r="DZ16">
        <v>66.599999999999994</v>
      </c>
      <c r="EA16">
        <v>67.997</v>
      </c>
      <c r="EB16">
        <v>73.300704100000004</v>
      </c>
      <c r="EC16">
        <v>75.985365950000002</v>
      </c>
      <c r="ED16" s="20">
        <v>77.5417345350006</v>
      </c>
      <c r="EG16" t="s">
        <v>61</v>
      </c>
      <c r="EH16" s="19" t="s">
        <v>62</v>
      </c>
      <c r="EI16">
        <v>10.831200000000001</v>
      </c>
      <c r="EJ16">
        <v>13.047599999999999</v>
      </c>
      <c r="EK16">
        <v>15.322900000000001</v>
      </c>
      <c r="EL16">
        <v>14.5366</v>
      </c>
      <c r="EM16">
        <v>16.773700000000002</v>
      </c>
      <c r="EN16">
        <v>18.2026</v>
      </c>
      <c r="EO16">
        <v>8.7318499999999997</v>
      </c>
      <c r="EP16">
        <v>7.9262100000000002</v>
      </c>
      <c r="EQ16">
        <v>8.2752099999999995</v>
      </c>
      <c r="ER16">
        <v>9.0602</v>
      </c>
      <c r="ES16" s="20"/>
      <c r="EV16" t="s">
        <v>61</v>
      </c>
      <c r="EW16" s="19" t="s">
        <v>62</v>
      </c>
      <c r="EX16" s="20">
        <v>655956375258.375</v>
      </c>
      <c r="EY16">
        <f>EX16*0.02</f>
        <v>13119127505.1675</v>
      </c>
      <c r="FB16" t="s">
        <v>61</v>
      </c>
      <c r="FC16" s="19" t="s">
        <v>62</v>
      </c>
      <c r="FD16" s="20">
        <v>1208903726913.46</v>
      </c>
      <c r="FF16" s="21">
        <f>EY16/FD16</f>
        <v>1.0852086244007948E-2</v>
      </c>
    </row>
    <row r="17" spans="1:162" x14ac:dyDescent="0.25">
      <c r="A17" s="12" t="s">
        <v>63</v>
      </c>
      <c r="B17" s="19" t="s">
        <v>64</v>
      </c>
      <c r="C17" s="12">
        <v>34340.713345066702</v>
      </c>
      <c r="D17" s="12">
        <f>LN(C17)</f>
        <v>10.444086907242895</v>
      </c>
      <c r="G17" t="s">
        <v>63</v>
      </c>
      <c r="H17">
        <v>53.5</v>
      </c>
      <c r="I17">
        <v>50.86</v>
      </c>
      <c r="J17">
        <v>51.31</v>
      </c>
      <c r="K17">
        <v>50.94</v>
      </c>
      <c r="L17">
        <v>51.46</v>
      </c>
      <c r="M17" s="20"/>
      <c r="O17" t="s">
        <v>63</v>
      </c>
      <c r="P17" s="19" t="s">
        <v>64</v>
      </c>
      <c r="U17">
        <v>51508</v>
      </c>
      <c r="V17">
        <v>47622</v>
      </c>
      <c r="W17">
        <v>47494</v>
      </c>
      <c r="X17">
        <v>46550</v>
      </c>
      <c r="Y17">
        <v>47280</v>
      </c>
      <c r="AE17">
        <v>39204</v>
      </c>
      <c r="AF17">
        <v>36873</v>
      </c>
      <c r="AG17">
        <v>24912</v>
      </c>
      <c r="AH17">
        <v>24022</v>
      </c>
      <c r="AI17">
        <v>24406</v>
      </c>
      <c r="AK17">
        <v>4376</v>
      </c>
      <c r="AL17">
        <v>2927</v>
      </c>
      <c r="AM17">
        <v>2314</v>
      </c>
      <c r="AN17">
        <v>2909</v>
      </c>
      <c r="AO17">
        <v>4155</v>
      </c>
      <c r="AP17">
        <v>4008</v>
      </c>
      <c r="AQ17">
        <v>2351</v>
      </c>
      <c r="AR17">
        <v>2344</v>
      </c>
      <c r="AS17">
        <v>2135</v>
      </c>
      <c r="AU17">
        <v>76567</v>
      </c>
      <c r="AV17">
        <v>78609</v>
      </c>
      <c r="AW17">
        <v>87129</v>
      </c>
      <c r="AX17">
        <v>94264</v>
      </c>
      <c r="AY17">
        <v>94867</v>
      </c>
      <c r="AZ17">
        <v>88503</v>
      </c>
      <c r="BA17">
        <v>74757</v>
      </c>
      <c r="BB17">
        <v>73086</v>
      </c>
      <c r="BC17">
        <v>77034</v>
      </c>
      <c r="BE17" t="str">
        <f>IF(OR(AA17="",AK17=""),"",AA17+AK17)</f>
        <v/>
      </c>
      <c r="BF17" t="str">
        <f>IF(OR(AB17="",AL17=""),"",AB17+AL17)</f>
        <v/>
      </c>
      <c r="BG17" t="str">
        <f>IF(OR(AC17="",AM17=""),"",AC17+AM17)</f>
        <v/>
      </c>
      <c r="BH17" t="str">
        <f>IF(OR(AD17="",AN17=""),"",AD17+AN17)</f>
        <v/>
      </c>
      <c r="BI17">
        <f>IF(OR(AE17="",AO17=""),"",AE17+AO17)</f>
        <v>43359</v>
      </c>
      <c r="BJ17">
        <f>IF(OR(AF17="",AP17=""),"",AF17+AP17)</f>
        <v>40881</v>
      </c>
      <c r="BK17">
        <f>IF(OR(AG17="",AQ17=""),"",AG17+AQ17)</f>
        <v>27263</v>
      </c>
      <c r="BL17">
        <f>IF(OR(AH17="",AR17=""),"",AH17+AR17)</f>
        <v>26366</v>
      </c>
      <c r="BM17">
        <f>IF(OR(AI17="",AS17=""),"",AI17+AS17)</f>
        <v>26541</v>
      </c>
      <c r="BN17" t="str">
        <f>IF(OR(AJ17="",AT17=""),"",AJ17+AT17)</f>
        <v/>
      </c>
      <c r="BO17" t="str">
        <f>IF(OR(BE17="",AU17=""),"",BE17/AU17)</f>
        <v/>
      </c>
      <c r="BP17" t="str">
        <f>IF(OR(BF17="",AV17=""),"",BF17/AV17)</f>
        <v/>
      </c>
      <c r="BQ17" t="str">
        <f>IF(OR(BG17="",AW17=""),"",BG17/AW17)</f>
        <v/>
      </c>
      <c r="BR17" t="str">
        <f>IF(OR(BH17="",AX17=""),"",BH17/AX17)</f>
        <v/>
      </c>
      <c r="BS17">
        <f>IF(OR(BI17="",AY17=""),"",BI17/AY17)</f>
        <v>0.45705039687140947</v>
      </c>
      <c r="BT17">
        <f>IF(OR(BJ17="",AZ17=""),"",BJ17/AZ17)</f>
        <v>0.46191654520185754</v>
      </c>
      <c r="BU17">
        <f>IF(OR(BK17="",BA17=""),"",BK17/BA17)</f>
        <v>0.36468825661810933</v>
      </c>
      <c r="BV17">
        <f>IF(OR(BL17="",BB17=""),"",BL17/BB17)</f>
        <v>0.36075308540623374</v>
      </c>
      <c r="BW17">
        <f>IF(OR(BM17="",BC17=""),"",BM17/BC17)</f>
        <v>0.34453617883012694</v>
      </c>
      <c r="BX17" s="20" t="str">
        <f>IF(OR(BN17="",BD17=""),"",BN17/BD17)</f>
        <v/>
      </c>
      <c r="BY17" t="s">
        <v>63</v>
      </c>
      <c r="BZ17" s="19" t="s">
        <v>64</v>
      </c>
      <c r="CC17" t="s">
        <v>63</v>
      </c>
      <c r="CD17">
        <v>8.5299999999999994</v>
      </c>
      <c r="CE17">
        <v>8.99</v>
      </c>
      <c r="CF17">
        <v>9.11</v>
      </c>
      <c r="CG17">
        <v>9.24</v>
      </c>
      <c r="CH17">
        <v>9.34</v>
      </c>
      <c r="CI17" s="20">
        <v>9.26</v>
      </c>
      <c r="CK17" t="s">
        <v>63</v>
      </c>
      <c r="CL17" s="19" t="s">
        <v>64</v>
      </c>
      <c r="CM17">
        <v>7.52</v>
      </c>
      <c r="CP17" t="s">
        <v>63</v>
      </c>
      <c r="CQ17" s="19" t="s">
        <v>64</v>
      </c>
      <c r="CR17">
        <v>12.364100000000001</v>
      </c>
      <c r="CS17">
        <v>15.7807</v>
      </c>
      <c r="CT17">
        <v>15.271000000000001</v>
      </c>
      <c r="CU17">
        <v>11.3246</v>
      </c>
      <c r="CV17">
        <v>13.3856</v>
      </c>
      <c r="CW17">
        <v>15.523899999999999</v>
      </c>
      <c r="CX17">
        <v>14.708500000000001</v>
      </c>
      <c r="CY17">
        <v>17.206700000000001</v>
      </c>
      <c r="CZ17">
        <v>16.113299999999999</v>
      </c>
      <c r="DA17">
        <v>19.767199999999999</v>
      </c>
      <c r="DB17" s="20"/>
      <c r="DE17" t="s">
        <v>63</v>
      </c>
      <c r="DF17" s="19" t="s">
        <v>64</v>
      </c>
      <c r="DG17">
        <v>31.705200000000001</v>
      </c>
      <c r="DH17">
        <v>33.111600000000003</v>
      </c>
      <c r="DI17">
        <v>32.614800000000002</v>
      </c>
      <c r="DJ17">
        <v>29.236599999999999</v>
      </c>
      <c r="DK17">
        <v>30.970600000000001</v>
      </c>
      <c r="DL17">
        <v>31.0762</v>
      </c>
      <c r="DM17">
        <v>31.806899999999999</v>
      </c>
      <c r="DN17">
        <v>30.0123</v>
      </c>
      <c r="DO17">
        <v>27.599799999999998</v>
      </c>
      <c r="DP17">
        <v>27.653500000000001</v>
      </c>
      <c r="DQ17" s="20"/>
      <c r="DS17" t="s">
        <v>63</v>
      </c>
      <c r="DT17" s="19" t="s">
        <v>64</v>
      </c>
      <c r="DU17">
        <v>48.27</v>
      </c>
      <c r="DV17">
        <v>53.3</v>
      </c>
      <c r="DW17">
        <v>55.249996879719397</v>
      </c>
      <c r="DX17">
        <v>60.3399974868057</v>
      </c>
      <c r="DY17">
        <v>62.095599999999997</v>
      </c>
      <c r="DZ17">
        <v>64.59</v>
      </c>
      <c r="EA17">
        <v>68.632900000000006</v>
      </c>
      <c r="EB17">
        <v>70.423567090000006</v>
      </c>
      <c r="EC17">
        <v>73.791213949999999</v>
      </c>
      <c r="ED17" s="20">
        <v>74.660968112832407</v>
      </c>
      <c r="EG17" t="s">
        <v>63</v>
      </c>
      <c r="EH17" s="19" t="s">
        <v>64</v>
      </c>
      <c r="EI17">
        <v>12.2332</v>
      </c>
      <c r="EJ17">
        <v>13.3279</v>
      </c>
      <c r="EK17">
        <v>11.755000000000001</v>
      </c>
      <c r="EL17">
        <v>7.5143800000000001</v>
      </c>
      <c r="EM17">
        <v>8.5933299999999999</v>
      </c>
      <c r="EN17">
        <v>8.9023800000000008</v>
      </c>
      <c r="EO17">
        <v>10.114599999999999</v>
      </c>
      <c r="EP17">
        <v>10.101800000000001</v>
      </c>
      <c r="EQ17">
        <v>9.9034999999999993</v>
      </c>
      <c r="ER17">
        <v>10.1236</v>
      </c>
      <c r="ES17" s="20"/>
      <c r="EV17" t="s">
        <v>63</v>
      </c>
      <c r="EW17" s="19" t="s">
        <v>64</v>
      </c>
      <c r="EX17" s="20">
        <v>200033147403.35101</v>
      </c>
      <c r="EY17">
        <f>EX17*0.02</f>
        <v>4000662948.0670204</v>
      </c>
      <c r="FB17" t="s">
        <v>63</v>
      </c>
      <c r="FC17" s="19" t="s">
        <v>64</v>
      </c>
      <c r="FD17" s="20">
        <v>353153783393.69098</v>
      </c>
      <c r="FF17" s="21">
        <f>EY17/FD17</f>
        <v>1.132838762088848E-2</v>
      </c>
    </row>
    <row r="18" spans="1:162" x14ac:dyDescent="0.25">
      <c r="A18" s="12" t="s">
        <v>65</v>
      </c>
      <c r="B18" s="19" t="s">
        <v>66</v>
      </c>
      <c r="C18" s="12">
        <v>28763.516631476701</v>
      </c>
      <c r="D18" s="12">
        <f>LN(C18)</f>
        <v>10.266863079446111</v>
      </c>
      <c r="G18" t="s">
        <v>67</v>
      </c>
      <c r="J18">
        <v>65.53</v>
      </c>
      <c r="K18">
        <v>75.040000000000006</v>
      </c>
      <c r="L18">
        <v>70.290000000000006</v>
      </c>
      <c r="M18" s="20"/>
      <c r="O18" t="s">
        <v>67</v>
      </c>
      <c r="P18" s="19" t="s">
        <v>66</v>
      </c>
      <c r="U18">
        <v>129375</v>
      </c>
      <c r="V18">
        <v>120172</v>
      </c>
      <c r="W18">
        <v>214497</v>
      </c>
      <c r="X18">
        <v>589754</v>
      </c>
      <c r="Y18">
        <v>762577</v>
      </c>
      <c r="AE18">
        <v>1269594</v>
      </c>
      <c r="AF18">
        <v>1170798</v>
      </c>
      <c r="AG18">
        <v>1011659</v>
      </c>
      <c r="AH18">
        <v>710717</v>
      </c>
      <c r="AI18">
        <v>398502</v>
      </c>
      <c r="AK18">
        <v>34886</v>
      </c>
      <c r="AL18">
        <v>35537</v>
      </c>
      <c r="AM18">
        <v>35022</v>
      </c>
      <c r="AN18">
        <v>34403</v>
      </c>
      <c r="AO18">
        <v>36533</v>
      </c>
      <c r="AQ18">
        <v>29632</v>
      </c>
      <c r="AR18">
        <v>27212</v>
      </c>
      <c r="AS18">
        <v>27338</v>
      </c>
      <c r="AU18">
        <v>2064473</v>
      </c>
      <c r="AW18">
        <v>2075040</v>
      </c>
      <c r="AX18">
        <v>1995269</v>
      </c>
      <c r="AY18">
        <v>1921834</v>
      </c>
      <c r="AZ18">
        <v>1732208</v>
      </c>
      <c r="BA18">
        <v>1706754</v>
      </c>
      <c r="BB18">
        <v>1773643</v>
      </c>
      <c r="BC18">
        <v>1657475</v>
      </c>
      <c r="BE18" t="str">
        <f>IF(OR(AA18="",AK18=""),"",AA18+AK18)</f>
        <v/>
      </c>
      <c r="BF18" t="str">
        <f>IF(OR(AB18="",AL18=""),"",AB18+AL18)</f>
        <v/>
      </c>
      <c r="BG18" t="str">
        <f>IF(OR(AC18="",AM18=""),"",AC18+AM18)</f>
        <v/>
      </c>
      <c r="BH18" t="str">
        <f>IF(OR(AD18="",AN18=""),"",AD18+AN18)</f>
        <v/>
      </c>
      <c r="BI18">
        <f>IF(OR(AE18="",AO18=""),"",AE18+AO18)</f>
        <v>1306127</v>
      </c>
      <c r="BJ18" t="str">
        <f>IF(OR(AF18="",AP18=""),"",AF18+AP18)</f>
        <v/>
      </c>
      <c r="BK18">
        <f>IF(OR(AG18="",AQ18=""),"",AG18+AQ18)</f>
        <v>1041291</v>
      </c>
      <c r="BL18">
        <f>IF(OR(AH18="",AR18=""),"",AH18+AR18)</f>
        <v>737929</v>
      </c>
      <c r="BM18">
        <f>IF(OR(AI18="",AS18=""),"",AI18+AS18)</f>
        <v>425840</v>
      </c>
      <c r="BN18" t="str">
        <f>IF(OR(AJ18="",AT18=""),"",AJ18+AT18)</f>
        <v/>
      </c>
      <c r="BO18" t="str">
        <f>IF(OR(BE18="",AU18=""),"",BE18/AU18)</f>
        <v/>
      </c>
      <c r="BP18" t="str">
        <f>IF(OR(BF18="",AV18=""),"",BF18/AV18)</f>
        <v/>
      </c>
      <c r="BQ18" t="str">
        <f>IF(OR(BG18="",AW18=""),"",BG18/AW18)</f>
        <v/>
      </c>
      <c r="BR18" t="str">
        <f>IF(OR(BH18="",AX18=""),"",BH18/AX18)</f>
        <v/>
      </c>
      <c r="BS18">
        <f>IF(OR(BI18="",AY18=""),"",BI18/AY18)</f>
        <v>0.67962529542093641</v>
      </c>
      <c r="BT18" t="str">
        <f>IF(OR(BJ18="",AZ18=""),"",BJ18/AZ18)</f>
        <v/>
      </c>
      <c r="BU18">
        <f>IF(OR(BK18="",BA18=""),"",BK18/BA18)</f>
        <v>0.61010022534003139</v>
      </c>
      <c r="BV18">
        <f>IF(OR(BL18="",BB18=""),"",BL18/BB18)</f>
        <v>0.41605272312410108</v>
      </c>
      <c r="BW18">
        <f>IF(OR(BM18="",BC18=""),"",BM18/BC18)</f>
        <v>0.25692091886755458</v>
      </c>
      <c r="BX18" s="20" t="str">
        <f>IF(OR(BN18="",BD18=""),"",BN18/BD18)</f>
        <v/>
      </c>
      <c r="BY18" t="s">
        <v>67</v>
      </c>
      <c r="BZ18" s="19" t="s">
        <v>66</v>
      </c>
      <c r="CC18" t="s">
        <v>67</v>
      </c>
      <c r="CI18" s="20"/>
      <c r="CK18" t="s">
        <v>67</v>
      </c>
      <c r="CL18" s="19" t="s">
        <v>66</v>
      </c>
      <c r="CM18">
        <v>11.53</v>
      </c>
      <c r="CP18" t="s">
        <v>67</v>
      </c>
      <c r="CQ18" s="19" t="s">
        <v>66</v>
      </c>
      <c r="CR18">
        <v>0.16000800000000001</v>
      </c>
      <c r="CS18">
        <v>0.192747</v>
      </c>
      <c r="CT18">
        <v>0.24323400000000001</v>
      </c>
      <c r="CU18">
        <v>0.22023899999999999</v>
      </c>
      <c r="CV18">
        <v>0.23849699999999999</v>
      </c>
      <c r="CW18">
        <v>0.14069599999999999</v>
      </c>
      <c r="CX18">
        <v>0.214806</v>
      </c>
      <c r="CY18">
        <v>0.20605499999999999</v>
      </c>
      <c r="CZ18">
        <v>0.24967500000000001</v>
      </c>
      <c r="DA18">
        <v>0.29568499999999998</v>
      </c>
      <c r="DB18" s="20"/>
      <c r="DE18" t="s">
        <v>67</v>
      </c>
      <c r="DF18" s="19" t="s">
        <v>66</v>
      </c>
      <c r="DG18">
        <v>1.9174599999999999</v>
      </c>
      <c r="DH18">
        <v>2.0956100000000002</v>
      </c>
      <c r="DI18">
        <v>1.69869</v>
      </c>
      <c r="DJ18">
        <v>1.6273299999999999</v>
      </c>
      <c r="DK18">
        <v>1.6432199999999999</v>
      </c>
      <c r="DL18">
        <v>1.7755799999999999</v>
      </c>
      <c r="DM18">
        <v>1.9537899999999999</v>
      </c>
      <c r="DN18">
        <v>1.95224</v>
      </c>
      <c r="DO18">
        <v>2.19679</v>
      </c>
      <c r="DP18">
        <v>2.4431400000000001</v>
      </c>
      <c r="DQ18" s="20"/>
      <c r="DS18" t="s">
        <v>67</v>
      </c>
      <c r="DT18" s="19" t="s">
        <v>66</v>
      </c>
      <c r="DU18">
        <v>29</v>
      </c>
      <c r="DV18">
        <v>43</v>
      </c>
      <c r="DW18">
        <v>49</v>
      </c>
      <c r="DX18">
        <v>63.8</v>
      </c>
      <c r="DY18">
        <v>67.97</v>
      </c>
      <c r="DZ18">
        <v>70.52</v>
      </c>
      <c r="EA18">
        <v>70.099999999999994</v>
      </c>
      <c r="EB18">
        <v>73.091434620000001</v>
      </c>
      <c r="EC18">
        <v>76.008138529999997</v>
      </c>
      <c r="ED18" s="20">
        <v>80.8647214200397</v>
      </c>
      <c r="EG18" t="s">
        <v>67</v>
      </c>
      <c r="EH18" s="19" t="s">
        <v>66</v>
      </c>
      <c r="EI18">
        <v>1.29081</v>
      </c>
      <c r="EJ18">
        <v>1.7590699999999999</v>
      </c>
      <c r="EK18">
        <v>1.80403</v>
      </c>
      <c r="EL18">
        <v>1.98061</v>
      </c>
      <c r="EM18">
        <v>2.26993</v>
      </c>
      <c r="EN18">
        <v>2.8058800000000002</v>
      </c>
      <c r="EO18">
        <v>2.7509000000000001</v>
      </c>
      <c r="EP18">
        <v>3.4684699999999999</v>
      </c>
      <c r="EQ18">
        <v>4.0172299999999996</v>
      </c>
      <c r="ER18">
        <v>4.2214600000000004</v>
      </c>
      <c r="ES18" s="20"/>
      <c r="EV18" t="s">
        <v>67</v>
      </c>
      <c r="EW18" s="19" t="s">
        <v>66</v>
      </c>
      <c r="EX18" s="20">
        <v>1986134784903.8</v>
      </c>
      <c r="EY18">
        <f>EX18*0.02</f>
        <v>39722695698.076004</v>
      </c>
      <c r="FB18" t="s">
        <v>67</v>
      </c>
      <c r="FC18" s="19" t="s">
        <v>66</v>
      </c>
      <c r="FD18" s="20">
        <v>4223363714785.3101</v>
      </c>
      <c r="FF18" s="21">
        <f>EY18/FD18</f>
        <v>9.4054640757113336E-3</v>
      </c>
    </row>
    <row r="19" spans="1:162" x14ac:dyDescent="0.25">
      <c r="A19" s="12" t="s">
        <v>68</v>
      </c>
      <c r="B19" s="19" t="s">
        <v>69</v>
      </c>
      <c r="C19" s="12">
        <v>17563.165365327699</v>
      </c>
      <c r="D19" s="12">
        <f>LN(C19)</f>
        <v>9.7735591109287228</v>
      </c>
      <c r="G19" t="s">
        <v>68</v>
      </c>
      <c r="M19" s="20"/>
      <c r="O19" t="s">
        <v>68</v>
      </c>
      <c r="P19" s="19" t="s">
        <v>69</v>
      </c>
      <c r="U19">
        <v>20954</v>
      </c>
      <c r="V19">
        <v>21784</v>
      </c>
      <c r="W19">
        <v>22099</v>
      </c>
      <c r="X19">
        <v>36575</v>
      </c>
      <c r="Y19">
        <v>37693</v>
      </c>
      <c r="Z19">
        <v>32658</v>
      </c>
      <c r="AE19">
        <v>26093</v>
      </c>
      <c r="AF19">
        <v>28203</v>
      </c>
      <c r="AG19">
        <v>27313</v>
      </c>
      <c r="AH19">
        <v>12685</v>
      </c>
      <c r="AI19">
        <v>12364</v>
      </c>
      <c r="AJ19">
        <v>11796</v>
      </c>
      <c r="AK19">
        <v>572</v>
      </c>
      <c r="AL19">
        <v>557</v>
      </c>
      <c r="AM19">
        <v>596</v>
      </c>
      <c r="AN19">
        <v>561</v>
      </c>
      <c r="AO19">
        <v>750</v>
      </c>
      <c r="AP19">
        <v>741</v>
      </c>
      <c r="AQ19">
        <v>1089</v>
      </c>
      <c r="AR19">
        <v>1066</v>
      </c>
      <c r="AS19">
        <v>1539</v>
      </c>
      <c r="AT19">
        <v>952</v>
      </c>
      <c r="AU19">
        <v>42598</v>
      </c>
      <c r="AV19">
        <v>43545</v>
      </c>
      <c r="AW19">
        <v>46162</v>
      </c>
      <c r="AX19">
        <v>47523</v>
      </c>
      <c r="AY19">
        <v>47797</v>
      </c>
      <c r="AZ19">
        <v>50728</v>
      </c>
      <c r="BA19">
        <v>50501</v>
      </c>
      <c r="BB19">
        <v>50326</v>
      </c>
      <c r="BC19">
        <v>51596</v>
      </c>
      <c r="BD19">
        <v>45406</v>
      </c>
      <c r="BE19" t="str">
        <f>IF(OR(AA19="",AK19=""),"",AA19+AK19)</f>
        <v/>
      </c>
      <c r="BF19" t="str">
        <f>IF(OR(AB19="",AL19=""),"",AB19+AL19)</f>
        <v/>
      </c>
      <c r="BG19" t="str">
        <f>IF(OR(AC19="",AM19=""),"",AC19+AM19)</f>
        <v/>
      </c>
      <c r="BH19" t="str">
        <f>IF(OR(AD19="",AN19=""),"",AD19+AN19)</f>
        <v/>
      </c>
      <c r="BI19">
        <f>IF(OR(AE19="",AO19=""),"",AE19+AO19)</f>
        <v>26843</v>
      </c>
      <c r="BJ19">
        <f>IF(OR(AF19="",AP19=""),"",AF19+AP19)</f>
        <v>28944</v>
      </c>
      <c r="BK19">
        <f>IF(OR(AG19="",AQ19=""),"",AG19+AQ19)</f>
        <v>28402</v>
      </c>
      <c r="BL19">
        <f>IF(OR(AH19="",AR19=""),"",AH19+AR19)</f>
        <v>13751</v>
      </c>
      <c r="BM19">
        <f>IF(OR(AI19="",AS19=""),"",AI19+AS19)</f>
        <v>13903</v>
      </c>
      <c r="BN19">
        <f>IF(OR(AJ19="",AT19=""),"",AJ19+AT19)</f>
        <v>12748</v>
      </c>
      <c r="BO19" t="str">
        <f>IF(OR(BE19="",AU19=""),"",BE19/AU19)</f>
        <v/>
      </c>
      <c r="BP19" t="str">
        <f>IF(OR(BF19="",AV19=""),"",BF19/AV19)</f>
        <v/>
      </c>
      <c r="BQ19" t="str">
        <f>IF(OR(BG19="",AW19=""),"",BG19/AW19)</f>
        <v/>
      </c>
      <c r="BR19" t="str">
        <f>IF(OR(BH19="",AX19=""),"",BH19/AX19)</f>
        <v/>
      </c>
      <c r="BS19">
        <f>IF(OR(BI19="",AY19=""),"",BI19/AY19)</f>
        <v>0.56160428478774815</v>
      </c>
      <c r="BT19">
        <f>IF(OR(BJ19="",AZ19=""),"",BJ19/AZ19)</f>
        <v>0.5705724649108973</v>
      </c>
      <c r="BU19">
        <f>IF(OR(BK19="",BA19=""),"",BK19/BA19)</f>
        <v>0.56240470485732952</v>
      </c>
      <c r="BV19">
        <f>IF(OR(BL19="",BB19=""),"",BL19/BB19)</f>
        <v>0.27323848507729603</v>
      </c>
      <c r="BW19">
        <f>IF(OR(BM19="",BC19=""),"",BM19/BC19)</f>
        <v>0.26945887278083575</v>
      </c>
      <c r="BX19" s="20">
        <f>IF(OR(BN19="",BD19=""),"",BN19/BD19)</f>
        <v>0.28075584724485753</v>
      </c>
      <c r="BY19" t="s">
        <v>68</v>
      </c>
      <c r="BZ19" s="19" t="s">
        <v>69</v>
      </c>
      <c r="CC19" t="s">
        <v>68</v>
      </c>
      <c r="CD19">
        <v>10.42</v>
      </c>
      <c r="CE19">
        <v>10.72</v>
      </c>
      <c r="CF19">
        <v>11.03</v>
      </c>
      <c r="CG19">
        <v>11.14</v>
      </c>
      <c r="CH19">
        <v>11.19</v>
      </c>
      <c r="CI19" s="20"/>
      <c r="CK19" t="s">
        <v>68</v>
      </c>
      <c r="CL19" s="19" t="s">
        <v>69</v>
      </c>
      <c r="CM19">
        <v>10.85</v>
      </c>
      <c r="CP19" t="s">
        <v>68</v>
      </c>
      <c r="CQ19" s="19" t="s">
        <v>69</v>
      </c>
      <c r="CR19">
        <v>0.109</v>
      </c>
      <c r="CS19">
        <v>0.156</v>
      </c>
      <c r="CT19">
        <v>0.115</v>
      </c>
      <c r="CU19">
        <v>0.108</v>
      </c>
      <c r="CW19">
        <v>0.13564699999999999</v>
      </c>
      <c r="CX19">
        <v>8.3552000000000001E-2</v>
      </c>
      <c r="CY19">
        <v>7.6142000000000001E-2</v>
      </c>
      <c r="CZ19">
        <v>0.13960700000000001</v>
      </c>
      <c r="DA19">
        <v>0.223112</v>
      </c>
      <c r="DB19" s="20"/>
      <c r="DE19" t="s">
        <v>68</v>
      </c>
      <c r="DF19" s="19" t="s">
        <v>69</v>
      </c>
      <c r="DG19">
        <v>2.9156499999999999</v>
      </c>
      <c r="DH19">
        <v>3.2501799999999998</v>
      </c>
      <c r="DI19">
        <v>3.60243</v>
      </c>
      <c r="DJ19">
        <v>3.4798100000000001</v>
      </c>
      <c r="DK19">
        <v>3.6876099999999998</v>
      </c>
      <c r="DL19">
        <v>3.5863299999999998</v>
      </c>
      <c r="DM19">
        <v>4.03552</v>
      </c>
      <c r="DN19">
        <v>4.44801</v>
      </c>
      <c r="DO19">
        <v>4.76858</v>
      </c>
      <c r="DP19">
        <v>4.90076</v>
      </c>
      <c r="DQ19" s="20"/>
      <c r="DS19" t="s">
        <v>68</v>
      </c>
      <c r="DT19" s="19" t="s">
        <v>69</v>
      </c>
      <c r="DU19">
        <v>38.1</v>
      </c>
      <c r="DV19">
        <v>40.9</v>
      </c>
      <c r="DW19">
        <v>42.2</v>
      </c>
      <c r="DX19">
        <v>48.1</v>
      </c>
      <c r="DY19">
        <v>53.450364174999997</v>
      </c>
      <c r="DZ19">
        <v>62.075080463937702</v>
      </c>
      <c r="EA19">
        <v>65.317025400380103</v>
      </c>
      <c r="EB19">
        <v>67.056841370000001</v>
      </c>
      <c r="EC19">
        <v>70.330835530000002</v>
      </c>
      <c r="ED19" s="20">
        <v>73.360709154564006</v>
      </c>
      <c r="EG19" t="s">
        <v>68</v>
      </c>
      <c r="EH19" s="19" t="s">
        <v>69</v>
      </c>
      <c r="EI19">
        <v>0.159556</v>
      </c>
      <c r="EJ19">
        <v>0.235514</v>
      </c>
      <c r="EK19">
        <v>0.30341499999999999</v>
      </c>
      <c r="EL19">
        <v>0.34472399999999997</v>
      </c>
      <c r="EM19">
        <v>0.420238</v>
      </c>
      <c r="EN19">
        <v>0.47803400000000001</v>
      </c>
      <c r="EO19">
        <v>0.56723299999999999</v>
      </c>
      <c r="EP19">
        <v>0.67021699999999995</v>
      </c>
      <c r="EQ19">
        <v>0.72546100000000002</v>
      </c>
      <c r="ER19">
        <v>0.761405</v>
      </c>
      <c r="ES19" s="20"/>
      <c r="EV19" t="s">
        <v>68</v>
      </c>
      <c r="EW19" s="19" t="s">
        <v>69</v>
      </c>
      <c r="EX19" s="20">
        <v>71806257813.586197</v>
      </c>
      <c r="EY19">
        <f>EX19*0.02</f>
        <v>1436125156.271724</v>
      </c>
      <c r="FB19" t="s">
        <v>68</v>
      </c>
      <c r="FC19" s="19" t="s">
        <v>69</v>
      </c>
      <c r="FD19" s="20">
        <v>122636628732.599</v>
      </c>
      <c r="FF19" s="21">
        <f>EY19/FD19</f>
        <v>1.1710409615084081E-2</v>
      </c>
    </row>
    <row r="20" spans="1:162" x14ac:dyDescent="0.25">
      <c r="A20" s="12" t="s">
        <v>70</v>
      </c>
      <c r="B20" s="19" t="s">
        <v>71</v>
      </c>
      <c r="C20" s="12">
        <v>32574.8231445651</v>
      </c>
      <c r="D20" s="12">
        <f>LN(C20)</f>
        <v>10.391294972801488</v>
      </c>
      <c r="G20" t="s">
        <v>72</v>
      </c>
      <c r="H20">
        <v>44.61</v>
      </c>
      <c r="I20">
        <v>42.72</v>
      </c>
      <c r="J20">
        <v>39.89</v>
      </c>
      <c r="L20">
        <v>35.840000000000003</v>
      </c>
      <c r="M20" s="20"/>
      <c r="O20" t="s">
        <v>73</v>
      </c>
      <c r="P20" s="19" t="s">
        <v>71</v>
      </c>
      <c r="U20">
        <v>32887</v>
      </c>
      <c r="V20">
        <v>30867</v>
      </c>
      <c r="W20">
        <v>27735</v>
      </c>
      <c r="Y20">
        <v>22294</v>
      </c>
      <c r="AE20">
        <v>34233</v>
      </c>
      <c r="AF20">
        <v>32268</v>
      </c>
      <c r="AG20">
        <v>30592</v>
      </c>
      <c r="AI20">
        <v>25887</v>
      </c>
      <c r="AK20">
        <v>1937</v>
      </c>
      <c r="AL20">
        <v>2878</v>
      </c>
      <c r="AM20">
        <v>1672</v>
      </c>
      <c r="AN20">
        <v>2181</v>
      </c>
      <c r="AO20">
        <v>2119</v>
      </c>
      <c r="AP20">
        <v>2182</v>
      </c>
      <c r="AQ20">
        <v>1914</v>
      </c>
      <c r="AS20">
        <v>1660</v>
      </c>
      <c r="AU20">
        <v>75364</v>
      </c>
      <c r="AV20">
        <v>76899</v>
      </c>
      <c r="AW20">
        <v>74556</v>
      </c>
      <c r="AX20">
        <v>72374</v>
      </c>
      <c r="AY20">
        <v>70031</v>
      </c>
      <c r="AZ20">
        <v>66194</v>
      </c>
      <c r="BA20">
        <v>61054</v>
      </c>
      <c r="BC20">
        <v>50622</v>
      </c>
      <c r="BE20" t="str">
        <f>IF(OR(AA20="",AK20=""),"",AA20+AK20)</f>
        <v/>
      </c>
      <c r="BF20" t="str">
        <f>IF(OR(AB20="",AL20=""),"",AB20+AL20)</f>
        <v/>
      </c>
      <c r="BG20" t="str">
        <f>IF(OR(AC20="",AM20=""),"",AC20+AM20)</f>
        <v/>
      </c>
      <c r="BH20" t="str">
        <f>IF(OR(AD20="",AN20=""),"",AD20+AN20)</f>
        <v/>
      </c>
      <c r="BI20">
        <f>IF(OR(AE20="",AO20=""),"",AE20+AO20)</f>
        <v>36352</v>
      </c>
      <c r="BJ20">
        <f>IF(OR(AF20="",AP20=""),"",AF20+AP20)</f>
        <v>34450</v>
      </c>
      <c r="BK20">
        <f>IF(OR(AG20="",AQ20=""),"",AG20+AQ20)</f>
        <v>32506</v>
      </c>
      <c r="BL20" t="str">
        <f>IF(OR(AH20="",AR20=""),"",AH20+AR20)</f>
        <v/>
      </c>
      <c r="BM20">
        <f>IF(OR(AI20="",AS20=""),"",AI20+AS20)</f>
        <v>27547</v>
      </c>
      <c r="BN20" t="str">
        <f>IF(OR(AJ20="",AT20=""),"",AJ20+AT20)</f>
        <v/>
      </c>
      <c r="BO20" t="str">
        <f>IF(OR(BE20="",AU20=""),"",BE20/AU20)</f>
        <v/>
      </c>
      <c r="BP20" t="str">
        <f>IF(OR(BF20="",AV20=""),"",BF20/AV20)</f>
        <v/>
      </c>
      <c r="BQ20" t="str">
        <f>IF(OR(BG20="",AW20=""),"",BG20/AW20)</f>
        <v/>
      </c>
      <c r="BR20" t="str">
        <f>IF(OR(BH20="",AX20=""),"",BH20/AX20)</f>
        <v/>
      </c>
      <c r="BS20">
        <f>IF(OR(BI20="",AY20=""),"",BI20/AY20)</f>
        <v>0.51908440547757417</v>
      </c>
      <c r="BT20">
        <f>IF(OR(BJ20="",AZ20=""),"",BJ20/AZ20)</f>
        <v>0.52043991902589359</v>
      </c>
      <c r="BU20">
        <f>IF(OR(BK20="",BA20=""),"",BK20/BA20)</f>
        <v>0.53241392865332327</v>
      </c>
      <c r="BV20" t="str">
        <f>IF(OR(BL20="",BB20=""),"",BL20/BB20)</f>
        <v/>
      </c>
      <c r="BW20">
        <f>IF(OR(BM20="",BC20=""),"",BM20/BC20)</f>
        <v>0.5441705187467899</v>
      </c>
      <c r="BX20" s="20" t="str">
        <f>IF(OR(BN20="",BD20=""),"",BN20/BD20)</f>
        <v/>
      </c>
      <c r="BY20" t="s">
        <v>73</v>
      </c>
      <c r="BZ20" s="19" t="s">
        <v>71</v>
      </c>
      <c r="CC20" t="s">
        <v>72</v>
      </c>
      <c r="CD20">
        <v>12.21</v>
      </c>
      <c r="CE20">
        <v>12.58</v>
      </c>
      <c r="CF20">
        <v>12.78</v>
      </c>
      <c r="CG20">
        <v>12.87</v>
      </c>
      <c r="CH20">
        <v>12.93</v>
      </c>
      <c r="CI20" s="20"/>
      <c r="CK20" t="s">
        <v>73</v>
      </c>
      <c r="CL20" s="19" t="s">
        <v>71</v>
      </c>
      <c r="CM20">
        <v>12.82</v>
      </c>
      <c r="CP20" t="s">
        <v>73</v>
      </c>
      <c r="CQ20" s="19" t="s">
        <v>71</v>
      </c>
      <c r="CR20">
        <v>24.8719</v>
      </c>
      <c r="CS20">
        <v>1.2823500000000001</v>
      </c>
      <c r="CT20">
        <v>1.5629599999999999</v>
      </c>
      <c r="CU20">
        <v>1.2789900000000001</v>
      </c>
      <c r="CV20">
        <v>2.58318</v>
      </c>
      <c r="CW20">
        <v>3.5021399999999998</v>
      </c>
      <c r="CX20">
        <v>3.9768300000000001</v>
      </c>
      <c r="CY20">
        <v>5.29976</v>
      </c>
      <c r="CZ20">
        <v>6.4537699999999996</v>
      </c>
      <c r="DA20">
        <v>9.0368600000000008</v>
      </c>
      <c r="DB20" s="20"/>
      <c r="DE20" t="s">
        <v>73</v>
      </c>
      <c r="DF20" s="19" t="s">
        <v>71</v>
      </c>
      <c r="DG20">
        <v>7.4811699999999997</v>
      </c>
      <c r="DH20">
        <v>9.5894899999999996</v>
      </c>
      <c r="DI20">
        <v>10.1046</v>
      </c>
      <c r="DJ20">
        <v>9.6935500000000001</v>
      </c>
      <c r="DK20">
        <v>9.9744299999999999</v>
      </c>
      <c r="DL20">
        <v>9.8212899999999994</v>
      </c>
      <c r="DM20">
        <v>10.0686</v>
      </c>
      <c r="DN20">
        <v>8.7464499999999994</v>
      </c>
      <c r="DO20">
        <v>9.5209799999999998</v>
      </c>
      <c r="DP20">
        <v>9.3157200000000007</v>
      </c>
      <c r="DQ20" s="20"/>
      <c r="DS20" t="s">
        <v>73</v>
      </c>
      <c r="DT20" s="19" t="s">
        <v>71</v>
      </c>
      <c r="DU20">
        <v>70</v>
      </c>
      <c r="DV20">
        <v>75.709999999999994</v>
      </c>
      <c r="DW20">
        <v>74.439997174675696</v>
      </c>
      <c r="DX20">
        <v>76.709990118112103</v>
      </c>
      <c r="DY20">
        <v>77.882599999999996</v>
      </c>
      <c r="DZ20">
        <v>79.98</v>
      </c>
      <c r="EA20">
        <v>77.634699999999995</v>
      </c>
      <c r="EB20">
        <v>80.47585728</v>
      </c>
      <c r="EC20">
        <v>81.625667519999993</v>
      </c>
      <c r="ED20" s="20">
        <v>80.660335563768001</v>
      </c>
      <c r="EG20" t="s">
        <v>73</v>
      </c>
      <c r="EH20" s="19" t="s">
        <v>71</v>
      </c>
      <c r="EI20">
        <v>4.6340399999999997</v>
      </c>
      <c r="EJ20">
        <v>6.1942199999999996</v>
      </c>
      <c r="EK20">
        <v>7.22438</v>
      </c>
      <c r="EL20">
        <v>8.2099600000000006</v>
      </c>
      <c r="EM20">
        <v>9.3757999999999999</v>
      </c>
      <c r="EN20">
        <v>9.7042099999999998</v>
      </c>
      <c r="EO20">
        <v>10.440300000000001</v>
      </c>
      <c r="EP20">
        <v>10.1556</v>
      </c>
      <c r="EQ20">
        <v>11.1219</v>
      </c>
      <c r="ER20">
        <v>11.7576</v>
      </c>
      <c r="ES20" s="20"/>
      <c r="EV20" t="s">
        <v>73</v>
      </c>
      <c r="EW20" s="19" t="s">
        <v>71</v>
      </c>
      <c r="EX20" s="20">
        <v>85318487508.897797</v>
      </c>
      <c r="EY20">
        <f>EX20*0.02</f>
        <v>1706369750.1779559</v>
      </c>
      <c r="FB20" t="s">
        <v>73</v>
      </c>
      <c r="FC20" s="19" t="s">
        <v>71</v>
      </c>
      <c r="FD20" s="20">
        <v>177427602033.94601</v>
      </c>
      <c r="FF20" s="21">
        <f>EY20/FD20</f>
        <v>9.6172733589190238E-3</v>
      </c>
    </row>
    <row r="21" spans="1:162" x14ac:dyDescent="0.25">
      <c r="A21" s="12" t="s">
        <v>74</v>
      </c>
      <c r="B21" s="19" t="s">
        <v>75</v>
      </c>
      <c r="C21" s="12">
        <v>40482.589010322299</v>
      </c>
      <c r="D21" s="12">
        <f>LN(C21)</f>
        <v>10.608627259681015</v>
      </c>
      <c r="G21" t="s">
        <v>74</v>
      </c>
      <c r="H21">
        <v>24.77</v>
      </c>
      <c r="I21">
        <v>50.11</v>
      </c>
      <c r="J21">
        <v>48.48</v>
      </c>
      <c r="K21">
        <v>44.15</v>
      </c>
      <c r="L21">
        <v>43.55</v>
      </c>
      <c r="M21" s="20"/>
      <c r="O21" t="s">
        <v>74</v>
      </c>
      <c r="P21" s="19" t="s">
        <v>75</v>
      </c>
      <c r="U21">
        <v>118294</v>
      </c>
      <c r="V21">
        <v>160488</v>
      </c>
      <c r="W21">
        <v>175051</v>
      </c>
      <c r="X21">
        <v>174629</v>
      </c>
      <c r="Y21">
        <v>177419</v>
      </c>
      <c r="AE21">
        <v>165403</v>
      </c>
      <c r="AF21">
        <v>151370</v>
      </c>
      <c r="AG21">
        <v>131253</v>
      </c>
      <c r="AH21">
        <v>129787</v>
      </c>
      <c r="AI21">
        <v>131123</v>
      </c>
      <c r="AK21">
        <v>7915</v>
      </c>
      <c r="AL21">
        <v>8696</v>
      </c>
      <c r="AM21">
        <v>8747</v>
      </c>
      <c r="AN21">
        <v>9483</v>
      </c>
      <c r="AO21">
        <v>10504</v>
      </c>
      <c r="AP21">
        <v>10889</v>
      </c>
      <c r="AQ21">
        <v>11316</v>
      </c>
      <c r="AR21">
        <v>14694</v>
      </c>
      <c r="AS21">
        <v>20049</v>
      </c>
      <c r="AU21">
        <v>310452</v>
      </c>
      <c r="AV21">
        <v>336810</v>
      </c>
      <c r="AW21">
        <v>381926</v>
      </c>
      <c r="AX21">
        <v>391956</v>
      </c>
      <c r="AY21">
        <v>407036</v>
      </c>
      <c r="AZ21">
        <v>443321</v>
      </c>
      <c r="BA21">
        <v>438616</v>
      </c>
      <c r="BB21">
        <v>438661</v>
      </c>
      <c r="BC21">
        <v>445559</v>
      </c>
      <c r="BE21" t="str">
        <f>IF(OR(AA21="",AK21=""),"",AA21+AK21)</f>
        <v/>
      </c>
      <c r="BF21" t="str">
        <f>IF(OR(AB21="",AL21=""),"",AB21+AL21)</f>
        <v/>
      </c>
      <c r="BG21" t="str">
        <f>IF(OR(AC21="",AM21=""),"",AC21+AM21)</f>
        <v/>
      </c>
      <c r="BH21" t="str">
        <f>IF(OR(AD21="",AN21=""),"",AD21+AN21)</f>
        <v/>
      </c>
      <c r="BI21">
        <f>IF(OR(AE21="",AO21=""),"",AE21+AO21)</f>
        <v>175907</v>
      </c>
      <c r="BJ21">
        <f>IF(OR(AF21="",AP21=""),"",AF21+AP21)</f>
        <v>162259</v>
      </c>
      <c r="BK21">
        <f>IF(OR(AG21="",AQ21=""),"",AG21+AQ21)</f>
        <v>142569</v>
      </c>
      <c r="BL21">
        <f>IF(OR(AH21="",AR21=""),"",AH21+AR21)</f>
        <v>144481</v>
      </c>
      <c r="BM21">
        <f>IF(OR(AI21="",AS21=""),"",AI21+AS21)</f>
        <v>151172</v>
      </c>
      <c r="BN21" t="str">
        <f>IF(OR(AJ21="",AT21=""),"",AJ21+AT21)</f>
        <v/>
      </c>
      <c r="BO21" t="str">
        <f>IF(OR(BE21="",AU21=""),"",BE21/AU21)</f>
        <v/>
      </c>
      <c r="BP21" t="str">
        <f>IF(OR(BF21="",AV21=""),"",BF21/AV21)</f>
        <v/>
      </c>
      <c r="BQ21" t="str">
        <f>IF(OR(BG21="",AW21=""),"",BG21/AW21)</f>
        <v/>
      </c>
      <c r="BR21" t="str">
        <f>IF(OR(BH21="",AX21=""),"",BH21/AX21)</f>
        <v/>
      </c>
      <c r="BS21">
        <f>IF(OR(BI21="",AY21=""),"",BI21/AY21)</f>
        <v>0.43216570524474496</v>
      </c>
      <c r="BT21">
        <f>IF(OR(BJ21="",AZ21=""),"",BJ21/AZ21)</f>
        <v>0.36600792653630215</v>
      </c>
      <c r="BU21">
        <f>IF(OR(BK21="",BA21=""),"",BK21/BA21)</f>
        <v>0.32504286209349409</v>
      </c>
      <c r="BV21">
        <f>IF(OR(BL21="",BB21=""),"",BL21/BB21)</f>
        <v>0.32936823651977265</v>
      </c>
      <c r="BW21">
        <f>IF(OR(BM21="",BC21=""),"",BM21/BC21)</f>
        <v>0.33928615514443655</v>
      </c>
      <c r="BX21" s="20" t="str">
        <f>IF(OR(BN21="",BD21=""),"",BN21/BD21)</f>
        <v/>
      </c>
      <c r="BY21" t="s">
        <v>74</v>
      </c>
      <c r="BZ21" s="19" t="s">
        <v>75</v>
      </c>
      <c r="CC21" t="s">
        <v>74</v>
      </c>
      <c r="CE21">
        <v>9.7799999999999994</v>
      </c>
      <c r="CF21">
        <v>9.9700000000000006</v>
      </c>
      <c r="CG21">
        <v>10.119999999999999</v>
      </c>
      <c r="CI21" s="20">
        <v>10.25</v>
      </c>
      <c r="CK21" t="s">
        <v>74</v>
      </c>
      <c r="CL21" s="19" t="s">
        <v>75</v>
      </c>
      <c r="CM21">
        <v>10.27</v>
      </c>
      <c r="CP21" t="s">
        <v>74</v>
      </c>
      <c r="CQ21" s="19" t="s">
        <v>75</v>
      </c>
      <c r="CR21">
        <v>5.7998399999999997</v>
      </c>
      <c r="CS21">
        <v>8.2887299999999993</v>
      </c>
      <c r="CT21">
        <v>9.6202299999999994</v>
      </c>
      <c r="CU21">
        <v>7.6538399999999998</v>
      </c>
      <c r="CV21">
        <v>10.32</v>
      </c>
      <c r="CW21">
        <v>14.043699999999999</v>
      </c>
      <c r="CX21">
        <v>15.4336</v>
      </c>
      <c r="CY21">
        <v>20.4815</v>
      </c>
      <c r="CZ21">
        <v>19.900300000000001</v>
      </c>
      <c r="DA21">
        <v>27.020099999999999</v>
      </c>
      <c r="DB21" s="20"/>
      <c r="DE21" t="s">
        <v>74</v>
      </c>
      <c r="DF21" s="19" t="s">
        <v>75</v>
      </c>
      <c r="DG21">
        <v>20.9635</v>
      </c>
      <c r="DH21">
        <v>22.033200000000001</v>
      </c>
      <c r="DI21">
        <v>22.031600000000001</v>
      </c>
      <c r="DJ21">
        <v>23.883299999999998</v>
      </c>
      <c r="DK21">
        <v>24.8536</v>
      </c>
      <c r="DL21">
        <v>26.823899999999998</v>
      </c>
      <c r="DM21">
        <v>29.0914</v>
      </c>
      <c r="DN21">
        <v>27.952400000000001</v>
      </c>
      <c r="DO21">
        <v>27.998699999999999</v>
      </c>
      <c r="DP21">
        <v>27.259899999999998</v>
      </c>
      <c r="DQ21" s="20"/>
      <c r="DS21" t="s">
        <v>74</v>
      </c>
      <c r="DT21" s="19" t="s">
        <v>75</v>
      </c>
      <c r="DU21">
        <v>62.4</v>
      </c>
      <c r="DV21">
        <v>65.8</v>
      </c>
      <c r="DW21">
        <v>67.0899993926581</v>
      </c>
      <c r="DX21">
        <v>69.809999942002406</v>
      </c>
      <c r="DY21">
        <v>71.635000000000005</v>
      </c>
      <c r="DZ21">
        <v>76.19</v>
      </c>
      <c r="EA21">
        <v>78.689599999999999</v>
      </c>
      <c r="EB21">
        <v>80.56133294</v>
      </c>
      <c r="EC21">
        <v>84.602242799999999</v>
      </c>
      <c r="ED21" s="20">
        <v>86.107235525659107</v>
      </c>
      <c r="EG21" t="s">
        <v>74</v>
      </c>
      <c r="EH21" s="19" t="s">
        <v>75</v>
      </c>
      <c r="EI21">
        <v>7.12974</v>
      </c>
      <c r="EJ21">
        <v>7.95587</v>
      </c>
      <c r="EK21">
        <v>7.9422899999999998</v>
      </c>
      <c r="EL21">
        <v>7.85717</v>
      </c>
      <c r="EM21">
        <v>8.3786100000000001</v>
      </c>
      <c r="EN21">
        <v>9.0763999999999996</v>
      </c>
      <c r="EO21">
        <v>9.6913699999999992</v>
      </c>
      <c r="EP21">
        <v>9.6079699999999999</v>
      </c>
      <c r="EQ21">
        <v>9.4917200000000008</v>
      </c>
      <c r="ER21">
        <v>9.4342100000000002</v>
      </c>
      <c r="ES21" s="20"/>
      <c r="EV21" t="s">
        <v>74</v>
      </c>
      <c r="EW21" s="19" t="s">
        <v>75</v>
      </c>
      <c r="EX21" s="20">
        <v>988845884124.18201</v>
      </c>
      <c r="EY21">
        <f>EX21*0.02</f>
        <v>19776917682.483639</v>
      </c>
      <c r="FB21" t="s">
        <v>74</v>
      </c>
      <c r="FC21" s="19" t="s">
        <v>75</v>
      </c>
      <c r="FD21" s="20">
        <v>1894494241788.1699</v>
      </c>
      <c r="FF21" s="21">
        <f>EY21/FD21</f>
        <v>1.0439154285217914E-2</v>
      </c>
    </row>
    <row r="22" spans="1:162" x14ac:dyDescent="0.25">
      <c r="A22" s="12" t="s">
        <v>76</v>
      </c>
      <c r="B22" s="19" t="s">
        <v>76</v>
      </c>
      <c r="C22" s="12">
        <v>62840.020238795703</v>
      </c>
      <c r="D22" s="12">
        <f>LN(C22)</f>
        <v>11.048347414438183</v>
      </c>
      <c r="G22" t="s">
        <v>77</v>
      </c>
      <c r="M22" s="20"/>
      <c r="O22" t="s">
        <v>78</v>
      </c>
      <c r="P22" s="19" t="s">
        <v>76</v>
      </c>
      <c r="U22">
        <v>1842400</v>
      </c>
      <c r="V22">
        <v>1871716</v>
      </c>
      <c r="W22">
        <v>1897211</v>
      </c>
      <c r="X22">
        <v>1922705</v>
      </c>
      <c r="AE22">
        <v>869173</v>
      </c>
      <c r="AF22">
        <v>870445</v>
      </c>
      <c r="AG22">
        <v>873763</v>
      </c>
      <c r="AH22">
        <v>899530</v>
      </c>
      <c r="AL22">
        <v>69570</v>
      </c>
      <c r="AM22">
        <v>73041</v>
      </c>
      <c r="AN22">
        <v>76288</v>
      </c>
      <c r="AO22">
        <v>65051</v>
      </c>
      <c r="AP22">
        <v>67449</v>
      </c>
      <c r="AQ22">
        <v>68923</v>
      </c>
      <c r="AR22">
        <v>69525</v>
      </c>
      <c r="AV22">
        <v>2997614</v>
      </c>
      <c r="AW22">
        <v>3164951</v>
      </c>
      <c r="AX22">
        <v>3308494</v>
      </c>
      <c r="AY22">
        <v>3784640</v>
      </c>
      <c r="AZ22">
        <v>3813956</v>
      </c>
      <c r="BA22">
        <v>3855101</v>
      </c>
      <c r="BB22">
        <v>3903542</v>
      </c>
      <c r="BE22" t="str">
        <f>IF(OR(AA22="",AK22=""),"",AA22+AK22)</f>
        <v/>
      </c>
      <c r="BF22" t="str">
        <f>IF(OR(AB22="",AL22=""),"",AB22+AL22)</f>
        <v/>
      </c>
      <c r="BG22" t="str">
        <f>IF(OR(AC22="",AM22=""),"",AC22+AM22)</f>
        <v/>
      </c>
      <c r="BH22" t="str">
        <f>IF(OR(AD22="",AN22=""),"",AD22+AN22)</f>
        <v/>
      </c>
      <c r="BI22">
        <f>IF(OR(AE22="",AO22=""),"",AE22+AO22)</f>
        <v>934224</v>
      </c>
      <c r="BJ22">
        <f>IF(OR(AF22="",AP22=""),"",AF22+AP22)</f>
        <v>937894</v>
      </c>
      <c r="BK22">
        <f>IF(OR(AG22="",AQ22=""),"",AG22+AQ22)</f>
        <v>942686</v>
      </c>
      <c r="BL22">
        <f>IF(OR(AH22="",AR22=""),"",AH22+AR22)</f>
        <v>969055</v>
      </c>
      <c r="BM22" t="str">
        <f>IF(OR(AI22="",AS22=""),"",AI22+AS22)</f>
        <v/>
      </c>
      <c r="BN22" t="str">
        <f>IF(OR(AJ22="",AT22=""),"",AJ22+AT22)</f>
        <v/>
      </c>
      <c r="BO22" t="str">
        <f>IF(OR(BE22="",AU22=""),"",BE22/AU22)</f>
        <v/>
      </c>
      <c r="BP22" t="str">
        <f>IF(OR(BF22="",AV22=""),"",BF22/AV22)</f>
        <v/>
      </c>
      <c r="BQ22" t="str">
        <f>IF(OR(BG22="",AW22=""),"",BG22/AW22)</f>
        <v/>
      </c>
      <c r="BR22" t="str">
        <f>IF(OR(BH22="",AX22=""),"",BH22/AX22)</f>
        <v/>
      </c>
      <c r="BS22">
        <f>IF(OR(BI22="",AY22=""),"",BI22/AY22)</f>
        <v>0.24684619937431301</v>
      </c>
      <c r="BT22">
        <f>IF(OR(BJ22="",AZ22=""),"",BJ22/AZ22)</f>
        <v>0.2459110697658809</v>
      </c>
      <c r="BU22">
        <f>IF(OR(BK22="",BA22=""),"",BK22/BA22)</f>
        <v>0.24452952075704371</v>
      </c>
      <c r="BV22">
        <f>IF(OR(BL22="",BB22=""),"",BL22/BB22)</f>
        <v>0.24825017894004983</v>
      </c>
      <c r="BW22" t="str">
        <f>IF(OR(BM22="",BC22=""),"",BM22/BC22)</f>
        <v/>
      </c>
      <c r="BX22" s="20" t="str">
        <f>IF(OR(BN22="",BD22=""),"",BN22/BD22)</f>
        <v/>
      </c>
      <c r="BY22" t="s">
        <v>78</v>
      </c>
      <c r="BZ22" s="19" t="s">
        <v>76</v>
      </c>
      <c r="CC22" t="s">
        <v>77</v>
      </c>
      <c r="CD22">
        <v>13.27</v>
      </c>
      <c r="CE22">
        <v>13.29</v>
      </c>
      <c r="CF22">
        <v>13.32</v>
      </c>
      <c r="CG22">
        <v>13.41</v>
      </c>
      <c r="CI22" s="20">
        <v>13.75</v>
      </c>
      <c r="CK22" t="s">
        <v>78</v>
      </c>
      <c r="CL22" s="19" t="s">
        <v>76</v>
      </c>
      <c r="CM22">
        <v>13.18</v>
      </c>
      <c r="CP22" t="s">
        <v>78</v>
      </c>
      <c r="CQ22" s="19" t="s">
        <v>76</v>
      </c>
      <c r="CR22">
        <v>18.680499999999999</v>
      </c>
      <c r="CS22">
        <v>27.6511</v>
      </c>
      <c r="CT22">
        <v>32.685600000000001</v>
      </c>
      <c r="CU22">
        <v>28.962</v>
      </c>
      <c r="CV22">
        <v>32.856999999999999</v>
      </c>
      <c r="CW22">
        <v>38.563800000000001</v>
      </c>
      <c r="CX22">
        <v>38.641300000000001</v>
      </c>
      <c r="CY22">
        <v>37.082500000000003</v>
      </c>
      <c r="CZ22">
        <v>38.200899999999997</v>
      </c>
      <c r="DA22">
        <v>46.852899999999998</v>
      </c>
      <c r="DB22" s="20"/>
      <c r="DE22" t="s">
        <v>78</v>
      </c>
      <c r="DF22" s="19" t="s">
        <v>76</v>
      </c>
      <c r="DG22">
        <v>39.564100000000003</v>
      </c>
      <c r="DH22">
        <v>31.937100000000001</v>
      </c>
      <c r="DI22">
        <v>31.906300000000002</v>
      </c>
      <c r="DJ22">
        <v>32.395600000000002</v>
      </c>
      <c r="DK22">
        <v>31.689599999999999</v>
      </c>
      <c r="DL22">
        <v>31.2105</v>
      </c>
      <c r="DM22">
        <v>31.399100000000001</v>
      </c>
      <c r="DN22">
        <v>30.3889</v>
      </c>
      <c r="DO22">
        <v>30.816299999999998</v>
      </c>
      <c r="DQ22" s="20"/>
      <c r="DS22" t="s">
        <v>78</v>
      </c>
      <c r="DT22" s="19" t="s">
        <v>76</v>
      </c>
      <c r="DU22">
        <v>71</v>
      </c>
      <c r="DV22">
        <v>71.69</v>
      </c>
      <c r="DW22">
        <v>69.729460761926802</v>
      </c>
      <c r="DX22">
        <v>74.7</v>
      </c>
      <c r="DY22">
        <v>71.400000000000006</v>
      </c>
      <c r="DZ22">
        <v>73</v>
      </c>
      <c r="EA22">
        <v>74.554202446276093</v>
      </c>
      <c r="EB22">
        <v>85.544421288722205</v>
      </c>
      <c r="EC22">
        <v>87.266112824591502</v>
      </c>
      <c r="ED22" s="20"/>
      <c r="EG22" t="s">
        <v>78</v>
      </c>
      <c r="EH22" s="19" t="s">
        <v>76</v>
      </c>
      <c r="EI22">
        <v>94.974699999999999</v>
      </c>
      <c r="EJ22">
        <v>112.32599999999999</v>
      </c>
      <c r="EK22">
        <v>119.81699999999999</v>
      </c>
      <c r="EL22">
        <v>116.712</v>
      </c>
      <c r="EM22">
        <v>123.379</v>
      </c>
      <c r="EN22">
        <v>135.72499999999999</v>
      </c>
      <c r="EO22">
        <v>136.84399999999999</v>
      </c>
      <c r="EP22">
        <v>131.87899999999999</v>
      </c>
      <c r="EQ22">
        <v>135.78899999999999</v>
      </c>
      <c r="ER22">
        <v>144.565</v>
      </c>
      <c r="ES22" s="20"/>
      <c r="EV22" t="s">
        <v>78</v>
      </c>
      <c r="EW22" s="19" t="s">
        <v>76</v>
      </c>
      <c r="EX22" s="20">
        <v>13998666000000</v>
      </c>
      <c r="EY22">
        <f>EX22*0.02</f>
        <v>279973320000</v>
      </c>
      <c r="FB22" t="s">
        <v>78</v>
      </c>
      <c r="FC22" s="19" t="s">
        <v>76</v>
      </c>
      <c r="FD22" s="20">
        <v>20529049174601.602</v>
      </c>
      <c r="FF22" s="21">
        <f>EY22/FD22</f>
        <v>1.3637909755040242E-2</v>
      </c>
    </row>
    <row r="23" spans="1:162" x14ac:dyDescent="0.25">
      <c r="G23" s="1" t="s">
        <v>79</v>
      </c>
      <c r="H23" s="1"/>
      <c r="I23" s="1"/>
      <c r="J23" s="1"/>
      <c r="K23" s="1"/>
      <c r="L23" s="1"/>
      <c r="M23" s="1"/>
      <c r="CC23" s="1" t="s">
        <v>79</v>
      </c>
      <c r="CD23" s="1"/>
      <c r="CE23" s="1"/>
      <c r="CF23" s="1"/>
      <c r="CG23" s="1"/>
      <c r="CH23" s="1"/>
      <c r="CI23" s="1"/>
    </row>
  </sheetData>
  <mergeCells count="14">
    <mergeCell ref="G23:M23"/>
    <mergeCell ref="CC23:CI23"/>
    <mergeCell ref="DU1:ED1"/>
    <mergeCell ref="EI1:ES1"/>
    <mergeCell ref="BE1:BN1"/>
    <mergeCell ref="BO1:BX1"/>
    <mergeCell ref="CD1:CI1"/>
    <mergeCell ref="CR1:DB1"/>
    <mergeCell ref="DG1:DQ1"/>
    <mergeCell ref="H1:M1"/>
    <mergeCell ref="Q1:Z1"/>
    <mergeCell ref="AA1:AJ1"/>
    <mergeCell ref="AK1:AT1"/>
    <mergeCell ref="AU1:BD1"/>
  </mergeCells>
  <printOptions gridLines="1"/>
  <pageMargins left="0.78740157480314965" right="0.78740157480314965" top="1.0629921259842521" bottom="1.0629921259842521" header="0.78740157480314965" footer="0.78740157480314965"/>
  <pageSetup paperSize="9"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7C3B-10BF-49AB-99F1-B6F4E870E26B}">
  <dimension ref="A1:X43"/>
  <sheetViews>
    <sheetView tabSelected="1" topLeftCell="B1" workbookViewId="0">
      <selection activeCell="S4" sqref="S4"/>
    </sheetView>
  </sheetViews>
  <sheetFormatPr defaultRowHeight="13.2" x14ac:dyDescent="0.25"/>
  <cols>
    <col min="1" max="1" width="16.77734375" bestFit="1" customWidth="1"/>
    <col min="2" max="2" width="5" bestFit="1" customWidth="1"/>
    <col min="3" max="5" width="9" bestFit="1" customWidth="1"/>
    <col min="6" max="8" width="10" bestFit="1" customWidth="1"/>
    <col min="9" max="11" width="9" bestFit="1" customWidth="1"/>
    <col min="12" max="14" width="10" bestFit="1" customWidth="1"/>
    <col min="15" max="23" width="12" bestFit="1" customWidth="1"/>
    <col min="24" max="24" width="5.33203125" bestFit="1" customWidth="1"/>
  </cols>
  <sheetData>
    <row r="1" spans="1:24" x14ac:dyDescent="0.25">
      <c r="C1" s="9" t="s">
        <v>20</v>
      </c>
      <c r="D1" s="9"/>
      <c r="E1" s="9"/>
      <c r="F1" s="5" t="s">
        <v>21</v>
      </c>
      <c r="G1" s="5"/>
      <c r="H1" s="5"/>
      <c r="I1" s="6" t="s">
        <v>22</v>
      </c>
      <c r="J1" s="6"/>
      <c r="K1" s="6"/>
      <c r="L1" s="8" t="s">
        <v>23</v>
      </c>
      <c r="M1" s="8"/>
      <c r="N1" s="8"/>
      <c r="O1" s="3" t="s">
        <v>24</v>
      </c>
      <c r="P1" s="3"/>
      <c r="Q1" s="2" t="s">
        <v>25</v>
      </c>
      <c r="R1" s="2"/>
      <c r="S1" s="23" t="s">
        <v>26</v>
      </c>
      <c r="T1" s="23"/>
      <c r="U1" s="23"/>
    </row>
    <row r="2" spans="1:24" x14ac:dyDescent="0.25">
      <c r="B2" s="22">
        <v>2018</v>
      </c>
      <c r="C2" s="17" t="s">
        <v>28</v>
      </c>
      <c r="D2" s="18" t="s">
        <v>29</v>
      </c>
      <c r="E2" s="13" t="s">
        <v>30</v>
      </c>
      <c r="F2" s="17" t="s">
        <v>28</v>
      </c>
      <c r="G2" s="18" t="s">
        <v>29</v>
      </c>
      <c r="H2" s="13" t="s">
        <v>30</v>
      </c>
      <c r="I2" s="17" t="s">
        <v>28</v>
      </c>
      <c r="J2" s="18" t="s">
        <v>29</v>
      </c>
      <c r="K2" s="22" t="s">
        <v>30</v>
      </c>
      <c r="L2" s="17" t="s">
        <v>28</v>
      </c>
      <c r="M2" s="18" t="s">
        <v>29</v>
      </c>
      <c r="N2" s="13" t="s">
        <v>30</v>
      </c>
      <c r="O2" s="17" t="s">
        <v>28</v>
      </c>
      <c r="P2" s="18" t="s">
        <v>29</v>
      </c>
      <c r="Q2" s="17" t="s">
        <v>28</v>
      </c>
      <c r="R2" s="18" t="s">
        <v>29</v>
      </c>
      <c r="S2" s="17" t="s">
        <v>31</v>
      </c>
      <c r="T2" s="18" t="s">
        <v>31</v>
      </c>
      <c r="U2" s="22" t="s">
        <v>30</v>
      </c>
      <c r="V2" s="13" t="s">
        <v>32</v>
      </c>
      <c r="W2" s="13" t="s">
        <v>33</v>
      </c>
      <c r="X2" s="13" t="s">
        <v>34</v>
      </c>
    </row>
    <row r="3" spans="1:24" x14ac:dyDescent="0.25">
      <c r="A3" t="s">
        <v>35</v>
      </c>
      <c r="B3" s="19" t="s">
        <v>36</v>
      </c>
      <c r="C3">
        <v>21864174</v>
      </c>
      <c r="D3">
        <v>22824116</v>
      </c>
      <c r="E3">
        <v>44688338</v>
      </c>
      <c r="F3">
        <v>73969881</v>
      </c>
      <c r="G3">
        <v>72120483</v>
      </c>
      <c r="H3">
        <v>146090386</v>
      </c>
      <c r="I3">
        <v>10639033</v>
      </c>
      <c r="J3">
        <v>8051645</v>
      </c>
      <c r="K3">
        <v>18690609</v>
      </c>
      <c r="L3">
        <f>C3+F3+I3</f>
        <v>106473088</v>
      </c>
      <c r="M3">
        <f>D3+G3+J3</f>
        <v>102996244</v>
      </c>
      <c r="N3">
        <f>E3+H3+K3</f>
        <v>209469333</v>
      </c>
      <c r="O3">
        <v>7.7235803855436496</v>
      </c>
      <c r="P3">
        <v>8.26104242505399</v>
      </c>
      <c r="Q3">
        <f>L3*O3/100</f>
        <v>8223534.5406506285</v>
      </c>
      <c r="R3">
        <f>M3*P3/100</f>
        <v>8508563.4130521249</v>
      </c>
      <c r="S3">
        <f>F3-Q3</f>
        <v>65746346.459349371</v>
      </c>
      <c r="T3">
        <f>G3-R3</f>
        <v>63611919.586947873</v>
      </c>
      <c r="U3">
        <f>S3+T3</f>
        <v>129358266.04629725</v>
      </c>
      <c r="V3">
        <f>K3/U3</f>
        <v>0.14448716399237016</v>
      </c>
      <c r="W3">
        <f>(V3-V24)/V24</f>
        <v>0.28793957175654383</v>
      </c>
    </row>
    <row r="4" spans="1:24" x14ac:dyDescent="0.25">
      <c r="A4" t="s">
        <v>37</v>
      </c>
      <c r="B4" s="19" t="s">
        <v>38</v>
      </c>
      <c r="C4">
        <v>498285</v>
      </c>
      <c r="D4">
        <v>527046</v>
      </c>
      <c r="E4">
        <v>1025337</v>
      </c>
      <c r="F4">
        <v>2232418</v>
      </c>
      <c r="G4">
        <v>2290464</v>
      </c>
      <c r="H4">
        <v>4522903</v>
      </c>
      <c r="I4">
        <v>881156</v>
      </c>
      <c r="J4">
        <v>595668</v>
      </c>
      <c r="K4">
        <v>1476797</v>
      </c>
      <c r="L4">
        <f>C4+F4+I4</f>
        <v>3611859</v>
      </c>
      <c r="M4">
        <f>D4+G4+J4</f>
        <v>3413178</v>
      </c>
      <c r="N4">
        <f>E4+H4+K4</f>
        <v>7025037</v>
      </c>
      <c r="O4">
        <v>4.0025695617264399</v>
      </c>
      <c r="P4">
        <v>4.5190886751628501</v>
      </c>
      <c r="Q4">
        <f>L4*O4/100</f>
        <v>144567.16894647697</v>
      </c>
      <c r="R4">
        <f>M4*P4/100</f>
        <v>154244.54046114988</v>
      </c>
      <c r="S4">
        <f>F4-Q4</f>
        <v>2087850.8310535231</v>
      </c>
      <c r="T4">
        <f>G4-R4</f>
        <v>2136219.45953885</v>
      </c>
      <c r="U4">
        <f>S4+T4</f>
        <v>4224070.2905923733</v>
      </c>
      <c r="V4">
        <f>K4/U4</f>
        <v>0.3496146840380579</v>
      </c>
      <c r="W4">
        <f>(V4-V25)/V25</f>
        <v>0.23434474111545506</v>
      </c>
    </row>
    <row r="5" spans="1:24" x14ac:dyDescent="0.25">
      <c r="A5" t="s">
        <v>39</v>
      </c>
      <c r="B5" s="19" t="s">
        <v>40</v>
      </c>
      <c r="C5">
        <v>2871286</v>
      </c>
      <c r="D5">
        <v>3009831</v>
      </c>
      <c r="E5">
        <v>5881160</v>
      </c>
      <c r="F5">
        <v>12344185</v>
      </c>
      <c r="G5">
        <v>12446537</v>
      </c>
      <c r="H5">
        <v>24790808</v>
      </c>
      <c r="I5">
        <v>3458504</v>
      </c>
      <c r="J5">
        <v>2927422</v>
      </c>
      <c r="K5">
        <v>6385797</v>
      </c>
      <c r="L5">
        <f>C5+F5+I5</f>
        <v>18673975</v>
      </c>
      <c r="M5">
        <f>D5+G5+J5</f>
        <v>18383790</v>
      </c>
      <c r="N5">
        <f>E5+H5+K5</f>
        <v>37057765</v>
      </c>
      <c r="O5">
        <v>5.3033552314400998</v>
      </c>
      <c r="P5">
        <v>5.6711349387055501</v>
      </c>
      <c r="Q5">
        <f>L5*O5/100</f>
        <v>990347.23008031631</v>
      </c>
      <c r="R5">
        <f>M5*P5/100</f>
        <v>1042569.537748257</v>
      </c>
      <c r="S5">
        <f>F5-Q5</f>
        <v>11353837.769919684</v>
      </c>
      <c r="T5">
        <f>G5-R5</f>
        <v>11403967.462251743</v>
      </c>
      <c r="U5">
        <f>S5+T5</f>
        <v>22757805.232171427</v>
      </c>
      <c r="V5">
        <f>K5/U5</f>
        <v>0.2805981040286239</v>
      </c>
      <c r="W5">
        <f>(V5-V26)/V26</f>
        <v>0.27056481166592272</v>
      </c>
    </row>
    <row r="6" spans="1:24" x14ac:dyDescent="0.25">
      <c r="A6" t="s">
        <v>41</v>
      </c>
      <c r="B6" s="19" t="s">
        <v>42</v>
      </c>
      <c r="C6">
        <v>1816837</v>
      </c>
      <c r="D6">
        <v>1882893</v>
      </c>
      <c r="E6">
        <v>3699740</v>
      </c>
      <c r="F6">
        <v>6451161</v>
      </c>
      <c r="G6">
        <v>6418809</v>
      </c>
      <c r="H6">
        <v>12869985</v>
      </c>
      <c r="I6">
        <v>1232749</v>
      </c>
      <c r="J6">
        <v>926711</v>
      </c>
      <c r="K6">
        <v>2159435</v>
      </c>
      <c r="L6">
        <f>C6+F6+I6</f>
        <v>9500747</v>
      </c>
      <c r="M6">
        <f>D6+G6+J6</f>
        <v>9228413</v>
      </c>
      <c r="N6">
        <f>E6+H6+K6</f>
        <v>18729160</v>
      </c>
      <c r="O6">
        <v>6.6270557587558896</v>
      </c>
      <c r="P6">
        <v>7.0522395175943497</v>
      </c>
      <c r="Q6">
        <f>L6*O6/100</f>
        <v>629619.80118832749</v>
      </c>
      <c r="R6">
        <f>M6*P6/100</f>
        <v>650809.7884328143</v>
      </c>
      <c r="S6">
        <f>F6-Q6</f>
        <v>5821541.1988116726</v>
      </c>
      <c r="T6">
        <f>G6-R6</f>
        <v>5767999.2115671858</v>
      </c>
      <c r="U6">
        <f>S6+T6</f>
        <v>11589540.410378858</v>
      </c>
      <c r="V6">
        <f>K6/U6</f>
        <v>0.18632619789358917</v>
      </c>
      <c r="W6">
        <f>(V6-V27)/V27</f>
        <v>0.21371985876101066</v>
      </c>
    </row>
    <row r="7" spans="1:24" x14ac:dyDescent="0.25">
      <c r="A7" t="s">
        <v>43</v>
      </c>
      <c r="B7" s="19" t="s">
        <v>44</v>
      </c>
      <c r="C7">
        <v>104955</v>
      </c>
      <c r="D7">
        <v>111284</v>
      </c>
      <c r="E7">
        <v>216237</v>
      </c>
      <c r="F7">
        <v>423454</v>
      </c>
      <c r="G7">
        <v>422838</v>
      </c>
      <c r="H7">
        <v>846284</v>
      </c>
      <c r="I7">
        <v>170367</v>
      </c>
      <c r="J7">
        <v>89079</v>
      </c>
      <c r="K7">
        <v>259456</v>
      </c>
      <c r="L7">
        <f>C7+F7+I7</f>
        <v>698776</v>
      </c>
      <c r="M7">
        <f>D7+G7+J7</f>
        <v>623201</v>
      </c>
      <c r="N7">
        <f>E7+H7+K7</f>
        <v>1321977</v>
      </c>
      <c r="O7">
        <v>4.0856835189790504</v>
      </c>
      <c r="P7">
        <v>4.7928138258808701</v>
      </c>
      <c r="Q7">
        <f>L7*O7/100</f>
        <v>28549.775866581047</v>
      </c>
      <c r="R7">
        <f>M7*P7/100</f>
        <v>29868.86369102784</v>
      </c>
      <c r="S7">
        <f>F7-Q7</f>
        <v>394904.22413341893</v>
      </c>
      <c r="T7">
        <f>G7-R7</f>
        <v>392969.13630897214</v>
      </c>
      <c r="U7">
        <f>S7+T7</f>
        <v>787873.36044239113</v>
      </c>
      <c r="V7">
        <f>K7/U7</f>
        <v>0.3293118069816644</v>
      </c>
      <c r="W7">
        <f>(V7-V28)/V28</f>
        <v>0.16320971386906222</v>
      </c>
    </row>
    <row r="8" spans="1:24" x14ac:dyDescent="0.25">
      <c r="A8" t="s">
        <v>45</v>
      </c>
      <c r="B8" s="19" t="s">
        <v>46</v>
      </c>
      <c r="C8">
        <v>434984</v>
      </c>
      <c r="D8">
        <v>455503</v>
      </c>
      <c r="E8">
        <v>890492</v>
      </c>
      <c r="F8">
        <v>1689720</v>
      </c>
      <c r="G8">
        <v>1737291</v>
      </c>
      <c r="H8">
        <v>3427018</v>
      </c>
      <c r="I8">
        <v>672812</v>
      </c>
      <c r="J8">
        <v>525215</v>
      </c>
      <c r="K8">
        <v>1198015</v>
      </c>
      <c r="L8">
        <f>C8+F8+I8</f>
        <v>2797516</v>
      </c>
      <c r="M8">
        <f>D8+G8+J8</f>
        <v>2718009</v>
      </c>
      <c r="N8">
        <f>E8+H8+K8</f>
        <v>5515525</v>
      </c>
      <c r="O8">
        <v>5.1446629659736898</v>
      </c>
      <c r="P8">
        <v>5.5653745304039601</v>
      </c>
      <c r="Q8">
        <f>L8*O8/100</f>
        <v>143922.76961918853</v>
      </c>
      <c r="R8">
        <f>M8*P8/100</f>
        <v>151267.38062008738</v>
      </c>
      <c r="S8">
        <f>F8-Q8</f>
        <v>1545797.2303808115</v>
      </c>
      <c r="T8">
        <f>G8-R8</f>
        <v>1586023.6193799125</v>
      </c>
      <c r="U8">
        <f>S8+T8</f>
        <v>3131820.8497607242</v>
      </c>
      <c r="V8">
        <f>K8/U8</f>
        <v>0.38252986280857354</v>
      </c>
      <c r="W8">
        <f>(V8-V29)/V29</f>
        <v>0.36978689056777053</v>
      </c>
    </row>
    <row r="9" spans="1:24" x14ac:dyDescent="0.25">
      <c r="A9" t="s">
        <v>47</v>
      </c>
      <c r="B9" s="19" t="s">
        <v>48</v>
      </c>
      <c r="C9">
        <v>352762</v>
      </c>
      <c r="D9">
        <v>384927</v>
      </c>
      <c r="E9">
        <v>737679</v>
      </c>
      <c r="F9">
        <v>1249601</v>
      </c>
      <c r="G9">
        <v>1185303</v>
      </c>
      <c r="H9">
        <v>2434900</v>
      </c>
      <c r="I9">
        <v>346296</v>
      </c>
      <c r="J9">
        <v>207660</v>
      </c>
      <c r="K9">
        <v>553970</v>
      </c>
      <c r="L9">
        <f>C9+F9+I9</f>
        <v>1948659</v>
      </c>
      <c r="M9">
        <f>D9+G9+J9</f>
        <v>1777890</v>
      </c>
      <c r="N9">
        <f>E9+H9+K9</f>
        <v>3726549</v>
      </c>
      <c r="O9">
        <v>4.9342869018101503</v>
      </c>
      <c r="P9">
        <v>6.1314115520516799</v>
      </c>
      <c r="Q9">
        <f>L9*O9/100</f>
        <v>96152.42579794467</v>
      </c>
      <c r="R9">
        <f>M9*P9/100</f>
        <v>109009.75284277162</v>
      </c>
      <c r="S9">
        <f>F9-Q9</f>
        <v>1153448.5742020553</v>
      </c>
      <c r="T9">
        <f>G9-R9</f>
        <v>1076293.2471572284</v>
      </c>
      <c r="U9">
        <f>S9+T9</f>
        <v>2229741.8213592838</v>
      </c>
      <c r="V9">
        <f>K9/U9</f>
        <v>0.24844580421525739</v>
      </c>
      <c r="W9">
        <f>(V9-V30)/V30</f>
        <v>4.1899652881617594E-2</v>
      </c>
    </row>
    <row r="10" spans="1:24" x14ac:dyDescent="0.25">
      <c r="A10" t="s">
        <v>49</v>
      </c>
      <c r="B10" s="19" t="s">
        <v>50</v>
      </c>
      <c r="C10">
        <v>34654540</v>
      </c>
      <c r="D10">
        <v>36413326</v>
      </c>
      <c r="E10">
        <v>71067847</v>
      </c>
      <c r="F10">
        <v>89642490</v>
      </c>
      <c r="G10">
        <v>91275605</v>
      </c>
      <c r="H10">
        <v>180918098</v>
      </c>
      <c r="I10">
        <v>8581490</v>
      </c>
      <c r="J10">
        <v>7095983</v>
      </c>
      <c r="K10">
        <v>15677491</v>
      </c>
      <c r="L10">
        <f>C10+F10+I10</f>
        <v>132878520</v>
      </c>
      <c r="M10">
        <f>D10+G10+J10</f>
        <v>134784914</v>
      </c>
      <c r="N10">
        <f>E10+H10+K10</f>
        <v>267663436</v>
      </c>
      <c r="O10">
        <v>8.5139955544936896</v>
      </c>
      <c r="P10">
        <v>8.8925904411561199</v>
      </c>
      <c r="Q10">
        <f>L10*O10/100</f>
        <v>11313271.285677008</v>
      </c>
      <c r="R10">
        <f>M10*P10/100</f>
        <v>11985870.378484497</v>
      </c>
      <c r="S10">
        <f>F10-Q10</f>
        <v>78329218.714322984</v>
      </c>
      <c r="T10">
        <f>G10-R10</f>
        <v>79289734.621515498</v>
      </c>
      <c r="U10">
        <f>S10+T10</f>
        <v>157618953.3358385</v>
      </c>
      <c r="V10">
        <f>K10/U10</f>
        <v>9.9464503907699411E-2</v>
      </c>
      <c r="W10">
        <f>(V10-V31)/V31</f>
        <v>0.1445730168009364</v>
      </c>
    </row>
    <row r="11" spans="1:24" x14ac:dyDescent="0.25">
      <c r="A11" t="s">
        <v>51</v>
      </c>
      <c r="B11" s="19" t="s">
        <v>52</v>
      </c>
      <c r="C11">
        <v>3906921</v>
      </c>
      <c r="D11">
        <v>4146732</v>
      </c>
      <c r="E11">
        <v>8053687</v>
      </c>
      <c r="F11">
        <v>19350548</v>
      </c>
      <c r="G11">
        <v>19270471</v>
      </c>
      <c r="H11">
        <v>38621108</v>
      </c>
      <c r="I11">
        <v>7785219</v>
      </c>
      <c r="J11">
        <v>5961868</v>
      </c>
      <c r="K11">
        <v>13746965</v>
      </c>
      <c r="L11">
        <f>C11+F11+I11</f>
        <v>31042688</v>
      </c>
      <c r="M11">
        <f>D11+G11+J11</f>
        <v>29379071</v>
      </c>
      <c r="N11">
        <f>E11+H11+K11</f>
        <v>60421760</v>
      </c>
      <c r="O11">
        <v>4.4311655958692802</v>
      </c>
      <c r="P11">
        <v>5.0323233400526899</v>
      </c>
      <c r="Q11">
        <f>L11*O11/100</f>
        <v>1375552.9106890417</v>
      </c>
      <c r="R11">
        <f>M11*P11/100</f>
        <v>1478449.8470236512</v>
      </c>
      <c r="S11">
        <f>F11-Q11</f>
        <v>17974995.089310959</v>
      </c>
      <c r="T11">
        <f>G11-R11</f>
        <v>17792021.152976349</v>
      </c>
      <c r="U11">
        <f>S11+T11</f>
        <v>35767016.242287308</v>
      </c>
      <c r="V11">
        <f>K11/U11</f>
        <v>0.38434754822368933</v>
      </c>
      <c r="W11">
        <f>(V11-V32)/V32</f>
        <v>0.15523917541126023</v>
      </c>
    </row>
    <row r="12" spans="1:24" x14ac:dyDescent="0.25">
      <c r="A12" t="s">
        <v>53</v>
      </c>
      <c r="B12" s="19" t="s">
        <v>54</v>
      </c>
      <c r="C12">
        <v>149303</v>
      </c>
      <c r="D12">
        <v>158963</v>
      </c>
      <c r="E12">
        <v>308266</v>
      </c>
      <c r="F12">
        <v>632172</v>
      </c>
      <c r="G12">
        <v>600459</v>
      </c>
      <c r="H12">
        <v>1232632</v>
      </c>
      <c r="I12">
        <v>259395</v>
      </c>
      <c r="J12">
        <v>126882</v>
      </c>
      <c r="K12">
        <v>386275</v>
      </c>
      <c r="L12">
        <f>C12+F12+I12</f>
        <v>1040870</v>
      </c>
      <c r="M12">
        <f>D12+G12+J12</f>
        <v>886304</v>
      </c>
      <c r="N12">
        <f>E12+H12+K12</f>
        <v>1927173</v>
      </c>
      <c r="O12">
        <v>3.7624152117246701</v>
      </c>
      <c r="P12">
        <v>4.6276000793779604</v>
      </c>
      <c r="Q12">
        <f>L12*O12/100</f>
        <v>39161.851214278577</v>
      </c>
      <c r="R12">
        <f>M12*P12/100</f>
        <v>41014.604607530033</v>
      </c>
      <c r="S12">
        <f>F12-Q12</f>
        <v>593010.14878572139</v>
      </c>
      <c r="T12">
        <f>G12-R12</f>
        <v>559444.39539246995</v>
      </c>
      <c r="U12">
        <f>S12+T12</f>
        <v>1152454.5441781913</v>
      </c>
      <c r="V12">
        <f>K12/U12</f>
        <v>0.33517590949797543</v>
      </c>
      <c r="W12">
        <f>(V12-V33)/V33</f>
        <v>0.14195104264415573</v>
      </c>
    </row>
    <row r="13" spans="1:24" x14ac:dyDescent="0.25">
      <c r="A13" t="s">
        <v>55</v>
      </c>
      <c r="B13" s="19" t="s">
        <v>56</v>
      </c>
      <c r="C13">
        <v>202991</v>
      </c>
      <c r="D13">
        <v>213972</v>
      </c>
      <c r="E13">
        <v>416938</v>
      </c>
      <c r="F13">
        <v>938350</v>
      </c>
      <c r="G13">
        <v>894265</v>
      </c>
      <c r="H13">
        <v>1832561</v>
      </c>
      <c r="I13">
        <v>365665</v>
      </c>
      <c r="J13">
        <v>186301</v>
      </c>
      <c r="K13">
        <v>552045</v>
      </c>
      <c r="L13">
        <f>C13+F13+I13</f>
        <v>1507006</v>
      </c>
      <c r="M13">
        <f>D13+G13+J13</f>
        <v>1294538</v>
      </c>
      <c r="N13">
        <f>E13+H13+K13</f>
        <v>2801544</v>
      </c>
      <c r="O13">
        <v>4.2900525464244099</v>
      </c>
      <c r="P13">
        <v>5.2822439841410596</v>
      </c>
      <c r="Q13">
        <f>L13*O13/100</f>
        <v>64651.349277768648</v>
      </c>
      <c r="R13">
        <f>M13*P13/100</f>
        <v>68380.655627419983</v>
      </c>
      <c r="S13">
        <f>F13-Q13</f>
        <v>873698.65072223137</v>
      </c>
      <c r="T13">
        <f>G13-R13</f>
        <v>825884.34437258006</v>
      </c>
      <c r="U13">
        <f>S13+T13</f>
        <v>1699582.9950948115</v>
      </c>
      <c r="V13">
        <f>K13/U13</f>
        <v>0.32481202835828799</v>
      </c>
      <c r="W13">
        <f>(V13-V34)/V34</f>
        <v>0.14973501428877489</v>
      </c>
    </row>
    <row r="14" spans="1:24" x14ac:dyDescent="0.25">
      <c r="A14" t="s">
        <v>57</v>
      </c>
      <c r="B14" s="19" t="s">
        <v>58</v>
      </c>
      <c r="C14">
        <v>1350570</v>
      </c>
      <c r="D14">
        <v>1425116</v>
      </c>
      <c r="E14">
        <v>2775697</v>
      </c>
      <c r="F14">
        <v>5520618</v>
      </c>
      <c r="G14">
        <v>5627462</v>
      </c>
      <c r="H14">
        <v>11148111</v>
      </c>
      <c r="I14">
        <v>1782696</v>
      </c>
      <c r="J14">
        <v>1525161</v>
      </c>
      <c r="K14">
        <v>3307816</v>
      </c>
      <c r="L14">
        <f>C14+F14+I14</f>
        <v>8653884</v>
      </c>
      <c r="M14">
        <f>D14+G14+J14</f>
        <v>8577739</v>
      </c>
      <c r="N14">
        <f>E14+H14+K14</f>
        <v>17231624</v>
      </c>
      <c r="O14">
        <v>5.7902494458108498</v>
      </c>
      <c r="P14">
        <v>6.1528448598271703</v>
      </c>
      <c r="Q14">
        <f>L14*O14/100</f>
        <v>501081.47035111382</v>
      </c>
      <c r="R14">
        <f>M14*P14/100</f>
        <v>527774.97315089055</v>
      </c>
      <c r="S14">
        <f>F14-Q14</f>
        <v>5019536.5296488861</v>
      </c>
      <c r="T14">
        <f>G14-R14</f>
        <v>5099687.0268491097</v>
      </c>
      <c r="U14">
        <f>S14+T14</f>
        <v>10119223.556497995</v>
      </c>
      <c r="V14">
        <f>K14/U14</f>
        <v>0.32688436830471118</v>
      </c>
      <c r="W14">
        <f>(V14-V35)/V35</f>
        <v>0.32557778461602299</v>
      </c>
    </row>
    <row r="15" spans="1:24" x14ac:dyDescent="0.25">
      <c r="A15" t="s">
        <v>59</v>
      </c>
      <c r="B15" s="19" t="s">
        <v>60</v>
      </c>
      <c r="C15">
        <v>4092071</v>
      </c>
      <c r="D15">
        <v>4158102</v>
      </c>
      <c r="E15">
        <v>8250222</v>
      </c>
      <c r="F15">
        <v>10630424</v>
      </c>
      <c r="G15">
        <v>10521175</v>
      </c>
      <c r="H15">
        <v>21151617</v>
      </c>
      <c r="I15">
        <v>1380179</v>
      </c>
      <c r="J15">
        <v>1207306</v>
      </c>
      <c r="K15">
        <v>2587417</v>
      </c>
      <c r="L15">
        <f>C15+F15+I15</f>
        <v>16102674</v>
      </c>
      <c r="M15">
        <f>D15+G15+J15</f>
        <v>15886583</v>
      </c>
      <c r="N15">
        <f>E15+H15+K15</f>
        <v>31989256</v>
      </c>
      <c r="O15">
        <v>8.1727958542051198</v>
      </c>
      <c r="P15">
        <v>7.9451363593703297</v>
      </c>
      <c r="Q15">
        <f>L15*O15/100</f>
        <v>1316038.6730881657</v>
      </c>
      <c r="R15">
        <f>M15*P15/100</f>
        <v>1262210.6821945456</v>
      </c>
      <c r="S15">
        <f>F15-Q15</f>
        <v>9314385.326911835</v>
      </c>
      <c r="T15">
        <f>G15-R15</f>
        <v>9258964.3178054541</v>
      </c>
      <c r="U15">
        <f>S15+T15</f>
        <v>18573349.644717291</v>
      </c>
      <c r="V15">
        <f>K15/U15</f>
        <v>0.13930804348670214</v>
      </c>
      <c r="W15">
        <f>(V15-V36)/V36</f>
        <v>0.22719906833210973</v>
      </c>
    </row>
    <row r="16" spans="1:24" x14ac:dyDescent="0.25">
      <c r="A16" t="s">
        <v>61</v>
      </c>
      <c r="B16" s="19" t="s">
        <v>62</v>
      </c>
      <c r="C16">
        <v>2785016</v>
      </c>
      <c r="D16">
        <v>2931104</v>
      </c>
      <c r="E16">
        <v>5716064</v>
      </c>
      <c r="F16">
        <v>12749478</v>
      </c>
      <c r="G16">
        <v>12857013</v>
      </c>
      <c r="H16">
        <v>25606338</v>
      </c>
      <c r="I16">
        <v>4034163</v>
      </c>
      <c r="J16">
        <v>2617976</v>
      </c>
      <c r="K16">
        <v>6652347</v>
      </c>
      <c r="L16">
        <f>C16+F16+I16</f>
        <v>19568657</v>
      </c>
      <c r="M16">
        <f>D16+G16+J16</f>
        <v>18406093</v>
      </c>
      <c r="N16">
        <f>E16+H16+K16</f>
        <v>37974749</v>
      </c>
      <c r="O16">
        <v>4.4726131031155001</v>
      </c>
      <c r="P16">
        <v>4.9287977730969299</v>
      </c>
      <c r="Q16">
        <f>L16*O16/100</f>
        <v>875230.31708572851</v>
      </c>
      <c r="R16">
        <f>M16*P16/100</f>
        <v>907199.10189814982</v>
      </c>
      <c r="S16">
        <f>F16-Q16</f>
        <v>11874247.682914272</v>
      </c>
      <c r="T16">
        <f>G16-R16</f>
        <v>11949813.898101849</v>
      </c>
      <c r="U16">
        <f>S16+T16</f>
        <v>23824061.581016123</v>
      </c>
      <c r="V16">
        <f>K16/U16</f>
        <v>0.27922808113041614</v>
      </c>
      <c r="W16">
        <f>(V16-V37)/V37</f>
        <v>0.35485335843516491</v>
      </c>
    </row>
    <row r="17" spans="1:23" x14ac:dyDescent="0.25">
      <c r="A17" t="s">
        <v>63</v>
      </c>
      <c r="B17" s="19" t="s">
        <v>64</v>
      </c>
      <c r="C17">
        <v>674461</v>
      </c>
      <c r="D17">
        <v>709419</v>
      </c>
      <c r="E17">
        <v>1383987</v>
      </c>
      <c r="F17">
        <v>3435951</v>
      </c>
      <c r="G17">
        <v>3206061</v>
      </c>
      <c r="H17">
        <v>6642139</v>
      </c>
      <c r="I17">
        <v>1310392</v>
      </c>
      <c r="J17">
        <v>947538</v>
      </c>
      <c r="K17">
        <v>2257696</v>
      </c>
      <c r="L17">
        <f>C17+F17+I17</f>
        <v>5420804</v>
      </c>
      <c r="M17">
        <f>D17+G17+J17</f>
        <v>4863018</v>
      </c>
      <c r="N17">
        <f>E17+H17+K17</f>
        <v>10283822</v>
      </c>
      <c r="O17">
        <v>4.8789916836840401</v>
      </c>
      <c r="P17">
        <v>5.6026327683243098</v>
      </c>
      <c r="Q17">
        <f>L17*O17/100</f>
        <v>264480.5763488118</v>
      </c>
      <c r="R17">
        <f>M17*P17/100</f>
        <v>272457.03999750951</v>
      </c>
      <c r="S17">
        <f>F17-Q17</f>
        <v>3171470.4236511881</v>
      </c>
      <c r="T17">
        <f>G17-R17</f>
        <v>2933603.9600024903</v>
      </c>
      <c r="U17">
        <f>S17+T17</f>
        <v>6105074.383653678</v>
      </c>
      <c r="V17">
        <f>K17/U17</f>
        <v>0.36980646886874557</v>
      </c>
      <c r="W17">
        <f>(V17-V38)/V38</f>
        <v>0.23676992215495291</v>
      </c>
    </row>
    <row r="18" spans="1:23" x14ac:dyDescent="0.25">
      <c r="A18" t="s">
        <v>67</v>
      </c>
      <c r="B18" s="19" t="s">
        <v>66</v>
      </c>
      <c r="C18">
        <v>12606337</v>
      </c>
      <c r="D18">
        <v>13275072</v>
      </c>
      <c r="E18">
        <v>25881880</v>
      </c>
      <c r="F18">
        <v>50684575</v>
      </c>
      <c r="G18">
        <v>46709102</v>
      </c>
      <c r="H18">
        <v>97394275</v>
      </c>
      <c r="I18">
        <v>14238454</v>
      </c>
      <c r="J18">
        <v>6964320</v>
      </c>
      <c r="K18">
        <v>21201705</v>
      </c>
      <c r="L18">
        <f>C18+F18+I18</f>
        <v>77529366</v>
      </c>
      <c r="M18">
        <f>D18+G18+J18</f>
        <v>66948494</v>
      </c>
      <c r="N18">
        <f>E18+H18+K18</f>
        <v>144477860</v>
      </c>
      <c r="O18">
        <v>4.1695026988003399</v>
      </c>
      <c r="P18">
        <v>5.04796323171088</v>
      </c>
      <c r="Q18">
        <f>L18*O18/100</f>
        <v>3232589.0077327932</v>
      </c>
      <c r="R18">
        <f>M18*P18/100</f>
        <v>3379535.3613041644</v>
      </c>
      <c r="S18">
        <f>F18-Q18</f>
        <v>47451985.992267206</v>
      </c>
      <c r="T18">
        <f>G18-R18</f>
        <v>43329566.638695836</v>
      </c>
      <c r="U18">
        <f>S18+T18</f>
        <v>90781552.630963042</v>
      </c>
      <c r="V18">
        <f>K18/U18</f>
        <v>0.23354640216594724</v>
      </c>
      <c r="W18">
        <f>(V18-V39)/V39</f>
        <v>0.1550054616460059</v>
      </c>
    </row>
    <row r="19" spans="1:23" x14ac:dyDescent="0.25">
      <c r="A19" t="s">
        <v>68</v>
      </c>
      <c r="B19" s="19" t="s">
        <v>69</v>
      </c>
      <c r="C19">
        <v>529120</v>
      </c>
      <c r="D19">
        <v>566431</v>
      </c>
      <c r="E19">
        <v>1095548</v>
      </c>
      <c r="F19">
        <v>2302946</v>
      </c>
      <c r="G19">
        <v>2303095</v>
      </c>
      <c r="H19">
        <v>4606042</v>
      </c>
      <c r="I19">
        <v>729238</v>
      </c>
      <c r="J19">
        <v>551774</v>
      </c>
      <c r="K19">
        <v>1281014</v>
      </c>
      <c r="L19">
        <f>C19+F19+I19</f>
        <v>3561304</v>
      </c>
      <c r="M19">
        <f>D19+G19+J19</f>
        <v>3421300</v>
      </c>
      <c r="N19">
        <f>E19+H19+K19</f>
        <v>6982604</v>
      </c>
      <c r="O19">
        <v>5.5809400350141001</v>
      </c>
      <c r="P19">
        <v>6.2047644849286598</v>
      </c>
      <c r="Q19">
        <f>L19*O19/100</f>
        <v>198754.24070455853</v>
      </c>
      <c r="R19">
        <f>M19*P19/100</f>
        <v>212283.60732286423</v>
      </c>
      <c r="S19">
        <f>F19-Q19</f>
        <v>2104191.7592954417</v>
      </c>
      <c r="T19">
        <f>G19-R19</f>
        <v>2090811.3926771358</v>
      </c>
      <c r="U19">
        <f>S19+T19</f>
        <v>4195003.151972577</v>
      </c>
      <c r="V19">
        <f>K19/U19</f>
        <v>0.30536663587431173</v>
      </c>
      <c r="W19">
        <f>(V19-V40)/V40</f>
        <v>0.28010421032404353</v>
      </c>
    </row>
    <row r="20" spans="1:23" x14ac:dyDescent="0.25">
      <c r="A20" t="s">
        <v>73</v>
      </c>
      <c r="B20" s="19" t="s">
        <v>71</v>
      </c>
      <c r="C20">
        <v>410724</v>
      </c>
      <c r="D20">
        <v>430599</v>
      </c>
      <c r="E20">
        <v>841316</v>
      </c>
      <c r="F20">
        <v>1869171</v>
      </c>
      <c r="G20">
        <v>1885013</v>
      </c>
      <c r="H20">
        <v>3754166</v>
      </c>
      <c r="I20">
        <v>516386</v>
      </c>
      <c r="J20">
        <v>334878</v>
      </c>
      <c r="K20">
        <v>851289</v>
      </c>
      <c r="L20">
        <f>C20+F20+I20</f>
        <v>2796281</v>
      </c>
      <c r="M20">
        <f>D20+G20+J20</f>
        <v>2650490</v>
      </c>
      <c r="N20">
        <f>E20+H20+K20</f>
        <v>5446771</v>
      </c>
      <c r="O20">
        <v>4.6454923185953998</v>
      </c>
      <c r="P20">
        <v>5.1586019975662598</v>
      </c>
      <c r="Q20">
        <f>L20*O20/100</f>
        <v>129901.01906134262</v>
      </c>
      <c r="R20">
        <f>M20*P20/100</f>
        <v>136728.23008529397</v>
      </c>
      <c r="S20">
        <f>F20-Q20</f>
        <v>1739269.9809386574</v>
      </c>
      <c r="T20">
        <f>G20-R20</f>
        <v>1748284.769914706</v>
      </c>
      <c r="U20">
        <f>S20+T20</f>
        <v>3487554.7508533634</v>
      </c>
      <c r="V20">
        <f>K20/U20</f>
        <v>0.24409337223786942</v>
      </c>
      <c r="W20">
        <f>(V20-V41)/V41</f>
        <v>0.30020008673956389</v>
      </c>
    </row>
    <row r="21" spans="1:23" x14ac:dyDescent="0.25">
      <c r="A21" t="s">
        <v>74</v>
      </c>
      <c r="B21" s="19" t="s">
        <v>75</v>
      </c>
      <c r="C21">
        <v>3325273</v>
      </c>
      <c r="D21">
        <v>3538356</v>
      </c>
      <c r="E21">
        <v>6863827</v>
      </c>
      <c r="F21">
        <v>15354398</v>
      </c>
      <c r="G21">
        <v>15510380</v>
      </c>
      <c r="H21">
        <v>30865221</v>
      </c>
      <c r="I21">
        <v>5138814</v>
      </c>
      <c r="J21">
        <v>3930533</v>
      </c>
      <c r="K21">
        <v>9068706</v>
      </c>
      <c r="L21">
        <f>C21+F21+I21</f>
        <v>23818485</v>
      </c>
      <c r="M21">
        <f>D21+G21+J21</f>
        <v>22979269</v>
      </c>
      <c r="N21">
        <f>E21+H21+K21</f>
        <v>46797754</v>
      </c>
      <c r="O21">
        <v>4.5123397129546996</v>
      </c>
      <c r="P21">
        <v>4.9276283548626898</v>
      </c>
      <c r="Q21">
        <f>L21*O21/100</f>
        <v>1074770.9576791581</v>
      </c>
      <c r="R21">
        <f>M21*P21/100</f>
        <v>1132332.974984172</v>
      </c>
      <c r="S21">
        <f>F21-Q21</f>
        <v>14279627.042320842</v>
      </c>
      <c r="T21">
        <f>G21-R21</f>
        <v>14378047.025015827</v>
      </c>
      <c r="U21">
        <f>S21+T21</f>
        <v>28657674.067336671</v>
      </c>
      <c r="V21">
        <f>K21/U21</f>
        <v>0.31644947802432766</v>
      </c>
      <c r="W21">
        <f>(V21-V42)/V42</f>
        <v>0.18552035948237755</v>
      </c>
    </row>
    <row r="22" spans="1:23" x14ac:dyDescent="0.25">
      <c r="A22" t="s">
        <v>78</v>
      </c>
      <c r="B22" s="19" t="s">
        <v>76</v>
      </c>
      <c r="C22">
        <v>29880716</v>
      </c>
      <c r="D22">
        <v>31239420</v>
      </c>
      <c r="E22">
        <v>61120095</v>
      </c>
      <c r="F22">
        <v>106579196</v>
      </c>
      <c r="G22">
        <v>107346573</v>
      </c>
      <c r="H22">
        <v>213925776</v>
      </c>
      <c r="I22">
        <v>28582660</v>
      </c>
      <c r="J22">
        <v>23058935</v>
      </c>
      <c r="K22">
        <v>51641630</v>
      </c>
      <c r="L22">
        <f>C22+F22+I22</f>
        <v>165042572</v>
      </c>
      <c r="M22">
        <f>D22+G22+J22</f>
        <v>161644928</v>
      </c>
      <c r="N22">
        <f>E22+H22+K22</f>
        <v>326687501</v>
      </c>
      <c r="O22">
        <v>6.3056556805036399</v>
      </c>
      <c r="P22">
        <v>6.6999633845959501</v>
      </c>
      <c r="Q22">
        <f>L22*O22/100</f>
        <v>10407016.316567309</v>
      </c>
      <c r="R22">
        <f>M22*P22/100</f>
        <v>10830150.989056487</v>
      </c>
      <c r="S22">
        <f>F22-Q22</f>
        <v>96172179.683432698</v>
      </c>
      <c r="T22">
        <f>G22-R22</f>
        <v>96516422.010943517</v>
      </c>
      <c r="U22">
        <f>S22+T22</f>
        <v>192688601.69437623</v>
      </c>
      <c r="V22">
        <f>K22/U22</f>
        <v>0.26800562952814871</v>
      </c>
      <c r="W22">
        <f>(V22-V43)/V43</f>
        <v>0.25246490934565563</v>
      </c>
    </row>
    <row r="23" spans="1:23" x14ac:dyDescent="0.25">
      <c r="B23" s="22">
        <v>2009</v>
      </c>
    </row>
    <row r="24" spans="1:23" x14ac:dyDescent="0.25">
      <c r="A24" t="s">
        <v>35</v>
      </c>
      <c r="B24" s="19" t="s">
        <v>36</v>
      </c>
      <c r="C24" s="21">
        <v>24081004</v>
      </c>
      <c r="D24" s="21">
        <v>25036304</v>
      </c>
      <c r="E24" s="21">
        <v>49117317</v>
      </c>
      <c r="F24" s="21">
        <v>66820002</v>
      </c>
      <c r="G24" s="21">
        <v>65082952</v>
      </c>
      <c r="H24" s="21">
        <v>131902952</v>
      </c>
      <c r="I24" s="21">
        <v>7310951</v>
      </c>
      <c r="J24" s="21">
        <v>5555294</v>
      </c>
      <c r="K24" s="21">
        <v>12866239</v>
      </c>
      <c r="L24" s="21">
        <f>C24+F24+I24</f>
        <v>98211957</v>
      </c>
      <c r="M24" s="21">
        <f>D24+G24+J24</f>
        <v>95674550</v>
      </c>
      <c r="N24" s="21">
        <f>E24+H24+K24</f>
        <v>193886508</v>
      </c>
      <c r="O24" s="21">
        <v>8.6276786911768699</v>
      </c>
      <c r="P24" s="21">
        <v>9.1367872557204297</v>
      </c>
      <c r="Q24">
        <f>L24*O24/100</f>
        <v>8473412.0862767901</v>
      </c>
      <c r="R24">
        <f>M24*P24/100</f>
        <v>8741580.0913678706</v>
      </c>
      <c r="S24">
        <f>F24-Q24</f>
        <v>58346589.913723208</v>
      </c>
      <c r="T24">
        <f>G24-R24</f>
        <v>56341371.908632129</v>
      </c>
      <c r="U24">
        <f>S24+T24</f>
        <v>114687961.82235533</v>
      </c>
      <c r="V24">
        <f>K24/U24</f>
        <v>0.11218473844647288</v>
      </c>
    </row>
    <row r="25" spans="1:23" x14ac:dyDescent="0.25">
      <c r="A25" t="s">
        <v>37</v>
      </c>
      <c r="B25" s="19" t="s">
        <v>38</v>
      </c>
      <c r="C25" s="21">
        <v>485611</v>
      </c>
      <c r="D25" s="21">
        <v>514109</v>
      </c>
      <c r="E25" s="21">
        <v>999719</v>
      </c>
      <c r="F25" s="21">
        <v>2548472</v>
      </c>
      <c r="G25" s="21">
        <v>2566806</v>
      </c>
      <c r="H25" s="21">
        <v>5115270</v>
      </c>
      <c r="I25" s="21">
        <v>785487</v>
      </c>
      <c r="J25" s="21">
        <v>543958</v>
      </c>
      <c r="K25" s="21">
        <v>1329454</v>
      </c>
      <c r="L25" s="21">
        <f>C25+F25+I25</f>
        <v>3819570</v>
      </c>
      <c r="M25" s="21">
        <f>D25+G25+J25</f>
        <v>3624873</v>
      </c>
      <c r="N25" s="21">
        <f>E25+H25+K25</f>
        <v>7444443</v>
      </c>
      <c r="O25" s="21">
        <v>5.3626786192558402</v>
      </c>
      <c r="P25" s="21">
        <v>5.97800070678253</v>
      </c>
      <c r="Q25">
        <f>L25*O25/100</f>
        <v>204831.26373751031</v>
      </c>
      <c r="R25">
        <f>M25*P25/100</f>
        <v>216694.9335599691</v>
      </c>
      <c r="S25">
        <f>F25-Q25</f>
        <v>2343640.7362624896</v>
      </c>
      <c r="T25">
        <f>G25-R25</f>
        <v>2350111.0664400309</v>
      </c>
      <c r="U25">
        <f>S25+T25</f>
        <v>4693751.80270252</v>
      </c>
      <c r="V25">
        <f>K25/U25</f>
        <v>0.28323909228317967</v>
      </c>
    </row>
    <row r="26" spans="1:23" x14ac:dyDescent="0.25">
      <c r="A26" t="s">
        <v>39</v>
      </c>
      <c r="B26" s="19" t="s">
        <v>40</v>
      </c>
      <c r="C26" s="21">
        <v>2729634</v>
      </c>
      <c r="D26" s="21">
        <v>2878473</v>
      </c>
      <c r="E26" s="21">
        <v>5608093</v>
      </c>
      <c r="F26" s="21">
        <v>11618288</v>
      </c>
      <c r="G26" s="21">
        <v>11738908</v>
      </c>
      <c r="H26" s="21">
        <v>23357170</v>
      </c>
      <c r="I26" s="21">
        <v>2597144</v>
      </c>
      <c r="J26" s="21">
        <v>2066447</v>
      </c>
      <c r="K26" s="21">
        <v>4663632</v>
      </c>
      <c r="L26" s="21">
        <f>C26+F26+I26</f>
        <v>16945066</v>
      </c>
      <c r="M26" s="21">
        <f>D26+G26+J26</f>
        <v>16683828</v>
      </c>
      <c r="N26" s="21">
        <f>E26+H26+K26</f>
        <v>33628895</v>
      </c>
      <c r="O26" s="21">
        <v>6.4453908817392502</v>
      </c>
      <c r="P26" s="21">
        <v>6.8798283213095601</v>
      </c>
      <c r="Q26">
        <f>L26*O26/100</f>
        <v>1092175.7388686978</v>
      </c>
      <c r="R26">
        <f>M26*P26/100</f>
        <v>1147818.7238225744</v>
      </c>
      <c r="S26">
        <f>F26-Q26</f>
        <v>10526112.261131302</v>
      </c>
      <c r="T26">
        <f>G26-R26</f>
        <v>10591089.276177425</v>
      </c>
      <c r="U26">
        <f>S26+T26</f>
        <v>21117201.537308726</v>
      </c>
      <c r="V26">
        <f>K26/U26</f>
        <v>0.2208451717317064</v>
      </c>
    </row>
    <row r="27" spans="1:23" x14ac:dyDescent="0.25">
      <c r="A27" t="s">
        <v>41</v>
      </c>
      <c r="B27" s="19" t="s">
        <v>42</v>
      </c>
      <c r="C27" s="21">
        <v>1867790</v>
      </c>
      <c r="D27" s="21">
        <v>1937569</v>
      </c>
      <c r="E27" s="21">
        <v>3805360</v>
      </c>
      <c r="F27" s="21">
        <v>5806444</v>
      </c>
      <c r="G27" s="21">
        <v>5728888</v>
      </c>
      <c r="H27" s="21">
        <v>11535331</v>
      </c>
      <c r="I27" s="21">
        <v>901827</v>
      </c>
      <c r="J27" s="21">
        <v>643668</v>
      </c>
      <c r="K27" s="21">
        <v>1545495</v>
      </c>
      <c r="L27" s="21">
        <f>C27+F27+I27</f>
        <v>8576061</v>
      </c>
      <c r="M27" s="21">
        <f>D27+G27+J27</f>
        <v>8310125</v>
      </c>
      <c r="N27" s="21">
        <f>E27+H27+K27</f>
        <v>16886186</v>
      </c>
      <c r="O27" s="21">
        <v>8.4145749913130299</v>
      </c>
      <c r="P27" s="21">
        <v>8.9819718694931598</v>
      </c>
      <c r="Q27">
        <f>L27*O27/100</f>
        <v>721639.08414575015</v>
      </c>
      <c r="R27">
        <f>M27*P27/100</f>
        <v>746413.0898197185</v>
      </c>
      <c r="S27">
        <f>F27-Q27</f>
        <v>5084804.9158542501</v>
      </c>
      <c r="T27">
        <f>G27-R27</f>
        <v>4982474.9101802818</v>
      </c>
      <c r="U27">
        <f>S27+T27</f>
        <v>10067279.826034531</v>
      </c>
      <c r="V27">
        <f>K27/U27</f>
        <v>0.15351664269858339</v>
      </c>
    </row>
    <row r="28" spans="1:23" x14ac:dyDescent="0.25">
      <c r="A28" t="s">
        <v>43</v>
      </c>
      <c r="B28" s="19" t="s">
        <v>44</v>
      </c>
      <c r="C28" s="21">
        <v>97322</v>
      </c>
      <c r="D28" s="21">
        <v>102927</v>
      </c>
      <c r="E28" s="21">
        <v>200254</v>
      </c>
      <c r="F28" s="21">
        <v>461140</v>
      </c>
      <c r="G28" s="21">
        <v>441136</v>
      </c>
      <c r="H28" s="21">
        <v>902296</v>
      </c>
      <c r="I28" s="21">
        <v>154984</v>
      </c>
      <c r="J28" s="21">
        <v>77005</v>
      </c>
      <c r="K28" s="21">
        <v>231965</v>
      </c>
      <c r="L28" s="21">
        <f>C28+F28+I28</f>
        <v>713446</v>
      </c>
      <c r="M28" s="21">
        <f>D28+G28+J28</f>
        <v>621068</v>
      </c>
      <c r="N28" s="21">
        <f>E28+H28+K28</f>
        <v>1334515</v>
      </c>
      <c r="O28" s="21">
        <v>5.6438607003063099</v>
      </c>
      <c r="P28" s="21">
        <v>6.8676988987237602</v>
      </c>
      <c r="Q28">
        <f>L28*O28/100</f>
        <v>40265.898411907358</v>
      </c>
      <c r="R28">
        <f>M28*P28/100</f>
        <v>42653.080196325689</v>
      </c>
      <c r="S28">
        <f>F28-Q28</f>
        <v>420874.10158809263</v>
      </c>
      <c r="T28">
        <f>G28-R28</f>
        <v>398482.91980367433</v>
      </c>
      <c r="U28">
        <f>S28+T28</f>
        <v>819357.02139176696</v>
      </c>
      <c r="V28">
        <f>K28/U28</f>
        <v>0.28310613559640002</v>
      </c>
    </row>
    <row r="29" spans="1:23" x14ac:dyDescent="0.25">
      <c r="A29" t="s">
        <v>45</v>
      </c>
      <c r="B29" s="19" t="s">
        <v>46</v>
      </c>
      <c r="C29" s="21">
        <v>434812</v>
      </c>
      <c r="D29" s="21">
        <v>454142</v>
      </c>
      <c r="E29" s="21">
        <v>888958</v>
      </c>
      <c r="F29" s="21">
        <v>1756621</v>
      </c>
      <c r="G29" s="21">
        <v>1795010</v>
      </c>
      <c r="H29" s="21">
        <v>3551641</v>
      </c>
      <c r="I29" s="21">
        <v>528782</v>
      </c>
      <c r="J29" s="21">
        <v>369504</v>
      </c>
      <c r="K29" s="21">
        <v>898271</v>
      </c>
      <c r="L29" s="21">
        <f>C29+F29+I29</f>
        <v>2720215</v>
      </c>
      <c r="M29" s="21">
        <f>D29+G29+J29</f>
        <v>2618656</v>
      </c>
      <c r="N29" s="21">
        <f>E29+H29+K29</f>
        <v>5338870</v>
      </c>
      <c r="O29" s="21">
        <v>6.0399824390279697</v>
      </c>
      <c r="P29" s="21">
        <v>6.5203461713278603</v>
      </c>
      <c r="Q29">
        <f>L29*O29/100</f>
        <v>164300.5083038047</v>
      </c>
      <c r="R29">
        <f>M29*P29/100</f>
        <v>170745.4362362473</v>
      </c>
      <c r="S29">
        <f>F29-Q29</f>
        <v>1592320.4916961952</v>
      </c>
      <c r="T29">
        <f>G29-R29</f>
        <v>1624264.5637637526</v>
      </c>
      <c r="U29">
        <f>S29+T29</f>
        <v>3216585.0554599478</v>
      </c>
      <c r="V29">
        <f>K29/U29</f>
        <v>0.27926231842532573</v>
      </c>
    </row>
    <row r="30" spans="1:23" x14ac:dyDescent="0.25">
      <c r="A30" t="s">
        <v>47</v>
      </c>
      <c r="B30" s="19" t="s">
        <v>48</v>
      </c>
      <c r="C30" s="21">
        <v>323247</v>
      </c>
      <c r="D30" s="21">
        <v>363767</v>
      </c>
      <c r="E30" s="21">
        <v>687033</v>
      </c>
      <c r="F30" s="21">
        <v>1337154</v>
      </c>
      <c r="G30" s="21">
        <v>1243334</v>
      </c>
      <c r="H30" s="21">
        <v>2580489</v>
      </c>
      <c r="I30" s="21">
        <v>336731</v>
      </c>
      <c r="J30" s="21">
        <v>210186</v>
      </c>
      <c r="K30" s="21">
        <v>546897</v>
      </c>
      <c r="L30" s="21">
        <f>C30+F30+I30</f>
        <v>1997132</v>
      </c>
      <c r="M30" s="21">
        <f>D30+G30+J30</f>
        <v>1817287</v>
      </c>
      <c r="N30" s="21">
        <f>E30+H30+K30</f>
        <v>3814419</v>
      </c>
      <c r="O30" s="21">
        <v>6.9390720487523803</v>
      </c>
      <c r="P30" s="21">
        <v>8.1660281530252004</v>
      </c>
      <c r="Q30">
        <f>L30*O30/100</f>
        <v>138582.42838868938</v>
      </c>
      <c r="R30">
        <f>M30*P30/100</f>
        <v>148400.16804126708</v>
      </c>
      <c r="S30">
        <f>F30-Q30</f>
        <v>1198571.5716113106</v>
      </c>
      <c r="T30">
        <f>G30-R30</f>
        <v>1094933.831958733</v>
      </c>
      <c r="U30">
        <f>S30+T30</f>
        <v>2293505.4035700439</v>
      </c>
      <c r="V30">
        <f>K30/U30</f>
        <v>0.23845463766891783</v>
      </c>
    </row>
    <row r="31" spans="1:23" x14ac:dyDescent="0.25">
      <c r="A31" t="s">
        <v>49</v>
      </c>
      <c r="B31" s="19" t="s">
        <v>50</v>
      </c>
      <c r="C31" s="21">
        <v>33587386</v>
      </c>
      <c r="D31" s="21">
        <v>35404970</v>
      </c>
      <c r="E31" s="21">
        <v>68992010</v>
      </c>
      <c r="F31" s="21">
        <v>78322240</v>
      </c>
      <c r="G31" s="21">
        <v>79453125</v>
      </c>
      <c r="H31" s="21">
        <v>157775358</v>
      </c>
      <c r="I31" s="21">
        <v>6561865</v>
      </c>
      <c r="J31" s="21">
        <v>5290976</v>
      </c>
      <c r="K31" s="21">
        <v>11853195</v>
      </c>
      <c r="L31" s="21">
        <f>C31+F31+I31</f>
        <v>118471491</v>
      </c>
      <c r="M31" s="21">
        <f>D31+G31+J31</f>
        <v>120149071</v>
      </c>
      <c r="N31" s="21">
        <f>E31+H31+K31</f>
        <v>238620563</v>
      </c>
      <c r="O31" s="21">
        <v>8.8948710502806492</v>
      </c>
      <c r="P31" s="21">
        <v>9.0209572746827895</v>
      </c>
      <c r="Q31">
        <f>L31*O31/100</f>
        <v>10537886.355794845</v>
      </c>
      <c r="R31">
        <f>M31*P31/100</f>
        <v>10838596.360838288</v>
      </c>
      <c r="S31">
        <f>F31-Q31</f>
        <v>67784353.644205153</v>
      </c>
      <c r="T31">
        <f>G31-R31</f>
        <v>68614528.639161706</v>
      </c>
      <c r="U31">
        <f>S31+T31</f>
        <v>136398882.28336686</v>
      </c>
      <c r="V31">
        <f>K31/U31</f>
        <v>8.690096869983982E-2</v>
      </c>
    </row>
    <row r="32" spans="1:23" x14ac:dyDescent="0.25">
      <c r="A32" t="s">
        <v>51</v>
      </c>
      <c r="B32" s="19" t="s">
        <v>52</v>
      </c>
      <c r="C32" s="21">
        <v>4055644</v>
      </c>
      <c r="D32" s="21">
        <v>4291063</v>
      </c>
      <c r="E32" s="21">
        <v>8346864</v>
      </c>
      <c r="F32" s="21">
        <v>19514910</v>
      </c>
      <c r="G32" s="21">
        <v>19283249</v>
      </c>
      <c r="H32" s="21">
        <v>38798488</v>
      </c>
      <c r="I32" s="21">
        <v>6919038</v>
      </c>
      <c r="J32" s="21">
        <v>5031461</v>
      </c>
      <c r="K32" s="21">
        <v>11950013</v>
      </c>
      <c r="L32" s="21">
        <f>C32+F32+I32</f>
        <v>30489592</v>
      </c>
      <c r="M32" s="21">
        <f>D32+G32+J32</f>
        <v>28605773</v>
      </c>
      <c r="N32" s="21">
        <f>E32+H32+K32</f>
        <v>59095365</v>
      </c>
      <c r="O32" s="21">
        <v>4.5845690050829502</v>
      </c>
      <c r="P32" s="21">
        <v>5.18080659086809</v>
      </c>
      <c r="Q32">
        <f>L32*O32/100</f>
        <v>1397816.3846082508</v>
      </c>
      <c r="R32">
        <f>M32*P32/100</f>
        <v>1482009.7729527645</v>
      </c>
      <c r="S32">
        <f>F32-Q32</f>
        <v>18117093.61539175</v>
      </c>
      <c r="T32">
        <f>G32-R32</f>
        <v>17801239.227047235</v>
      </c>
      <c r="U32">
        <f>S32+T32</f>
        <v>35918332.842438981</v>
      </c>
      <c r="V32">
        <f>K32/U32</f>
        <v>0.3326995451715557</v>
      </c>
    </row>
    <row r="33" spans="1:22" x14ac:dyDescent="0.25">
      <c r="A33" t="s">
        <v>53</v>
      </c>
      <c r="B33" s="19" t="s">
        <v>54</v>
      </c>
      <c r="C33" s="21">
        <v>146585</v>
      </c>
      <c r="D33" s="21">
        <v>153593</v>
      </c>
      <c r="E33" s="21">
        <v>300184</v>
      </c>
      <c r="F33" s="21">
        <v>754064</v>
      </c>
      <c r="G33" s="21">
        <v>701907</v>
      </c>
      <c r="H33" s="21">
        <v>1455985</v>
      </c>
      <c r="I33" s="21">
        <v>260196</v>
      </c>
      <c r="J33" s="21">
        <v>125326</v>
      </c>
      <c r="K33" s="21">
        <v>385500</v>
      </c>
      <c r="L33" s="21">
        <f>C33+F33+I33</f>
        <v>1160845</v>
      </c>
      <c r="M33" s="21">
        <f>D33+G33+J33</f>
        <v>980826</v>
      </c>
      <c r="N33" s="21">
        <f>E33+H33+K33</f>
        <v>2141669</v>
      </c>
      <c r="O33" s="21">
        <v>6.0381993785977501</v>
      </c>
      <c r="P33" s="21">
        <v>7.3887352736364997</v>
      </c>
      <c r="Q33">
        <f>L33*O33/100</f>
        <v>70094.135576483051</v>
      </c>
      <c r="R33">
        <f>M33*P33/100</f>
        <v>72470.636634997936</v>
      </c>
      <c r="S33">
        <f>F33-Q33</f>
        <v>683969.8644235169</v>
      </c>
      <c r="T33">
        <f>G33-R33</f>
        <v>629436.36336500209</v>
      </c>
      <c r="U33">
        <f>S33+T33</f>
        <v>1313406.2277885191</v>
      </c>
      <c r="V33">
        <f>K33/U33</f>
        <v>0.29351162789070623</v>
      </c>
    </row>
    <row r="34" spans="1:22" x14ac:dyDescent="0.25">
      <c r="A34" t="s">
        <v>55</v>
      </c>
      <c r="B34" s="19" t="s">
        <v>56</v>
      </c>
      <c r="C34" s="21">
        <v>231978</v>
      </c>
      <c r="D34" s="21">
        <v>244091</v>
      </c>
      <c r="E34" s="21">
        <v>476101</v>
      </c>
      <c r="F34" s="21">
        <v>1113032</v>
      </c>
      <c r="G34" s="21">
        <v>1033322</v>
      </c>
      <c r="H34" s="21">
        <v>2146413</v>
      </c>
      <c r="I34" s="21">
        <v>360039</v>
      </c>
      <c r="J34" s="21">
        <v>180454</v>
      </c>
      <c r="K34" s="21">
        <v>540402</v>
      </c>
      <c r="L34" s="21">
        <f>C34+F34+I34</f>
        <v>1705049</v>
      </c>
      <c r="M34" s="21">
        <f>D34+G34+J34</f>
        <v>1457867</v>
      </c>
      <c r="N34" s="21">
        <f>E34+H34+K34</f>
        <v>3162916</v>
      </c>
      <c r="O34" s="21">
        <v>6.7113311733189001</v>
      </c>
      <c r="P34" s="21">
        <v>8.16707469274745</v>
      </c>
      <c r="Q34">
        <f>L34*O34/100</f>
        <v>114431.48505736217</v>
      </c>
      <c r="R34">
        <f>M34*P34/100</f>
        <v>119065.08681091647</v>
      </c>
      <c r="S34">
        <f>F34-Q34</f>
        <v>998600.51494263788</v>
      </c>
      <c r="T34">
        <f>G34-R34</f>
        <v>914256.91318908357</v>
      </c>
      <c r="U34">
        <f>S34+T34</f>
        <v>1912857.4281317214</v>
      </c>
      <c r="V34">
        <f>K34/U34</f>
        <v>0.28251033874898246</v>
      </c>
    </row>
    <row r="35" spans="1:22" x14ac:dyDescent="0.25">
      <c r="A35" t="s">
        <v>57</v>
      </c>
      <c r="B35" s="19" t="s">
        <v>58</v>
      </c>
      <c r="C35" s="21">
        <v>1423274</v>
      </c>
      <c r="D35" s="21">
        <v>1501280</v>
      </c>
      <c r="E35" s="21">
        <v>2924559</v>
      </c>
      <c r="F35" s="21">
        <v>5498666</v>
      </c>
      <c r="G35" s="21">
        <v>5616146</v>
      </c>
      <c r="H35" s="21">
        <v>11114822</v>
      </c>
      <c r="I35" s="21">
        <v>1401860</v>
      </c>
      <c r="J35" s="21">
        <v>1089160</v>
      </c>
      <c r="K35" s="21">
        <v>2491007</v>
      </c>
      <c r="L35" s="21">
        <f>C35+F35+I35</f>
        <v>8323800</v>
      </c>
      <c r="M35" s="21">
        <f>D35+G35+J35</f>
        <v>8206586</v>
      </c>
      <c r="N35" s="21">
        <f>E35+H35+K35</f>
        <v>16530388</v>
      </c>
      <c r="O35" s="21">
        <v>5.9538681700980298</v>
      </c>
      <c r="P35" s="21">
        <v>6.3085986575145201</v>
      </c>
      <c r="Q35">
        <f>L35*O35/100</f>
        <v>495588.07874261984</v>
      </c>
      <c r="R35">
        <f>M35*P35/100</f>
        <v>517720.57422377454</v>
      </c>
      <c r="S35">
        <f>F35-Q35</f>
        <v>5003077.9212573804</v>
      </c>
      <c r="T35">
        <f>G35-R35</f>
        <v>5098425.4257762255</v>
      </c>
      <c r="U35">
        <f>S35+T35</f>
        <v>10101503.347033605</v>
      </c>
      <c r="V35">
        <f>K35/U35</f>
        <v>0.24659765130221989</v>
      </c>
    </row>
    <row r="36" spans="1:22" x14ac:dyDescent="0.25">
      <c r="A36" t="s">
        <v>59</v>
      </c>
      <c r="B36" s="19" t="s">
        <v>60</v>
      </c>
      <c r="C36" s="21">
        <v>4292948</v>
      </c>
      <c r="D36" s="21">
        <v>4478487</v>
      </c>
      <c r="E36" s="21">
        <v>8771348</v>
      </c>
      <c r="F36" s="21">
        <v>9192357</v>
      </c>
      <c r="G36" s="21">
        <v>9083092</v>
      </c>
      <c r="H36" s="21">
        <v>18275476</v>
      </c>
      <c r="I36" s="21">
        <v>946138</v>
      </c>
      <c r="J36" s="21">
        <v>799633</v>
      </c>
      <c r="K36" s="21">
        <v>1745831</v>
      </c>
      <c r="L36" s="21">
        <f>C36+F36+I36</f>
        <v>14431443</v>
      </c>
      <c r="M36" s="21">
        <f>D36+G36+J36</f>
        <v>14361212</v>
      </c>
      <c r="N36" s="21">
        <f>E36+H36+K36</f>
        <v>28792655</v>
      </c>
      <c r="O36" s="21">
        <v>9.5582029993250206</v>
      </c>
      <c r="P36" s="21">
        <v>10.5604219029921</v>
      </c>
      <c r="Q36">
        <f>L36*O36/100</f>
        <v>1379386.6176718806</v>
      </c>
      <c r="R36">
        <f>M36*P36/100</f>
        <v>1516604.57758313</v>
      </c>
      <c r="S36">
        <f>F36-Q36</f>
        <v>7812970.3823281191</v>
      </c>
      <c r="T36">
        <f>G36-R36</f>
        <v>7566487.4224168696</v>
      </c>
      <c r="U36">
        <f>S36+T36</f>
        <v>15379457.804744989</v>
      </c>
      <c r="V36">
        <f>K36/U36</f>
        <v>0.11351707076834418</v>
      </c>
    </row>
    <row r="37" spans="1:22" x14ac:dyDescent="0.25">
      <c r="A37" t="s">
        <v>61</v>
      </c>
      <c r="B37" s="19" t="s">
        <v>62</v>
      </c>
      <c r="C37" s="21">
        <v>2862509</v>
      </c>
      <c r="D37" s="21">
        <v>3014980</v>
      </c>
      <c r="E37" s="21">
        <v>5877617</v>
      </c>
      <c r="F37" s="21">
        <v>13675258</v>
      </c>
      <c r="G37" s="21">
        <v>13525630</v>
      </c>
      <c r="H37" s="21">
        <v>27201173</v>
      </c>
      <c r="I37" s="21">
        <v>3168810</v>
      </c>
      <c r="J37" s="21">
        <v>1904416</v>
      </c>
      <c r="K37" s="21">
        <v>5072813</v>
      </c>
      <c r="L37" s="21">
        <f>C37+F37+I37</f>
        <v>19706577</v>
      </c>
      <c r="M37" s="21">
        <f>D37+G37+J37</f>
        <v>18445026</v>
      </c>
      <c r="N37" s="21">
        <f>E37+H37+K37</f>
        <v>38151603</v>
      </c>
      <c r="O37" s="21">
        <v>6.39654147246178</v>
      </c>
      <c r="P37" s="21">
        <v>7.1908639228772699</v>
      </c>
      <c r="Q37">
        <f>L37*O37/100</f>
        <v>1260539.3706076145</v>
      </c>
      <c r="R37">
        <f>M37*P37/100</f>
        <v>1326356.7201993323</v>
      </c>
      <c r="S37">
        <f>F37-Q37</f>
        <v>12414718.629392385</v>
      </c>
      <c r="T37">
        <f>G37-R37</f>
        <v>12199273.279800668</v>
      </c>
      <c r="U37">
        <f>S37+T37</f>
        <v>24613991.909193054</v>
      </c>
      <c r="V37">
        <f>K37/U37</f>
        <v>0.20609468869230271</v>
      </c>
    </row>
    <row r="38" spans="1:22" x14ac:dyDescent="0.25">
      <c r="A38" t="s">
        <v>63</v>
      </c>
      <c r="B38" s="19" t="s">
        <v>64</v>
      </c>
      <c r="C38" s="21">
        <v>782446</v>
      </c>
      <c r="D38" s="21">
        <v>820636</v>
      </c>
      <c r="E38" s="21">
        <v>1603049</v>
      </c>
      <c r="F38" s="21">
        <v>3590845</v>
      </c>
      <c r="G38" s="21">
        <v>3441092</v>
      </c>
      <c r="H38" s="21">
        <v>7031896</v>
      </c>
      <c r="I38" s="21">
        <v>1124940</v>
      </c>
      <c r="J38" s="21">
        <v>808288</v>
      </c>
      <c r="K38" s="21">
        <v>1933301</v>
      </c>
      <c r="L38" s="21">
        <f>C38+F38+I38</f>
        <v>5498231</v>
      </c>
      <c r="M38" s="21">
        <f>D38+G38+J38</f>
        <v>5070016</v>
      </c>
      <c r="N38" s="21">
        <f>E38+H38+K38</f>
        <v>10568246</v>
      </c>
      <c r="O38" s="21">
        <v>5.0314254506090998</v>
      </c>
      <c r="P38" s="21">
        <v>5.7124547884887598</v>
      </c>
      <c r="Q38">
        <f>L38*O38/100</f>
        <v>276639.39386727923</v>
      </c>
      <c r="R38">
        <f>M38*P38/100</f>
        <v>289622.3717691463</v>
      </c>
      <c r="S38">
        <f>F38-Q38</f>
        <v>3314205.6061327206</v>
      </c>
      <c r="T38">
        <f>G38-R38</f>
        <v>3151469.6282308539</v>
      </c>
      <c r="U38">
        <f>S38+T38</f>
        <v>6465675.2343635745</v>
      </c>
      <c r="V38">
        <f>K38/U38</f>
        <v>0.29900991465283477</v>
      </c>
    </row>
    <row r="39" spans="1:22" x14ac:dyDescent="0.25">
      <c r="A39" t="s">
        <v>67</v>
      </c>
      <c r="B39" s="19" t="s">
        <v>66</v>
      </c>
      <c r="C39" s="21">
        <v>10292527</v>
      </c>
      <c r="D39" s="21">
        <v>10811436</v>
      </c>
      <c r="E39" s="21">
        <v>21104232</v>
      </c>
      <c r="F39" s="21">
        <v>53390561</v>
      </c>
      <c r="G39" s="21">
        <v>49417852</v>
      </c>
      <c r="H39" s="21">
        <v>102808860</v>
      </c>
      <c r="I39" s="21">
        <v>12852709</v>
      </c>
      <c r="J39" s="21">
        <v>6020263</v>
      </c>
      <c r="K39" s="21">
        <v>18872257</v>
      </c>
      <c r="L39" s="21">
        <f>C39+F39+I39</f>
        <v>76535797</v>
      </c>
      <c r="M39" s="21">
        <f>D39+G39+J39</f>
        <v>66249551</v>
      </c>
      <c r="N39" s="21">
        <f>E39+H39+K39</f>
        <v>142785349</v>
      </c>
      <c r="O39" s="21">
        <v>6.0434671918251297</v>
      </c>
      <c r="P39" s="21">
        <v>7.3209710502379801</v>
      </c>
      <c r="Q39">
        <f>L39*O39/100</f>
        <v>4625415.7816968821</v>
      </c>
      <c r="R39">
        <f>M39*P39/100</f>
        <v>4850110.449622646</v>
      </c>
      <c r="S39">
        <f>F39-Q39</f>
        <v>48765145.218303114</v>
      </c>
      <c r="T39">
        <f>G39-R39</f>
        <v>44567741.550377354</v>
      </c>
      <c r="U39">
        <f>S39+T39</f>
        <v>93332886.768680468</v>
      </c>
      <c r="V39">
        <f>K39/U39</f>
        <v>0.20220372103965528</v>
      </c>
    </row>
    <row r="40" spans="1:22" x14ac:dyDescent="0.25">
      <c r="A40" t="s">
        <v>68</v>
      </c>
      <c r="B40" s="19" t="s">
        <v>69</v>
      </c>
      <c r="C40" s="21">
        <v>623469</v>
      </c>
      <c r="D40" s="21">
        <v>662351</v>
      </c>
      <c r="E40" s="21">
        <v>1285826</v>
      </c>
      <c r="F40" s="21">
        <v>2494134</v>
      </c>
      <c r="G40" s="21">
        <v>2473422</v>
      </c>
      <c r="H40" s="21">
        <v>4967558</v>
      </c>
      <c r="I40" s="21">
        <v>616273</v>
      </c>
      <c r="J40" s="21">
        <v>451158</v>
      </c>
      <c r="K40" s="21">
        <v>1067423</v>
      </c>
      <c r="L40" s="21">
        <f>C40+F40+I40</f>
        <v>3733876</v>
      </c>
      <c r="M40" s="21">
        <f>D40+G40+J40</f>
        <v>3586931</v>
      </c>
      <c r="N40" s="21">
        <f>E40+H40+K40</f>
        <v>7320807</v>
      </c>
      <c r="O40" s="21">
        <v>6.4114921529447901</v>
      </c>
      <c r="P40" s="21">
        <v>7.0672169347210403</v>
      </c>
      <c r="Q40">
        <f>L40*O40/100</f>
        <v>239397.16674068884</v>
      </c>
      <c r="R40">
        <f>M40*P40/100</f>
        <v>253496.19506875877</v>
      </c>
      <c r="S40">
        <f>F40-Q40</f>
        <v>2254736.833259311</v>
      </c>
      <c r="T40">
        <f>G40-R40</f>
        <v>2219925.8049312411</v>
      </c>
      <c r="U40">
        <f>S40+T40</f>
        <v>4474662.6381905526</v>
      </c>
      <c r="V40">
        <f>K40/U40</f>
        <v>0.23854826303321955</v>
      </c>
    </row>
    <row r="41" spans="1:22" x14ac:dyDescent="0.25">
      <c r="A41" t="s">
        <v>73</v>
      </c>
      <c r="B41" s="19" t="s">
        <v>71</v>
      </c>
      <c r="C41" s="21">
        <v>407618</v>
      </c>
      <c r="D41" s="21">
        <v>428235</v>
      </c>
      <c r="E41" s="21">
        <v>835861</v>
      </c>
      <c r="F41" s="21">
        <v>1952511</v>
      </c>
      <c r="G41" s="21">
        <v>1937777</v>
      </c>
      <c r="H41" s="21">
        <v>3890304</v>
      </c>
      <c r="I41" s="21">
        <v>414230</v>
      </c>
      <c r="J41" s="21">
        <v>246035</v>
      </c>
      <c r="K41" s="21">
        <v>660241</v>
      </c>
      <c r="L41" s="21">
        <f>C41+F41+I41</f>
        <v>2774359</v>
      </c>
      <c r="M41" s="21">
        <f>D41+G41+J41</f>
        <v>2612047</v>
      </c>
      <c r="N41" s="21">
        <f>E41+H41+K41</f>
        <v>5386406</v>
      </c>
      <c r="O41" s="21">
        <v>6.5720017556011898</v>
      </c>
      <c r="P41" s="21">
        <v>7.3154891806493296</v>
      </c>
      <c r="Q41">
        <f>L41*O41/100</f>
        <v>182330.92218667961</v>
      </c>
      <c r="R41">
        <f>M41*P41/100</f>
        <v>191084.01567847538</v>
      </c>
      <c r="S41">
        <f>F41-Q41</f>
        <v>1770180.0778133203</v>
      </c>
      <c r="T41">
        <f>G41-R41</f>
        <v>1746692.9843215246</v>
      </c>
      <c r="U41">
        <f>S41+T41</f>
        <v>3516873.0621348452</v>
      </c>
      <c r="V41">
        <f>K41/U41</f>
        <v>0.1877352376202098</v>
      </c>
    </row>
    <row r="42" spans="1:22" x14ac:dyDescent="0.25">
      <c r="A42" t="s">
        <v>74</v>
      </c>
      <c r="B42" s="19" t="s">
        <v>75</v>
      </c>
      <c r="C42" s="21">
        <v>3319701</v>
      </c>
      <c r="D42" s="21">
        <v>3525258</v>
      </c>
      <c r="E42" s="21">
        <v>6844776</v>
      </c>
      <c r="F42" s="21">
        <v>15615003</v>
      </c>
      <c r="G42" s="21">
        <v>16061095</v>
      </c>
      <c r="H42" s="21">
        <v>31675586</v>
      </c>
      <c r="I42" s="21">
        <v>4504317</v>
      </c>
      <c r="J42" s="21">
        <v>3337572</v>
      </c>
      <c r="K42" s="21">
        <v>7842584</v>
      </c>
      <c r="L42" s="21">
        <f>C42+F42+I42</f>
        <v>23439021</v>
      </c>
      <c r="M42" s="21">
        <f>D42+G42+J42</f>
        <v>22923925</v>
      </c>
      <c r="N42" s="21">
        <f>E42+H42+K42</f>
        <v>46362946</v>
      </c>
      <c r="O42" s="21">
        <v>4.7433018250905903</v>
      </c>
      <c r="P42" s="21">
        <v>5.1627340570222504</v>
      </c>
      <c r="Q42">
        <f>L42*O42/100</f>
        <v>1111783.5108763669</v>
      </c>
      <c r="R42">
        <f>M42*P42/100</f>
        <v>1183501.283181238</v>
      </c>
      <c r="S42">
        <f>F42-Q42</f>
        <v>14503219.489123633</v>
      </c>
      <c r="T42">
        <f>G42-R42</f>
        <v>14877593.716818761</v>
      </c>
      <c r="U42">
        <f>S42+T42</f>
        <v>29380813.205942392</v>
      </c>
      <c r="V42">
        <f>K42/U42</f>
        <v>0.26692875874564986</v>
      </c>
    </row>
    <row r="43" spans="1:22" x14ac:dyDescent="0.25">
      <c r="A43" t="s">
        <v>78</v>
      </c>
      <c r="B43" s="19" t="s">
        <v>76</v>
      </c>
      <c r="C43" s="21">
        <v>30509793</v>
      </c>
      <c r="D43" s="21">
        <v>31946371</v>
      </c>
      <c r="E43" s="21">
        <v>62456435</v>
      </c>
      <c r="F43" s="21">
        <v>102536853</v>
      </c>
      <c r="G43" s="21">
        <v>102625726</v>
      </c>
      <c r="H43" s="21">
        <v>205162922</v>
      </c>
      <c r="I43" s="21">
        <v>22251373</v>
      </c>
      <c r="J43" s="21">
        <v>16901413</v>
      </c>
      <c r="K43" s="21">
        <v>39152172</v>
      </c>
      <c r="L43" s="21">
        <f>C43+F43+I43</f>
        <v>155298019</v>
      </c>
      <c r="M43" s="21">
        <f>D43+G43+J43</f>
        <v>151473510</v>
      </c>
      <c r="N43" s="21">
        <f>E43+H43+K43</f>
        <v>306771529</v>
      </c>
      <c r="O43" s="21">
        <v>6.9566375685208799</v>
      </c>
      <c r="P43" s="21">
        <v>7.5195065047689003</v>
      </c>
      <c r="Q43">
        <f>L43*O43/100</f>
        <v>10803520.332922695</v>
      </c>
      <c r="R43">
        <f>M43*P43/100</f>
        <v>11390060.437451771</v>
      </c>
      <c r="S43">
        <f>F43-Q43</f>
        <v>91733332.667077303</v>
      </c>
      <c r="T43">
        <f>G43-R43</f>
        <v>91235665.562548235</v>
      </c>
      <c r="U43">
        <f>S43+T43</f>
        <v>182968998.22962552</v>
      </c>
      <c r="V43">
        <f>K43/U43</f>
        <v>0.21398254556142973</v>
      </c>
    </row>
  </sheetData>
  <mergeCells count="7">
    <mergeCell ref="L1:N1"/>
    <mergeCell ref="O1:P1"/>
    <mergeCell ref="Q1:R1"/>
    <mergeCell ref="S1:U1"/>
    <mergeCell ref="C1:E1"/>
    <mergeCell ref="F1:H1"/>
    <mergeCell ref="I1:K1"/>
  </mergeCells>
  <printOptions gridLines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25</cp:revision>
  <cp:lastPrinted>2020-08-21T09:47:19Z</cp:lastPrinted>
  <dcterms:created xsi:type="dcterms:W3CDTF">2020-08-19T15:34:32Z</dcterms:created>
  <dcterms:modified xsi:type="dcterms:W3CDTF">2020-08-21T15:07:29Z</dcterms:modified>
  <dc:language>en-AU</dc:language>
</cp:coreProperties>
</file>