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adingMachine\Doc\"/>
    </mc:Choice>
  </mc:AlternateContent>
  <xr:revisionPtr revIDLastSave="0" documentId="13_ncr:1_{7507956C-56F7-4581-9C50-7A286F044088}" xr6:coauthVersionLast="47" xr6:coauthVersionMax="47" xr10:uidLastSave="{00000000-0000-0000-0000-000000000000}"/>
  <bookViews>
    <workbookView xWindow="28680" yWindow="-120" windowWidth="29040" windowHeight="15720" tabRatio="497" xr2:uid="{00000000-000D-0000-FFFF-FFFF00000000}"/>
  </bookViews>
  <sheets>
    <sheet name="621 Command" sheetId="14" r:id="rId1"/>
    <sheet name="加減速" sheetId="16" r:id="rId2"/>
    <sheet name="工作表2" sheetId="15" r:id="rId3"/>
    <sheet name="ErrorMsg" sheetId="13" r:id="rId4"/>
    <sheet name="工作表1" sheetId="10" r:id="rId5"/>
    <sheet name="ActCommand" sheetId="9" r:id="rId6"/>
    <sheet name="UART Command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6" l="1"/>
  <c r="N10" i="16" s="1"/>
  <c r="L4" i="16"/>
  <c r="K10" i="16" s="1"/>
  <c r="D11" i="15"/>
  <c r="D12" i="15" s="1"/>
  <c r="D5" i="15"/>
  <c r="D6" i="15" s="1"/>
  <c r="C7" i="10"/>
  <c r="C11" i="10" s="1"/>
  <c r="B2" i="10" s="1"/>
  <c r="C13" i="10"/>
  <c r="D2" i="10" s="1"/>
  <c r="E13" i="10"/>
  <c r="G20" i="10"/>
  <c r="F19" i="10"/>
  <c r="F20" i="10" s="1"/>
  <c r="L10" i="16" l="1"/>
  <c r="L6" i="16"/>
  <c r="K13" i="16" s="1"/>
  <c r="N6" i="16"/>
  <c r="C12" i="10"/>
  <c r="C2" i="10" s="1"/>
  <c r="O10" i="16" l="1"/>
  <c r="N13" i="16"/>
  <c r="F2" i="10"/>
  <c r="E2" i="10"/>
  <c r="C16" i="10" l="1"/>
  <c r="E3" i="10"/>
  <c r="B16" i="10"/>
</calcChain>
</file>

<file path=xl/sharedStrings.xml><?xml version="1.0" encoding="utf-8"?>
<sst xmlns="http://schemas.openxmlformats.org/spreadsheetml/2006/main" count="1354" uniqueCount="675">
  <si>
    <t>MOVE_X</t>
    <phoneticPr fontId="1" type="noConversion"/>
  </si>
  <si>
    <t>ms</t>
    <phoneticPr fontId="1" type="noConversion"/>
  </si>
  <si>
    <t>Command</t>
    <phoneticPr fontId="1" type="noConversion"/>
  </si>
  <si>
    <t>test_ms</t>
    <phoneticPr fontId="1" type="noConversion"/>
  </si>
  <si>
    <t>chk_pos</t>
    <phoneticPr fontId="1" type="noConversion"/>
  </si>
  <si>
    <t>loop_ms</t>
    <phoneticPr fontId="1" type="noConversion"/>
  </si>
  <si>
    <t>dst_pos</t>
    <phoneticPr fontId="1" type="noConversion"/>
  </si>
  <si>
    <t>brk</t>
    <phoneticPr fontId="1" type="noConversion"/>
  </si>
  <si>
    <t>0x00</t>
    <phoneticPr fontId="1" type="noConversion"/>
  </si>
  <si>
    <t>0x2b</t>
    <phoneticPr fontId="1" type="noConversion"/>
  </si>
  <si>
    <t>END_ACT</t>
  </si>
  <si>
    <t>0x2c</t>
    <phoneticPr fontId="1" type="noConversion"/>
  </si>
  <si>
    <t>NULL_ACT_CMD</t>
    <phoneticPr fontId="1" type="noConversion"/>
  </si>
  <si>
    <t>0x08</t>
    <phoneticPr fontId="1" type="noConversion"/>
  </si>
  <si>
    <t>UPDATE_LINE</t>
    <phoneticPr fontId="1" type="noConversion"/>
  </si>
  <si>
    <t>0x07</t>
  </si>
  <si>
    <t>MOVE_E</t>
    <phoneticPr fontId="1" type="noConversion"/>
  </si>
  <si>
    <t>0x06</t>
  </si>
  <si>
    <t>MOVE_D</t>
    <phoneticPr fontId="1" type="noConversion"/>
  </si>
  <si>
    <t>0x05</t>
  </si>
  <si>
    <t>MOVE_C</t>
    <phoneticPr fontId="1" type="noConversion"/>
  </si>
  <si>
    <t>0x04</t>
  </si>
  <si>
    <t>MOVE_B</t>
    <phoneticPr fontId="1" type="noConversion"/>
  </si>
  <si>
    <t>0x03</t>
  </si>
  <si>
    <t>MOVE_A</t>
    <phoneticPr fontId="1" type="noConversion"/>
  </si>
  <si>
    <t>0x02</t>
    <phoneticPr fontId="1" type="noConversion"/>
  </si>
  <si>
    <t>MOVE_Z</t>
  </si>
  <si>
    <t>0x01</t>
    <phoneticPr fontId="1" type="noConversion"/>
  </si>
  <si>
    <t>MOVE_Y</t>
  </si>
  <si>
    <t>idms</t>
    <phoneticPr fontId="1" type="noConversion"/>
  </si>
  <si>
    <t>step </t>
    <phoneticPr fontId="1" type="noConversion"/>
  </si>
  <si>
    <t>loop_step</t>
    <phoneticPr fontId="1" type="noConversion"/>
  </si>
  <si>
    <t>line</t>
    <phoneticPr fontId="1" type="noConversion"/>
  </si>
  <si>
    <t>byte size</t>
    <phoneticPr fontId="1" type="noConversion"/>
  </si>
  <si>
    <t>Header</t>
    <phoneticPr fontId="1" type="noConversion"/>
  </si>
  <si>
    <t>0xcc</t>
    <phoneticPr fontId="1" type="noConversion"/>
  </si>
  <si>
    <t>Cmd</t>
    <phoneticPr fontId="1" type="noConversion"/>
  </si>
  <si>
    <t>Removed</t>
    <phoneticPr fontId="1" type="noConversion"/>
  </si>
  <si>
    <t>Location</t>
    <phoneticPr fontId="1" type="noConversion"/>
  </si>
  <si>
    <t>4~7</t>
    <phoneticPr fontId="1" type="noConversion"/>
  </si>
  <si>
    <t>8~11</t>
    <phoneticPr fontId="1" type="noConversion"/>
  </si>
  <si>
    <t>12~15</t>
    <phoneticPr fontId="1" type="noConversion"/>
  </si>
  <si>
    <t>16~19</t>
    <phoneticPr fontId="1" type="noConversion"/>
  </si>
  <si>
    <t>2~3</t>
    <phoneticPr fontId="1" type="noConversion"/>
  </si>
  <si>
    <t>WAIT_MOTOR_NEAR_IN_LOOP</t>
    <phoneticPr fontId="1" type="noConversion"/>
  </si>
  <si>
    <t>0x33</t>
    <phoneticPr fontId="1" type="noConversion"/>
  </si>
  <si>
    <t>LOOP_UPDATE_LINE</t>
    <phoneticPr fontId="1" type="noConversion"/>
  </si>
  <si>
    <t>0x26</t>
    <phoneticPr fontId="1" type="noConversion"/>
  </si>
  <si>
    <t>in-loop line</t>
    <phoneticPr fontId="1" type="noConversion"/>
  </si>
  <si>
    <t>out-loop line</t>
    <phoneticPr fontId="1" type="noConversion"/>
  </si>
  <si>
    <t>LOOP_START</t>
    <phoneticPr fontId="1" type="noConversion"/>
  </si>
  <si>
    <t>0x27</t>
    <phoneticPr fontId="1" type="noConversion"/>
  </si>
  <si>
    <t>loop_idx</t>
    <phoneticPr fontId="1" type="noConversion"/>
  </si>
  <si>
    <t>LOOP_CHECK</t>
    <phoneticPr fontId="1" type="noConversion"/>
  </si>
  <si>
    <t>0x28</t>
    <phoneticPr fontId="1" type="noConversion"/>
  </si>
  <si>
    <t>LOOP_END</t>
    <phoneticPr fontId="1" type="noConversion"/>
  </si>
  <si>
    <t>0x29</t>
    <phoneticPr fontId="1" type="noConversion"/>
  </si>
  <si>
    <t>LOOP_X</t>
    <phoneticPr fontId="1" type="noConversion"/>
  </si>
  <si>
    <t>0x1e</t>
    <phoneticPr fontId="1" type="noConversion"/>
  </si>
  <si>
    <t>4~5</t>
    <phoneticPr fontId="1" type="noConversion"/>
  </si>
  <si>
    <t>6~7</t>
    <phoneticPr fontId="1" type="noConversion"/>
  </si>
  <si>
    <t>20~23</t>
    <phoneticPr fontId="1" type="noConversion"/>
  </si>
  <si>
    <t>24~27</t>
    <phoneticPr fontId="1" type="noConversion"/>
  </si>
  <si>
    <t>loop_time</t>
    <phoneticPr fontId="1" type="noConversion"/>
  </si>
  <si>
    <t>0x31</t>
    <phoneticPr fontId="1" type="noConversion"/>
  </si>
  <si>
    <t>delay_time</t>
    <phoneticPr fontId="1" type="noConversion"/>
  </si>
  <si>
    <t>0x32</t>
    <phoneticPr fontId="1" type="noConversion"/>
  </si>
  <si>
    <t>SET_DELAY</t>
    <phoneticPr fontId="1" type="noConversion"/>
  </si>
  <si>
    <t>WAIT_DELAY</t>
    <phoneticPr fontId="1" type="noConversion"/>
  </si>
  <si>
    <t>startwire[1],next[0]</t>
  </si>
  <si>
    <t>a</t>
    <phoneticPr fontId="1" type="noConversion"/>
  </si>
  <si>
    <t>b</t>
    <phoneticPr fontId="1" type="noConversion"/>
  </si>
  <si>
    <t>c</t>
    <phoneticPr fontId="1" type="noConversion"/>
  </si>
  <si>
    <t>idms 1</t>
    <phoneticPr fontId="1" type="noConversion"/>
  </si>
  <si>
    <t>idms 2</t>
    <phoneticPr fontId="1" type="noConversion"/>
  </si>
  <si>
    <r>
      <t xml:space="preserve">step/ms - </t>
    </r>
    <r>
      <rPr>
        <sz val="12"/>
        <color theme="1"/>
        <rFont val="細明體"/>
        <family val="2"/>
        <charset val="136"/>
      </rPr>
      <t>計算</t>
    </r>
    <phoneticPr fontId="1" type="noConversion"/>
  </si>
  <si>
    <r>
      <t>Step (</t>
    </r>
    <r>
      <rPr>
        <sz val="12"/>
        <color theme="1"/>
        <rFont val="細明體"/>
        <family val="2"/>
        <charset val="136"/>
      </rPr>
      <t>輸入計算</t>
    </r>
    <r>
      <rPr>
        <sz val="12"/>
        <color theme="1"/>
        <rFont val="Calibri"/>
        <family val="2"/>
      </rPr>
      <t>)</t>
    </r>
    <phoneticPr fontId="1" type="noConversion"/>
  </si>
  <si>
    <r>
      <t>ms (</t>
    </r>
    <r>
      <rPr>
        <sz val="12"/>
        <color theme="1"/>
        <rFont val="細明體"/>
        <family val="2"/>
        <charset val="136"/>
      </rPr>
      <t>同動最長)</t>
    </r>
    <phoneticPr fontId="1" type="noConversion"/>
  </si>
  <si>
    <t>max_Speed</t>
    <phoneticPr fontId="1" type="noConversion"/>
  </si>
  <si>
    <t>max_idms</t>
    <phoneticPr fontId="1" type="noConversion"/>
  </si>
  <si>
    <t>驗算</t>
    <phoneticPr fontId="1" type="noConversion"/>
  </si>
  <si>
    <r>
      <t>max idms(</t>
    </r>
    <r>
      <rPr>
        <sz val="12"/>
        <color theme="1"/>
        <rFont val="細明體"/>
        <family val="2"/>
        <charset val="136"/>
      </rPr>
      <t>參數加減速</t>
    </r>
    <r>
      <rPr>
        <sz val="12"/>
        <color theme="1"/>
        <rFont val="Calibri"/>
        <family val="2"/>
      </rPr>
      <t>)</t>
    </r>
    <phoneticPr fontId="1" type="noConversion"/>
  </si>
  <si>
    <t xml:space="preserve"> max_speed/ ( Step/(ms-new idms)) = max_idms/new idms</t>
    <phoneticPr fontId="1" type="noConversion"/>
  </si>
  <si>
    <t>new idms= idms -1</t>
    <phoneticPr fontId="1" type="noConversion"/>
  </si>
  <si>
    <r>
      <t>step  (</t>
    </r>
    <r>
      <rPr>
        <sz val="12"/>
        <color theme="1"/>
        <rFont val="新細明體"/>
        <family val="2"/>
        <charset val="136"/>
      </rPr>
      <t>參數-馬達格數</t>
    </r>
    <r>
      <rPr>
        <sz val="12"/>
        <color theme="1"/>
        <rFont val="Calibri"/>
        <family val="2"/>
      </rPr>
      <t>)</t>
    </r>
    <phoneticPr fontId="1" type="noConversion"/>
  </si>
  <si>
    <r>
      <t>rpm (</t>
    </r>
    <r>
      <rPr>
        <sz val="12"/>
        <color theme="1"/>
        <rFont val="細明體"/>
        <family val="2"/>
        <charset val="136"/>
      </rPr>
      <t>參數-馬達速度</t>
    </r>
    <r>
      <rPr>
        <sz val="12"/>
        <color theme="1"/>
        <rFont val="Calibri"/>
        <family val="2"/>
      </rPr>
      <t>)</t>
    </r>
    <phoneticPr fontId="1" type="noConversion"/>
  </si>
  <si>
    <t>ms = rpm/60*1000</t>
    <phoneticPr fontId="1" type="noConversion"/>
  </si>
  <si>
    <t>startwire[1],next[0]</t>
    <phoneticPr fontId="1" type="noConversion"/>
  </si>
  <si>
    <r>
      <rPr>
        <sz val="11"/>
        <color theme="1"/>
        <rFont val="新細明體"/>
        <family val="2"/>
        <charset val="136"/>
      </rPr>
      <t>功能</t>
    </r>
    <phoneticPr fontId="1" type="noConversion"/>
  </si>
  <si>
    <t>Mode</t>
    <phoneticPr fontId="1" type="noConversion"/>
  </si>
  <si>
    <t>Indicator</t>
    <phoneticPr fontId="1" type="noConversion"/>
  </si>
  <si>
    <t>Byte 0</t>
    <phoneticPr fontId="1" type="noConversion"/>
  </si>
  <si>
    <t>Byte 1</t>
    <phoneticPr fontId="1" type="noConversion"/>
  </si>
  <si>
    <t>Byte 2</t>
  </si>
  <si>
    <t>Byte 3</t>
  </si>
  <si>
    <t>Range</t>
    <phoneticPr fontId="1" type="noConversion"/>
  </si>
  <si>
    <t>Keyboard</t>
    <phoneticPr fontId="1" type="noConversion"/>
  </si>
  <si>
    <t>0x55</t>
    <phoneticPr fontId="1" type="noConversion"/>
  </si>
  <si>
    <r>
      <rPr>
        <sz val="11"/>
        <color theme="1"/>
        <rFont val="新細明體"/>
        <family val="2"/>
        <charset val="136"/>
      </rPr>
      <t>模式</t>
    </r>
    <phoneticPr fontId="1" type="noConversion"/>
  </si>
  <si>
    <t>X</t>
    <phoneticPr fontId="1" type="noConversion"/>
  </si>
  <si>
    <t>Fast/Auto</t>
    <phoneticPr fontId="1" type="noConversion"/>
  </si>
  <si>
    <r>
      <rPr>
        <sz val="11"/>
        <color theme="1"/>
        <rFont val="新細明體"/>
        <family val="2"/>
        <charset val="136"/>
      </rPr>
      <t>目前失誤量</t>
    </r>
    <phoneticPr fontId="1" type="noConversion"/>
  </si>
  <si>
    <r>
      <rPr>
        <sz val="11"/>
        <color theme="1"/>
        <rFont val="新細明體"/>
        <family val="2"/>
        <charset val="136"/>
      </rPr>
      <t>設定失誤量</t>
    </r>
    <phoneticPr fontId="1" type="noConversion"/>
  </si>
  <si>
    <r>
      <rPr>
        <sz val="11"/>
        <color theme="1"/>
        <rFont val="新細明體"/>
        <family val="2"/>
        <charset val="136"/>
      </rPr>
      <t>目前生產量</t>
    </r>
    <phoneticPr fontId="1" type="noConversion"/>
  </si>
  <si>
    <t>0xAC</t>
    <phoneticPr fontId="1" type="noConversion"/>
  </si>
  <si>
    <r>
      <rPr>
        <sz val="11"/>
        <color theme="1"/>
        <rFont val="細明體"/>
        <family val="2"/>
        <charset val="136"/>
      </rPr>
      <t>軸數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</si>
  <si>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t>0xA7</t>
    <phoneticPr fontId="1" type="noConversion"/>
  </si>
  <si>
    <t>0xAA</t>
    <phoneticPr fontId="1" type="noConversion"/>
  </si>
  <si>
    <t>Byte0</t>
    <phoneticPr fontId="1" type="noConversion"/>
  </si>
  <si>
    <t>x</t>
    <phoneticPr fontId="1" type="noConversion"/>
  </si>
  <si>
    <r>
      <rPr>
        <sz val="11"/>
        <color theme="1"/>
        <rFont val="新細明體"/>
        <family val="2"/>
        <charset val="136"/>
      </rPr>
      <t>手輪</t>
    </r>
    <phoneticPr fontId="1" type="noConversion"/>
  </si>
  <si>
    <t>Byte1</t>
    <phoneticPr fontId="1" type="noConversion"/>
  </si>
  <si>
    <t>0xAD</t>
    <phoneticPr fontId="1" type="noConversion"/>
  </si>
  <si>
    <t>0xAE</t>
    <phoneticPr fontId="1" type="noConversion"/>
  </si>
  <si>
    <t>0xAF</t>
    <phoneticPr fontId="1" type="noConversion"/>
  </si>
  <si>
    <t>0xB0</t>
    <phoneticPr fontId="1" type="noConversion"/>
  </si>
  <si>
    <t>0xB1</t>
  </si>
  <si>
    <t>0xB2</t>
  </si>
  <si>
    <t>0xB3</t>
  </si>
  <si>
    <t>Byte2</t>
    <phoneticPr fontId="1" type="noConversion"/>
  </si>
  <si>
    <t>0xB4</t>
  </si>
  <si>
    <t>0xB5</t>
  </si>
  <si>
    <t>0xB6</t>
    <phoneticPr fontId="1" type="noConversion"/>
  </si>
  <si>
    <t>0xB7</t>
    <phoneticPr fontId="1" type="noConversion"/>
  </si>
  <si>
    <t>ActionTable</t>
    <phoneticPr fontId="1" type="noConversion"/>
  </si>
  <si>
    <t>0xCC</t>
    <phoneticPr fontId="1" type="noConversion"/>
  </si>
  <si>
    <t>0xB8</t>
    <phoneticPr fontId="1" type="noConversion"/>
  </si>
  <si>
    <t>SET_TOUCH</t>
    <phoneticPr fontId="1" type="noConversion"/>
  </si>
  <si>
    <t>0x0b</t>
    <phoneticPr fontId="1" type="noConversion"/>
  </si>
  <si>
    <t>touch</t>
    <phoneticPr fontId="1" type="noConversion"/>
  </si>
  <si>
    <t>CHK_TOUCH</t>
    <phoneticPr fontId="1" type="noConversion"/>
  </si>
  <si>
    <t>0x47</t>
    <phoneticPr fontId="1" type="noConversion"/>
  </si>
  <si>
    <t>CLR_TOUCH</t>
    <phoneticPr fontId="1" type="noConversion"/>
  </si>
  <si>
    <t>0x0c</t>
    <phoneticPr fontId="1" type="noConversion"/>
  </si>
  <si>
    <t>Axis</t>
    <phoneticPr fontId="1" type="noConversion"/>
  </si>
  <si>
    <t>Null</t>
    <phoneticPr fontId="1" type="noConversion"/>
  </si>
  <si>
    <t>WAIT_MOTOR_NEAR_Y</t>
    <phoneticPr fontId="1" type="noConversion"/>
  </si>
  <si>
    <t>0x35</t>
    <phoneticPr fontId="1" type="noConversion"/>
  </si>
  <si>
    <t>Read</t>
    <phoneticPr fontId="1" type="noConversion"/>
  </si>
  <si>
    <t>Write</t>
    <phoneticPr fontId="1" type="noConversion"/>
  </si>
  <si>
    <r>
      <t xml:space="preserve">Action Table </t>
    </r>
    <r>
      <rPr>
        <sz val="11"/>
        <color theme="1"/>
        <rFont val="細明體"/>
        <family val="2"/>
        <charset val="136"/>
      </rPr>
      <t>更動</t>
    </r>
    <phoneticPr fontId="1" type="noConversion"/>
  </si>
  <si>
    <t>0xA5</t>
    <phoneticPr fontId="1" type="noConversion"/>
  </si>
  <si>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 xml:space="preserve"> (</t>
    </r>
    <r>
      <rPr>
        <sz val="11"/>
        <color theme="1"/>
        <rFont val="細明體"/>
        <family val="2"/>
        <charset val="136"/>
      </rPr>
      <t>最多</t>
    </r>
    <r>
      <rPr>
        <sz val="11"/>
        <color theme="1"/>
        <rFont val="Calibri"/>
        <family val="2"/>
      </rPr>
      <t>8</t>
    </r>
    <r>
      <rPr>
        <sz val="11"/>
        <color theme="1"/>
        <rFont val="細明體"/>
        <family val="2"/>
        <charset val="136"/>
      </rPr>
      <t>軸</t>
    </r>
    <r>
      <rPr>
        <sz val="11"/>
        <color theme="1"/>
        <rFont val="Calibri"/>
        <family val="2"/>
      </rPr>
      <t>)</t>
    </r>
    <phoneticPr fontId="1" type="noConversion"/>
  </si>
  <si>
    <r>
      <t>(5168</t>
    </r>
    <r>
      <rPr>
        <sz val="11"/>
        <color theme="1"/>
        <rFont val="細明體"/>
        <family val="2"/>
        <charset val="136"/>
      </rPr>
      <t>設定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</si>
  <si>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2</t>
    </r>
    <phoneticPr fontId="1" type="noConversion"/>
  </si>
  <si>
    <t>0xC1</t>
    <phoneticPr fontId="1" type="noConversion"/>
  </si>
  <si>
    <t>0xC2</t>
    <phoneticPr fontId="1" type="noConversion"/>
  </si>
  <si>
    <t>0xC3</t>
    <phoneticPr fontId="1" type="noConversion"/>
  </si>
  <si>
    <t>0xC4</t>
    <phoneticPr fontId="1" type="noConversion"/>
  </si>
  <si>
    <t>0xC5</t>
    <phoneticPr fontId="1" type="noConversion"/>
  </si>
  <si>
    <t>Byte0 (0-Off,1-On)</t>
    <phoneticPr fontId="1" type="noConversion"/>
  </si>
  <si>
    <t>0xC6</t>
    <phoneticPr fontId="1" type="noConversion"/>
  </si>
  <si>
    <t>CurrFail</t>
    <phoneticPr fontId="1" type="noConversion"/>
  </si>
  <si>
    <t>CurrQty</t>
    <phoneticPr fontId="1" type="noConversion"/>
  </si>
  <si>
    <t>SetFail</t>
    <phoneticPr fontId="1" type="noConversion"/>
  </si>
  <si>
    <t>SetQty</t>
    <phoneticPr fontId="1" type="noConversion"/>
  </si>
  <si>
    <r>
      <rPr>
        <sz val="11"/>
        <color theme="1"/>
        <rFont val="新細明體"/>
        <family val="2"/>
        <charset val="136"/>
      </rPr>
      <t>探針</t>
    </r>
    <r>
      <rPr>
        <sz val="11"/>
        <color theme="1"/>
        <rFont val="Calibri"/>
        <family val="2"/>
      </rPr>
      <t>1</t>
    </r>
    <phoneticPr fontId="1" type="noConversion"/>
  </si>
  <si>
    <r>
      <rPr>
        <sz val="11"/>
        <color theme="1"/>
        <rFont val="細明體"/>
        <family val="2"/>
        <charset val="136"/>
      </rPr>
      <t>開關軸</t>
    </r>
    <r>
      <rPr>
        <sz val="11"/>
        <color theme="1"/>
        <rFont val="Calibri"/>
        <family val="2"/>
      </rPr>
      <t>(LED</t>
    </r>
    <r>
      <rPr>
        <sz val="11"/>
        <color theme="1"/>
        <rFont val="細明體"/>
        <family val="2"/>
        <charset val="136"/>
      </rPr>
      <t>燈</t>
    </r>
    <r>
      <rPr>
        <sz val="11"/>
        <color theme="1"/>
        <rFont val="Calibri"/>
        <family val="2"/>
      </rPr>
      <t>)</t>
    </r>
    <phoneticPr fontId="1" type="noConversion"/>
  </si>
  <si>
    <r>
      <rPr>
        <sz val="11"/>
        <color theme="1"/>
        <rFont val="細明體"/>
        <family val="2"/>
        <charset val="136"/>
      </rPr>
      <t>軸數</t>
    </r>
    <phoneticPr fontId="1" type="noConversion"/>
  </si>
  <si>
    <r>
      <rPr>
        <sz val="11"/>
        <color theme="1"/>
        <rFont val="細明體"/>
        <family val="2"/>
        <charset val="136"/>
      </rPr>
      <t>歸零預走</t>
    </r>
    <phoneticPr fontId="1" type="noConversion"/>
  </si>
  <si>
    <r>
      <rPr>
        <sz val="11"/>
        <color theme="1"/>
        <rFont val="細明體"/>
        <family val="2"/>
        <charset val="136"/>
      </rPr>
      <t>馬達功能</t>
    </r>
    <phoneticPr fontId="1" type="noConversion"/>
  </si>
  <si>
    <r>
      <rPr>
        <sz val="11"/>
        <color theme="1"/>
        <rFont val="細明體"/>
        <family val="2"/>
        <charset val="136"/>
      </rPr>
      <t>馬達型態</t>
    </r>
    <phoneticPr fontId="1" type="noConversion"/>
  </si>
  <si>
    <r>
      <rPr>
        <sz val="11"/>
        <color theme="1"/>
        <rFont val="細明體"/>
        <family val="2"/>
        <charset val="136"/>
      </rPr>
      <t>原點信號</t>
    </r>
    <phoneticPr fontId="1" type="noConversion"/>
  </si>
  <si>
    <r>
      <rPr>
        <sz val="11"/>
        <color theme="1"/>
        <rFont val="細明體"/>
        <family val="2"/>
        <charset val="136"/>
      </rPr>
      <t>原點順序</t>
    </r>
    <phoneticPr fontId="1" type="noConversion"/>
  </si>
  <si>
    <r>
      <rPr>
        <sz val="11"/>
        <color theme="1"/>
        <rFont val="細明體"/>
        <family val="2"/>
        <charset val="136"/>
      </rPr>
      <t>原點模式</t>
    </r>
    <phoneticPr fontId="1" type="noConversion"/>
  </si>
  <si>
    <r>
      <rPr>
        <sz val="11"/>
        <color theme="1"/>
        <rFont val="細明體"/>
        <family val="2"/>
        <charset val="136"/>
      </rPr>
      <t>新設原點</t>
    </r>
    <phoneticPr fontId="1" type="noConversion"/>
  </si>
  <si>
    <r>
      <rPr>
        <sz val="11"/>
        <color theme="1"/>
        <rFont val="細明體"/>
        <family val="2"/>
        <charset val="136"/>
      </rPr>
      <t>原點對應</t>
    </r>
    <phoneticPr fontId="1" type="noConversion"/>
  </si>
  <si>
    <r>
      <rPr>
        <sz val="11"/>
        <color theme="1"/>
        <rFont val="細明體"/>
        <family val="2"/>
        <charset val="136"/>
      </rPr>
      <t>單位換算</t>
    </r>
    <phoneticPr fontId="1" type="noConversion"/>
  </si>
  <si>
    <r>
      <t>0-</t>
    </r>
    <r>
      <rPr>
        <sz val="11"/>
        <color theme="1"/>
        <rFont val="細明體"/>
        <family val="2"/>
        <charset val="136"/>
      </rPr>
      <t>格數</t>
    </r>
    <r>
      <rPr>
        <sz val="11"/>
        <color theme="1"/>
        <rFont val="Calibri"/>
        <family val="2"/>
      </rPr>
      <t>/1-</t>
    </r>
    <r>
      <rPr>
        <sz val="11"/>
        <color theme="1"/>
        <rFont val="細明體"/>
        <family val="2"/>
        <charset val="136"/>
      </rPr>
      <t>角度</t>
    </r>
    <r>
      <rPr>
        <sz val="11"/>
        <color theme="1"/>
        <rFont val="Calibri"/>
        <family val="2"/>
      </rPr>
      <t>/
2-mm/3-</t>
    </r>
    <r>
      <rPr>
        <sz val="11"/>
        <color theme="1"/>
        <rFont val="細明體"/>
        <family val="2"/>
        <charset val="136"/>
      </rPr>
      <t>圈數</t>
    </r>
    <phoneticPr fontId="1" type="noConversion"/>
  </si>
  <si>
    <r>
      <t>Y</t>
    </r>
    <r>
      <rPr>
        <sz val="11"/>
        <color theme="1"/>
        <rFont val="細明體"/>
        <family val="2"/>
        <charset val="136"/>
      </rPr>
      <t>倍率</t>
    </r>
    <phoneticPr fontId="1" type="noConversion"/>
  </si>
  <si>
    <t>Y Scale</t>
    <phoneticPr fontId="1" type="noConversion"/>
  </si>
  <si>
    <t>0x0B</t>
    <phoneticPr fontId="1" type="noConversion"/>
  </si>
  <si>
    <t>0x05</t>
    <phoneticPr fontId="1" type="noConversion"/>
  </si>
  <si>
    <t>0x07</t>
    <phoneticPr fontId="1" type="noConversion"/>
  </si>
  <si>
    <t>0x03</t>
    <phoneticPr fontId="1" type="noConversion"/>
  </si>
  <si>
    <t>0x56</t>
    <phoneticPr fontId="1" type="noConversion"/>
  </si>
  <si>
    <t>Read Request</t>
    <phoneticPr fontId="1" type="noConversion"/>
  </si>
  <si>
    <t>Keypad</t>
    <phoneticPr fontId="1" type="noConversion"/>
  </si>
  <si>
    <t>0x57</t>
    <phoneticPr fontId="1" type="noConversion"/>
  </si>
  <si>
    <t>0x58</t>
    <phoneticPr fontId="1" type="noConversion"/>
  </si>
  <si>
    <t>軸數8 (X~E)</t>
  </si>
  <si>
    <t>x軸馬達線掉了</t>
  </si>
  <si>
    <t>x axis Motor Line Error !</t>
  </si>
  <si>
    <t>x axis Go Home Failure</t>
  </si>
  <si>
    <t>Slide x Jam!</t>
  </si>
  <si>
    <t xml:space="preserve">滑座檢測x測試正常 </t>
  </si>
  <si>
    <t>Slide Sensor x Test OK</t>
  </si>
  <si>
    <t>x軸設定值過大</t>
  </si>
  <si>
    <t>X axis Set value too large</t>
  </si>
  <si>
    <t>探針4 (1~4)</t>
  </si>
  <si>
    <t xml:space="preserve"> Touch x Miss</t>
  </si>
  <si>
    <t xml:space="preserve"> Touch x (Before Touch)</t>
  </si>
  <si>
    <t>探針測試正常</t>
  </si>
  <si>
    <t xml:space="preserve"> Touch x Test OK</t>
  </si>
  <si>
    <t>其他</t>
  </si>
  <si>
    <t>行號</t>
  </si>
  <si>
    <t xml:space="preserve">Program Line </t>
  </si>
  <si>
    <t>供油系統錯誤</t>
  </si>
  <si>
    <t>Oil System Failure</t>
  </si>
  <si>
    <t>架設備錯誤</t>
  </si>
  <si>
    <t>Ext. Device Failure</t>
  </si>
  <si>
    <t>安全門錯誤</t>
  </si>
  <si>
    <t>Door Error</t>
  </si>
  <si>
    <t>外接解碼器錯誤</t>
  </si>
  <si>
    <t>External Encoder Error</t>
  </si>
  <si>
    <t xml:space="preserve">伺服失敗 </t>
  </si>
  <si>
    <t xml:space="preserve">Servo Failure </t>
  </si>
  <si>
    <t>伺服切刀失敗</t>
  </si>
  <si>
    <t>Servo Cutter Axis Failure</t>
  </si>
  <si>
    <t>超過伺服滑座極限</t>
  </si>
  <si>
    <t>Over SLide Limit Failure</t>
  </si>
  <si>
    <t>超過軟體極限</t>
  </si>
  <si>
    <t>Over software Limit</t>
  </si>
  <si>
    <t>A-轉線軸打開,無法使用FAST模式</t>
  </si>
  <si>
    <t>A-ROTW ON,So cannot use FAST Mode</t>
  </si>
  <si>
    <r>
      <rPr>
        <sz val="14"/>
        <color theme="1"/>
        <rFont val="Arial"/>
        <family val="2"/>
        <charset val="136"/>
      </rPr>
      <t>只要有</t>
    </r>
    <r>
      <rPr>
        <sz val="14"/>
        <color theme="1"/>
        <rFont val="細明體"/>
        <family val="2"/>
        <charset val="136"/>
      </rPr>
      <t>翻線, 不能設定</t>
    </r>
    <r>
      <rPr>
        <sz val="14"/>
        <color theme="1"/>
        <rFont val="Arial"/>
        <family val="2"/>
      </rPr>
      <t xml:space="preserve"> FAST Mode</t>
    </r>
    <phoneticPr fontId="22" type="noConversion"/>
  </si>
  <si>
    <t>超過生產量</t>
  </si>
  <si>
    <t>Reach QTY No</t>
  </si>
  <si>
    <t>超過失誤量</t>
  </si>
  <si>
    <t>Reach Miss No</t>
  </si>
  <si>
    <t>回原點中...</t>
  </si>
  <si>
    <t>Go Home...</t>
  </si>
  <si>
    <t>移到虛擬原點中...</t>
  </si>
  <si>
    <t>Go Virtual Home...</t>
  </si>
  <si>
    <t>關機準備中...</t>
  </si>
  <si>
    <t>Ready To Power Off...</t>
  </si>
  <si>
    <t>請重新開機</t>
  </si>
  <si>
    <t>Updating..Please Reboot</t>
  </si>
  <si>
    <t>更新完成</t>
  </si>
  <si>
    <t>Update Finish</t>
  </si>
  <si>
    <t>複製中...請勿操作...</t>
  </si>
  <si>
    <t>Copying...Do Not Operating...</t>
  </si>
  <si>
    <t>x</t>
    <phoneticPr fontId="22" type="noConversion"/>
  </si>
  <si>
    <t>Cloud update</t>
    <phoneticPr fontId="22" type="noConversion"/>
  </si>
  <si>
    <t>更新系統磁碟...</t>
  </si>
  <si>
    <t>Update System Disk...</t>
  </si>
  <si>
    <t>測試旋鈕沒有關成零</t>
  </si>
  <si>
    <t>Test Knob not at Zero</t>
  </si>
  <si>
    <t>未偵測到手輪</t>
  </si>
  <si>
    <t>MPG Is Not Detected</t>
  </si>
  <si>
    <t>旋鈕沒有關0</t>
    <phoneticPr fontId="22" type="noConversion"/>
  </si>
  <si>
    <t>實際生產速度</t>
  </si>
  <si>
    <t>Produce Speed</t>
  </si>
  <si>
    <t>生產一條彈簧後,自動停機</t>
  </si>
  <si>
    <t>after produce one spring</t>
  </si>
  <si>
    <t>***夾耳已打開***</t>
  </si>
  <si>
    <t>Hook-axis is ON</t>
  </si>
  <si>
    <r>
      <t>只要</t>
    </r>
    <r>
      <rPr>
        <sz val="14"/>
        <color rgb="FFFF0000"/>
        <rFont val="Arial"/>
        <family val="2"/>
        <charset val="136"/>
      </rPr>
      <t>夾耳</t>
    </r>
    <r>
      <rPr>
        <sz val="14"/>
        <color rgb="FFFF0000"/>
        <rFont val="細明體"/>
        <family val="2"/>
        <charset val="136"/>
      </rPr>
      <t>有被打開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就要跳出畫面</t>
    </r>
    <phoneticPr fontId="22" type="noConversion"/>
  </si>
  <si>
    <t>探針和AIR設定重疊</t>
  </si>
  <si>
    <t>Touch and AIR Overlay</t>
  </si>
  <si>
    <r>
      <t>T汽缸</t>
    </r>
    <r>
      <rPr>
        <sz val="14"/>
        <color rgb="FFFF0000"/>
        <rFont val="細明體"/>
        <family val="2"/>
        <charset val="136"/>
      </rPr>
      <t>設定</t>
    </r>
    <r>
      <rPr>
        <sz val="14"/>
        <color rgb="FFFF0000"/>
        <rFont val="Arial"/>
        <family val="2"/>
      </rPr>
      <t xml:space="preserve"> </t>
    </r>
    <r>
      <rPr>
        <sz val="14"/>
        <color rgb="FFFF0000"/>
        <rFont val="細明體"/>
        <family val="2"/>
        <charset val="136"/>
      </rPr>
      <t>不能同時汽缸開啟</t>
    </r>
    <phoneticPr fontId="22" type="noConversion"/>
  </si>
  <si>
    <t>迴圈起始行數設定值</t>
  </si>
  <si>
    <t>LOOP Starting line</t>
  </si>
  <si>
    <t>迴圈結束行數設定值</t>
  </si>
  <si>
    <t>LOOP Ending line</t>
  </si>
  <si>
    <t>X軸起始格數設定值過大</t>
  </si>
  <si>
    <t>X-Axis Starting Degree Too Large</t>
  </si>
  <si>
    <t>X軸結束格數設定值過大</t>
  </si>
  <si>
    <t>X-Axis Ending Degree Too Large</t>
  </si>
  <si>
    <t>生產速率被設定為0</t>
  </si>
  <si>
    <t>RATE set to Zero</t>
  </si>
  <si>
    <t>手動設定為0</t>
  </si>
  <si>
    <t>MAN set to Zero</t>
  </si>
  <si>
    <t>歸零速度被設定為0</t>
  </si>
  <si>
    <t>ZERO SPD set to Zero</t>
  </si>
  <si>
    <t>馬達速度被設定為0</t>
  </si>
  <si>
    <t>MOTOR SPD set to Zero</t>
  </si>
  <si>
    <t>馬達格數被設定為0</t>
  </si>
  <si>
    <t>MOTOR GRID set to Zero</t>
  </si>
  <si>
    <r>
      <rPr>
        <sz val="11"/>
        <color theme="1"/>
        <rFont val="新細明體"/>
        <family val="2"/>
        <charset val="136"/>
      </rPr>
      <t>位置</t>
    </r>
    <phoneticPr fontId="1" type="noConversion"/>
  </si>
  <si>
    <r>
      <t>x</t>
    </r>
    <r>
      <rPr>
        <sz val="11"/>
        <color theme="1"/>
        <rFont val="新細明體"/>
        <family val="2"/>
      </rPr>
      <t>軸馬達線掉了</t>
    </r>
    <phoneticPr fontId="1" type="noConversion"/>
  </si>
  <si>
    <r>
      <t>x</t>
    </r>
    <r>
      <rPr>
        <sz val="11"/>
        <color theme="1"/>
        <rFont val="新細明體"/>
        <family val="2"/>
      </rPr>
      <t>軸回原點失敗</t>
    </r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</si>
  <si>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新細明體"/>
        <family val="2"/>
      </rPr>
      <t>動作錯誤</t>
    </r>
    <phoneticPr fontId="1" type="noConversion"/>
  </si>
  <si>
    <t>探針x失誤</t>
    <phoneticPr fontId="1" type="noConversion"/>
  </si>
  <si>
    <t>探針 x (前)</t>
    <phoneticPr fontId="1" type="noConversion"/>
  </si>
  <si>
    <t>探針測試正常</t>
    <phoneticPr fontId="1" type="noConversion"/>
  </si>
  <si>
    <t>供油系統錯誤</t>
    <phoneticPr fontId="1" type="noConversion"/>
  </si>
  <si>
    <t>安全門錯誤</t>
    <phoneticPr fontId="1" type="noConversion"/>
  </si>
  <si>
    <t>外接解碼器錯誤</t>
    <phoneticPr fontId="1" type="noConversion"/>
  </si>
  <si>
    <t>伺服切刀失敗</t>
    <phoneticPr fontId="1" type="noConversion"/>
  </si>
  <si>
    <t>超過伺服滑座極限</t>
    <phoneticPr fontId="1" type="noConversion"/>
  </si>
  <si>
    <t>超過軟體極限</t>
    <phoneticPr fontId="1" type="noConversion"/>
  </si>
  <si>
    <t>移到虛擬原點中...</t>
    <phoneticPr fontId="1" type="noConversion"/>
  </si>
  <si>
    <t>測試旋鈕沒有關成零</t>
    <phoneticPr fontId="1" type="noConversion"/>
  </si>
  <si>
    <t>未偵測到手輪</t>
    <phoneticPr fontId="1" type="noConversion"/>
  </si>
  <si>
    <t>0x10</t>
    <phoneticPr fontId="1" type="noConversion"/>
  </si>
  <si>
    <t>0x11</t>
    <phoneticPr fontId="1" type="noConversion"/>
  </si>
  <si>
    <t>Error Code</t>
    <phoneticPr fontId="1" type="noConversion"/>
  </si>
  <si>
    <t>0x0a</t>
    <phoneticPr fontId="1" type="noConversion"/>
  </si>
  <si>
    <t>0x0d</t>
    <phoneticPr fontId="1" type="noConversion"/>
  </si>
  <si>
    <t>0x0e</t>
    <phoneticPr fontId="1" type="noConversion"/>
  </si>
  <si>
    <t>Error Msg</t>
    <phoneticPr fontId="1" type="noConversion"/>
  </si>
  <si>
    <t>0x06</t>
    <phoneticPr fontId="1" type="noConversion"/>
  </si>
  <si>
    <t>讀取位置 (第0軸回傳手輪值)</t>
    <phoneticPr fontId="1" type="noConversion"/>
  </si>
  <si>
    <r>
      <t>Byte0 (</t>
    </r>
    <r>
      <rPr>
        <sz val="11"/>
        <color theme="1"/>
        <rFont val="細明體"/>
        <family val="2"/>
        <charset val="136"/>
      </rPr>
      <t>倍率 0:0,1:x1,2:x10,3:x100</t>
    </r>
    <r>
      <rPr>
        <sz val="11"/>
        <color theme="1"/>
        <rFont val="Calibri"/>
        <family val="2"/>
      </rPr>
      <t>)</t>
    </r>
    <phoneticPr fontId="1" type="noConversion"/>
  </si>
  <si>
    <t>汽缸設定</t>
  </si>
  <si>
    <t>Write</t>
  </si>
  <si>
    <t>0xA8</t>
  </si>
  <si>
    <r>
      <t>汽缸</t>
    </r>
    <r>
      <rPr>
        <sz val="11"/>
        <color theme="1"/>
        <rFont val="Calibri"/>
        <family val="2"/>
      </rPr>
      <t>1~8</t>
    </r>
    <r>
      <rPr>
        <sz val="11"/>
        <color theme="1"/>
        <rFont val="細明體"/>
        <family val="3"/>
        <charset val="136"/>
      </rPr>
      <t>對應</t>
    </r>
    <r>
      <rPr>
        <sz val="11"/>
        <color theme="1"/>
        <rFont val="Calibri"/>
        <family val="2"/>
      </rPr>
      <t>Bit</t>
    </r>
    <r>
      <rPr>
        <sz val="11"/>
        <color theme="1"/>
        <rFont val="細明體"/>
        <family val="3"/>
        <charset val="136"/>
      </rPr>
      <t>位置</t>
    </r>
    <r>
      <rPr>
        <sz val="11"/>
        <color theme="1"/>
        <rFont val="Calibri"/>
        <family val="2"/>
      </rPr>
      <t>,0-Off,1-On</t>
    </r>
  </si>
  <si>
    <t>啟動/測試/單步鍵----繼續生產\n重置鍵---------回到編輯畫面</t>
    <phoneticPr fontId="1" type="noConversion"/>
  </si>
  <si>
    <t>START/TEST/STEP----Continue produce\nRESET------Return To Edit Screen</t>
    <phoneticPr fontId="1" type="noConversion"/>
  </si>
  <si>
    <t>SetQty'&gt;='CurrQty'時顯示</t>
    <phoneticPr fontId="1" type="noConversion"/>
  </si>
  <si>
    <t>SetFail'&gt;='CurrFail'時顯示</t>
    <phoneticPr fontId="1" type="noConversion"/>
  </si>
  <si>
    <t>如更新完需重開機時顯示</t>
    <phoneticPr fontId="1" type="noConversion"/>
  </si>
  <si>
    <t>Z軸以上有輸入程式,卻被關閉\n請使用測試模式</t>
    <phoneticPr fontId="1" type="noConversion"/>
  </si>
  <si>
    <t>Above Z-Axis have a program,but been off\nPlease using test mode</t>
    <phoneticPr fontId="1" type="noConversion"/>
  </si>
  <si>
    <t>測試和生產時顯示</t>
    <phoneticPr fontId="1" type="noConversion"/>
  </si>
  <si>
    <t>收到ErrorMsg後,超過AutoPower分鐘沒輸入鍵盤時,顯示</t>
    <phoneticPr fontId="1" type="noConversion"/>
  </si>
  <si>
    <r>
      <rPr>
        <sz val="11"/>
        <color theme="1"/>
        <rFont val="微軟正黑體"/>
        <family val="2"/>
        <charset val="136"/>
      </rPr>
      <t>探針</t>
    </r>
    <r>
      <rPr>
        <sz val="11"/>
        <color theme="1"/>
        <rFont val="Calibri"/>
        <family val="2"/>
      </rPr>
      <t>x</t>
    </r>
    <r>
      <rPr>
        <sz val="11"/>
        <color theme="1"/>
        <rFont val="微軟正黑體"/>
        <family val="2"/>
        <charset val="136"/>
      </rPr>
      <t>失誤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細明體"/>
        <family val="2"/>
        <charset val="136"/>
      </rPr>
      <t>啟動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測試</t>
    </r>
    <r>
      <rPr>
        <sz val="11"/>
        <color theme="1"/>
        <rFont val="Calibri"/>
        <family val="2"/>
        <charset val="136"/>
      </rPr>
      <t>/</t>
    </r>
    <r>
      <rPr>
        <sz val="11"/>
        <color theme="1"/>
        <rFont val="細明體"/>
        <family val="2"/>
        <charset val="136"/>
      </rPr>
      <t>單步鍵</t>
    </r>
    <r>
      <rPr>
        <sz val="11"/>
        <color theme="1"/>
        <rFont val="Calibri"/>
        <family val="2"/>
        <charset val="136"/>
      </rPr>
      <t>----</t>
    </r>
    <r>
      <rPr>
        <sz val="11"/>
        <color theme="1"/>
        <rFont val="細明體"/>
        <family val="2"/>
        <charset val="136"/>
      </rPr>
      <t>繼續生產
重置鍵</t>
    </r>
    <r>
      <rPr>
        <sz val="11"/>
        <color theme="1"/>
        <rFont val="Calibri"/>
        <family val="2"/>
        <charset val="136"/>
      </rPr>
      <t>---------</t>
    </r>
    <r>
      <rPr>
        <sz val="11"/>
        <color theme="1"/>
        <rFont val="細明體"/>
        <family val="2"/>
        <charset val="136"/>
      </rPr>
      <t>回到編輯畫面</t>
    </r>
    <phoneticPr fontId="1" type="noConversion"/>
  </si>
  <si>
    <t>有關於程式內有錯誤的,第一行文字要顯示"行號X"</t>
    <phoneticPr fontId="1" type="noConversion"/>
  </si>
  <si>
    <t>0x09</t>
    <phoneticPr fontId="1" type="noConversion"/>
  </si>
  <si>
    <t>0x12</t>
    <phoneticPr fontId="1" type="noConversion"/>
  </si>
  <si>
    <t>0x13</t>
    <phoneticPr fontId="1" type="noConversion"/>
  </si>
  <si>
    <t>滑座 x動作錯誤</t>
    <phoneticPr fontId="1" type="noConversion"/>
  </si>
  <si>
    <t>x軸回原點失敗</t>
    <phoneticPr fontId="1" type="noConversion"/>
  </si>
  <si>
    <t>顯示在"探針x失誤"和"探針 x (前)"後</t>
    <phoneticPr fontId="1" type="noConversion"/>
  </si>
  <si>
    <t>更新完顯示</t>
    <phoneticPr fontId="1" type="noConversion"/>
  </si>
  <si>
    <r>
      <t>Z</t>
    </r>
    <r>
      <rPr>
        <sz val="14"/>
        <color theme="1"/>
        <rFont val="微軟正黑體"/>
        <family val="2"/>
        <charset val="136"/>
      </rPr>
      <t>軸以</t>
    </r>
    <r>
      <rPr>
        <sz val="14"/>
        <color theme="1"/>
        <rFont val="細明體"/>
        <family val="2"/>
        <charset val="136"/>
      </rPr>
      <t>上有輸入程式卻被關軸</t>
    </r>
    <phoneticPr fontId="22" type="noConversion"/>
  </si>
  <si>
    <t>超過生產量</t>
    <phoneticPr fontId="1" type="noConversion"/>
  </si>
  <si>
    <t>超過失誤量</t>
    <phoneticPr fontId="1" type="noConversion"/>
  </si>
  <si>
    <t>0x14</t>
    <phoneticPr fontId="1" type="noConversion"/>
  </si>
  <si>
    <t>設定生產量</t>
    <phoneticPr fontId="1" type="noConversion"/>
  </si>
  <si>
    <t>手動</t>
    <phoneticPr fontId="1" type="noConversion"/>
  </si>
  <si>
    <t>單位</t>
    <phoneticPr fontId="1" type="noConversion"/>
  </si>
  <si>
    <t>歸零速度</t>
    <phoneticPr fontId="1" type="noConversion"/>
  </si>
  <si>
    <r>
      <rPr>
        <sz val="11"/>
        <color theme="1"/>
        <rFont val="新細明體"/>
        <family val="2"/>
      </rPr>
      <t>滑座</t>
    </r>
    <r>
      <rPr>
        <sz val="11"/>
        <color theme="1"/>
        <rFont val="Calibri"/>
        <family val="2"/>
      </rPr>
      <t>x</t>
    </r>
    <r>
      <rPr>
        <sz val="11"/>
        <color theme="1"/>
        <rFont val="新細明體"/>
        <family val="2"/>
      </rPr>
      <t>檢測測試正常</t>
    </r>
    <r>
      <rPr>
        <sz val="11"/>
        <color theme="1"/>
        <rFont val="Calibri"/>
        <family val="2"/>
      </rPr>
      <t xml:space="preserve"> </t>
    </r>
    <phoneticPr fontId="1" type="noConversion"/>
  </si>
  <si>
    <t>線架設備錯誤</t>
    <phoneticPr fontId="1" type="noConversion"/>
  </si>
  <si>
    <r>
      <rPr>
        <sz val="11"/>
        <color theme="1"/>
        <rFont val="微軟正黑體"/>
        <family val="2"/>
        <charset val="136"/>
      </rPr>
      <t>伺服失敗</t>
    </r>
    <r>
      <rPr>
        <sz val="11"/>
        <color theme="1"/>
        <rFont val="Calibri"/>
        <family val="2"/>
      </rPr>
      <t xml:space="preserve"> </t>
    </r>
    <phoneticPr fontId="1" type="noConversion"/>
  </si>
  <si>
    <r>
      <rPr>
        <sz val="11"/>
        <color theme="1"/>
        <rFont val="微軟正黑體"/>
        <family val="2"/>
        <charset val="136"/>
      </rPr>
      <t>回原點中</t>
    </r>
    <r>
      <rPr>
        <sz val="11"/>
        <color theme="1"/>
        <rFont val="Calibri"/>
        <family val="2"/>
      </rPr>
      <t>...</t>
    </r>
    <phoneticPr fontId="1" type="noConversion"/>
  </si>
  <si>
    <t>0x0f</t>
    <phoneticPr fontId="1" type="noConversion"/>
  </si>
  <si>
    <r>
      <t>X</t>
    </r>
    <r>
      <rPr>
        <sz val="11"/>
        <color theme="1"/>
        <rFont val="細明體"/>
        <family val="2"/>
        <charset val="136"/>
      </rPr>
      <t>為</t>
    </r>
    <r>
      <rPr>
        <sz val="11"/>
        <color theme="1"/>
        <rFont val="Calibri"/>
        <family val="2"/>
      </rPr>
      <t>(1~8)
1~4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顯示紅底且清空</t>
    </r>
    <r>
      <rPr>
        <sz val="11"/>
        <color theme="1"/>
        <rFont val="Calibri"/>
        <family val="2"/>
      </rPr>
      <t>TextBox(1.3</t>
    </r>
    <r>
      <rPr>
        <sz val="11"/>
        <color theme="1"/>
        <rFont val="細明體"/>
        <family val="2"/>
        <charset val="136"/>
      </rPr>
      <t>為探針</t>
    </r>
    <r>
      <rPr>
        <sz val="11"/>
        <color theme="1"/>
        <rFont val="Calibri"/>
        <family val="2"/>
      </rPr>
      <t>1)
5~8</t>
    </r>
    <r>
      <rPr>
        <sz val="11"/>
        <color theme="1"/>
        <rFont val="細明體"/>
        <family val="2"/>
        <charset val="136"/>
      </rPr>
      <t>探針</t>
    </r>
    <r>
      <rPr>
        <sz val="11"/>
        <color theme="1"/>
        <rFont val="Calibri"/>
        <family val="2"/>
      </rPr>
      <t>1or2</t>
    </r>
    <r>
      <rPr>
        <sz val="11"/>
        <color theme="1"/>
        <rFont val="細明體"/>
        <family val="2"/>
        <charset val="136"/>
      </rPr>
      <t>顯示紅底</t>
    </r>
    <r>
      <rPr>
        <sz val="11"/>
        <color theme="1"/>
        <rFont val="Calibri"/>
        <family val="2"/>
      </rPr>
      <t>+"</t>
    </r>
    <r>
      <rPr>
        <sz val="11"/>
        <color theme="1"/>
        <rFont val="細明體"/>
        <family val="2"/>
        <charset val="136"/>
      </rPr>
      <t>送線前</t>
    </r>
    <r>
      <rPr>
        <sz val="11"/>
        <color theme="1"/>
        <rFont val="Calibri"/>
        <family val="2"/>
      </rPr>
      <t>"(1.3</t>
    </r>
    <r>
      <rPr>
        <sz val="11"/>
        <color theme="1"/>
        <rFont val="細明體"/>
        <family val="1"/>
        <charset val="136"/>
      </rPr>
      <t>為探針</t>
    </r>
    <r>
      <rPr>
        <sz val="11"/>
        <color theme="1"/>
        <rFont val="Calibri"/>
        <family val="2"/>
      </rPr>
      <t>1)</t>
    </r>
    <phoneticPr fontId="1" type="noConversion"/>
  </si>
  <si>
    <t>*</t>
    <phoneticPr fontId="1" type="noConversion"/>
  </si>
  <si>
    <t>0x15</t>
    <phoneticPr fontId="1" type="noConversion"/>
  </si>
  <si>
    <t>按-A或+A導引翻線回原點</t>
  </si>
  <si>
    <t>自動回原點</t>
    <phoneticPr fontId="1" type="noConversion"/>
  </si>
  <si>
    <t>0x16</t>
    <phoneticPr fontId="1" type="noConversion"/>
  </si>
  <si>
    <t>線架時間</t>
    <phoneticPr fontId="1" type="noConversion"/>
  </si>
  <si>
    <t>0xB9</t>
    <phoneticPr fontId="1" type="noConversion"/>
  </si>
  <si>
    <t>0~99</t>
    <phoneticPr fontId="1" type="noConversion"/>
  </si>
  <si>
    <t>0xBA</t>
    <phoneticPr fontId="1" type="noConversion"/>
  </si>
  <si>
    <t>0xBB</t>
    <phoneticPr fontId="1" type="noConversion"/>
  </si>
  <si>
    <t>0xBC</t>
    <phoneticPr fontId="1" type="noConversion"/>
  </si>
  <si>
    <t>機型</t>
    <phoneticPr fontId="1" type="noConversion"/>
  </si>
  <si>
    <t>0,1</t>
    <phoneticPr fontId="1" type="noConversion"/>
  </si>
  <si>
    <t>翻線角度</t>
    <phoneticPr fontId="1" type="noConversion"/>
  </si>
  <si>
    <t>汽缸解除</t>
  </si>
  <si>
    <t>0xBD</t>
    <phoneticPr fontId="1" type="noConversion"/>
  </si>
  <si>
    <t>0xBE</t>
    <phoneticPr fontId="1" type="noConversion"/>
  </si>
  <si>
    <t>0xBF</t>
    <phoneticPr fontId="1" type="noConversion"/>
  </si>
  <si>
    <t>X軸反向</t>
    <phoneticPr fontId="1" type="noConversion"/>
  </si>
  <si>
    <t>鍵盤鎖住</t>
  </si>
  <si>
    <t>滑座極限</t>
    <phoneticPr fontId="1" type="noConversion"/>
  </si>
  <si>
    <t>油檢解除</t>
    <phoneticPr fontId="1" type="noConversion"/>
  </si>
  <si>
    <t>回報信號</t>
    <phoneticPr fontId="1" type="noConversion"/>
  </si>
  <si>
    <t>馬達格數</t>
    <phoneticPr fontId="1" type="noConversion"/>
  </si>
  <si>
    <t>0xD0</t>
    <phoneticPr fontId="1" type="noConversion"/>
  </si>
  <si>
    <t>X-編碼器</t>
  </si>
  <si>
    <t>Y-編碼器</t>
  </si>
  <si>
    <t>安全門</t>
  </si>
  <si>
    <t>安全裝置</t>
  </si>
  <si>
    <t>警示燈</t>
  </si>
  <si>
    <t>0xD1</t>
    <phoneticPr fontId="1" type="noConversion"/>
  </si>
  <si>
    <t>0xD2</t>
    <phoneticPr fontId="1" type="noConversion"/>
  </si>
  <si>
    <t>0xD3</t>
    <phoneticPr fontId="1" type="noConversion"/>
  </si>
  <si>
    <t>0xD4</t>
    <phoneticPr fontId="1" type="noConversion"/>
  </si>
  <si>
    <t>0xD5</t>
    <phoneticPr fontId="1" type="noConversion"/>
  </si>
  <si>
    <t>0~999.9</t>
    <phoneticPr fontId="1" type="noConversion"/>
  </si>
  <si>
    <r>
      <t>*(</t>
    </r>
    <r>
      <rPr>
        <sz val="11"/>
        <color theme="1"/>
        <rFont val="細明體"/>
        <family val="2"/>
        <charset val="136"/>
      </rPr>
      <t>尚未清除和顯示紅底</t>
    </r>
    <r>
      <rPr>
        <sz val="11"/>
        <color theme="1"/>
        <rFont val="Calibri"/>
        <family val="2"/>
      </rPr>
      <t>)</t>
    </r>
    <phoneticPr fontId="1" type="noConversion"/>
  </si>
  <si>
    <r>
      <t>*(</t>
    </r>
    <r>
      <rPr>
        <sz val="11"/>
        <color theme="1"/>
        <rFont val="微軟正黑體"/>
        <family val="2"/>
        <charset val="136"/>
      </rPr>
      <t>尚未測試</t>
    </r>
    <r>
      <rPr>
        <sz val="11"/>
        <color theme="1"/>
        <rFont val="Calibri"/>
        <family val="2"/>
      </rPr>
      <t>)</t>
    </r>
    <phoneticPr fontId="1" type="noConversion"/>
  </si>
  <si>
    <t>速率</t>
    <phoneticPr fontId="1" type="noConversion"/>
  </si>
  <si>
    <t>模式</t>
    <phoneticPr fontId="1" type="noConversion"/>
  </si>
  <si>
    <t>0xC7</t>
    <phoneticPr fontId="1" type="noConversion"/>
  </si>
  <si>
    <t>讀取RPM</t>
    <phoneticPr fontId="1" type="noConversion"/>
  </si>
  <si>
    <t>目前生產量</t>
    <phoneticPr fontId="1" type="noConversion"/>
  </si>
  <si>
    <t>目前行數</t>
    <phoneticPr fontId="1" type="noConversion"/>
  </si>
  <si>
    <t>0x59</t>
    <phoneticPr fontId="1" type="noConversion"/>
  </si>
  <si>
    <r>
      <t>0:-</t>
    </r>
    <r>
      <rPr>
        <sz val="11"/>
        <color theme="1"/>
        <rFont val="細明體"/>
        <family val="2"/>
        <charset val="136"/>
      </rPr>
      <t>加</t>
    </r>
    <r>
      <rPr>
        <sz val="11"/>
        <color theme="1"/>
        <rFont val="Calibri"/>
        <family val="2"/>
      </rPr>
      <t xml:space="preserve"> 1:</t>
    </r>
    <r>
      <rPr>
        <sz val="11"/>
        <color theme="1"/>
        <rFont val="細明體"/>
        <family val="2"/>
        <charset val="136"/>
      </rPr>
      <t>減</t>
    </r>
    <phoneticPr fontId="1" type="noConversion"/>
  </si>
  <si>
    <t>0xC0</t>
    <phoneticPr fontId="1" type="noConversion"/>
  </si>
  <si>
    <t>X1</t>
    <phoneticPr fontId="1" type="noConversion"/>
  </si>
  <si>
    <t>X2</t>
    <phoneticPr fontId="1" type="noConversion"/>
  </si>
  <si>
    <t>F</t>
    <phoneticPr fontId="1" type="noConversion"/>
  </si>
  <si>
    <t>RQ</t>
    <phoneticPr fontId="1" type="noConversion"/>
  </si>
  <si>
    <t>RW</t>
    <phoneticPr fontId="1" type="noConversion"/>
  </si>
  <si>
    <t>Slide1</t>
    <phoneticPr fontId="1" type="noConversion"/>
  </si>
  <si>
    <t>Slide2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</si>
  <si>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</si>
  <si>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</si>
  <si>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</si>
  <si>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</si>
  <si>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</si>
  <si>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X8</t>
    <phoneticPr fontId="1" type="noConversion"/>
  </si>
  <si>
    <t>Slide3</t>
    <phoneticPr fontId="1" type="noConversion"/>
  </si>
  <si>
    <t>Slide4</t>
    <phoneticPr fontId="1" type="noConversion"/>
  </si>
  <si>
    <t>Slide5</t>
    <phoneticPr fontId="1" type="noConversion"/>
  </si>
  <si>
    <t>Slide6</t>
    <phoneticPr fontId="1" type="noConversion"/>
  </si>
  <si>
    <t>Slide7</t>
    <phoneticPr fontId="1" type="noConversion"/>
  </si>
  <si>
    <t>Slide8</t>
    <phoneticPr fontId="1" type="noConversion"/>
  </si>
  <si>
    <t>0x51</t>
    <phoneticPr fontId="1" type="noConversion"/>
  </si>
  <si>
    <t>0x52</t>
    <phoneticPr fontId="1" type="noConversion"/>
  </si>
  <si>
    <t>2進制</t>
    <phoneticPr fontId="1" type="noConversion"/>
  </si>
  <si>
    <t>Default:0</t>
    <phoneticPr fontId="1" type="noConversion"/>
  </si>
  <si>
    <t>defUART_wMode</t>
    <phoneticPr fontId="1" type="noConversion"/>
  </si>
  <si>
    <t>defUART_wStop</t>
    <phoneticPr fontId="1" type="noConversion"/>
  </si>
  <si>
    <t>defUART_wManualUpDown</t>
    <phoneticPr fontId="1" type="noConversion"/>
  </si>
  <si>
    <t>defUART_wPosition</t>
    <phoneticPr fontId="1" type="noConversion"/>
  </si>
  <si>
    <t>MOVE</t>
    <phoneticPr fontId="1" type="noConversion"/>
  </si>
  <si>
    <t>END_ACT</t>
    <phoneticPr fontId="1" type="noConversion"/>
  </si>
  <si>
    <t>0x2B</t>
    <phoneticPr fontId="1" type="noConversion"/>
  </si>
  <si>
    <t>+Y (+F)</t>
    <phoneticPr fontId="1" type="noConversion"/>
  </si>
  <si>
    <t>-Y (-F)</t>
    <phoneticPr fontId="1" type="noConversion"/>
  </si>
  <si>
    <t>+A (+RW)</t>
    <phoneticPr fontId="1" type="noConversion"/>
  </si>
  <si>
    <t>-A (-RW)</t>
    <phoneticPr fontId="1" type="noConversion"/>
  </si>
  <si>
    <t>0x0A</t>
    <phoneticPr fontId="1" type="noConversion"/>
  </si>
  <si>
    <t>0x0C</t>
    <phoneticPr fontId="1" type="noConversion"/>
  </si>
  <si>
    <t>0x0D</t>
    <phoneticPr fontId="1" type="noConversion"/>
  </si>
  <si>
    <t>0x0E</t>
    <phoneticPr fontId="1" type="noConversion"/>
  </si>
  <si>
    <t>defUART_wAIR_SET</t>
    <phoneticPr fontId="1" type="noConversion"/>
  </si>
  <si>
    <t>0xA0</t>
    <phoneticPr fontId="1" type="noConversion"/>
  </si>
  <si>
    <t>0xA2</t>
    <phoneticPr fontId="1" type="noConversion"/>
  </si>
  <si>
    <t>0xA4</t>
    <phoneticPr fontId="1" type="noConversion"/>
  </si>
  <si>
    <t>defUART_wReset</t>
    <phoneticPr fontId="1" type="noConversion"/>
  </si>
  <si>
    <t>測試旋鈕速度值</t>
    <phoneticPr fontId="1" type="noConversion"/>
  </si>
  <si>
    <t>位置讀取</t>
    <phoneticPr fontId="1" type="noConversion"/>
  </si>
  <si>
    <t>馬達型態,馬達型態</t>
    <phoneticPr fontId="1" type="noConversion"/>
  </si>
  <si>
    <t>軸名</t>
    <phoneticPr fontId="1" type="noConversion"/>
  </si>
  <si>
    <t>目前生產時間 (ms) - 時間軸</t>
    <phoneticPr fontId="1" type="noConversion"/>
  </si>
  <si>
    <t>目前生產量 - 表格</t>
    <phoneticPr fontId="1" type="noConversion"/>
  </si>
  <si>
    <t>0xA6</t>
    <phoneticPr fontId="1" type="noConversion"/>
  </si>
  <si>
    <t>目前失誤量</t>
    <phoneticPr fontId="1" type="noConversion"/>
  </si>
  <si>
    <t>V</t>
    <phoneticPr fontId="1" type="noConversion"/>
  </si>
  <si>
    <t>step/ms</t>
    <phoneticPr fontId="1" type="noConversion"/>
  </si>
  <si>
    <t>馬達速度 rpm</t>
    <phoneticPr fontId="1" type="noConversion"/>
  </si>
  <si>
    <t>馬德格數 step/圈</t>
    <phoneticPr fontId="1" type="noConversion"/>
  </si>
  <si>
    <t>倍率 1</t>
    <phoneticPr fontId="1" type="noConversion"/>
  </si>
  <si>
    <t>倍率 2</t>
    <phoneticPr fontId="1" type="noConversion"/>
  </si>
  <si>
    <t>邏輯格數</t>
    <phoneticPr fontId="1" type="noConversion"/>
  </si>
  <si>
    <t>原點Overflow/Underflow</t>
    <phoneticPr fontId="1" type="noConversion"/>
  </si>
  <si>
    <t>1: Overflow, 0: Underflow</t>
    <phoneticPr fontId="1" type="noConversion"/>
  </si>
  <si>
    <t>0x0F</t>
    <phoneticPr fontId="1" type="noConversion"/>
  </si>
  <si>
    <t>0x5A</t>
    <phoneticPr fontId="1" type="noConversion"/>
  </si>
  <si>
    <t>defUART_rMotorType</t>
    <phoneticPr fontId="1" type="noConversion"/>
  </si>
  <si>
    <t>defUART_rKeyboard</t>
    <phoneticPr fontId="1" type="noConversion"/>
  </si>
  <si>
    <t>defUART_rKeySpeed</t>
    <phoneticPr fontId="1" type="noConversion"/>
  </si>
  <si>
    <t>defUART_rCurrProductQty</t>
    <phoneticPr fontId="1" type="noConversion"/>
  </si>
  <si>
    <t>defUART_rCurrProductTime</t>
    <phoneticPr fontId="1" type="noConversion"/>
  </si>
  <si>
    <t>defUART_rCurrFailQty</t>
    <phoneticPr fontId="1" type="noConversion"/>
  </si>
  <si>
    <t>defUART_rOverUnderFlow</t>
    <phoneticPr fontId="1" type="noConversion"/>
  </si>
  <si>
    <t>defUART_wCurrProductQty</t>
    <phoneticPr fontId="1" type="noConversion"/>
  </si>
  <si>
    <t>defUART_wSetProductQty</t>
    <phoneticPr fontId="1" type="noConversion"/>
  </si>
  <si>
    <t>defUART_wCurrFailQty</t>
    <phoneticPr fontId="1" type="noConversion"/>
  </si>
  <si>
    <t>defUART_wSetFailQty</t>
    <phoneticPr fontId="1" type="noConversion"/>
  </si>
  <si>
    <t>defUART_wMOVE</t>
    <phoneticPr fontId="1" type="noConversion"/>
  </si>
  <si>
    <t>defUART_wEND_ACT</t>
    <phoneticPr fontId="1" type="noConversion"/>
  </si>
  <si>
    <t>START_MOVE_STEP</t>
    <phoneticPr fontId="1" type="noConversion"/>
  </si>
  <si>
    <t>defUART_wSTART_MOVE_STEP</t>
    <phoneticPr fontId="1" type="noConversion"/>
  </si>
  <si>
    <t>END_MOVE_STEP</t>
    <phoneticPr fontId="1" type="noConversion"/>
  </si>
  <si>
    <t>defUART_wEND_MOVE_STEP</t>
    <phoneticPr fontId="1" type="noConversion"/>
  </si>
  <si>
    <t>Byte0 (0~100)</t>
    <phoneticPr fontId="1" type="noConversion"/>
  </si>
  <si>
    <t>0~100</t>
    <phoneticPr fontId="1" type="noConversion"/>
  </si>
  <si>
    <t>0x04</t>
    <phoneticPr fontId="1" type="noConversion"/>
  </si>
  <si>
    <t>反向</t>
    <phoneticPr fontId="1" type="noConversion"/>
  </si>
  <si>
    <t>A(RW) Home</t>
    <phoneticPr fontId="1" type="noConversion"/>
  </si>
  <si>
    <t>START_VR_STEP</t>
    <phoneticPr fontId="1" type="noConversion"/>
  </si>
  <si>
    <t>END_VR_STEP</t>
    <phoneticPr fontId="1" type="noConversion"/>
  </si>
  <si>
    <t>MOVE VR STEP</t>
    <phoneticPr fontId="1" type="noConversion"/>
  </si>
  <si>
    <t>0xD6</t>
    <phoneticPr fontId="1" type="noConversion"/>
  </si>
  <si>
    <t>Step</t>
    <phoneticPr fontId="1" type="noConversion"/>
  </si>
  <si>
    <t>Total ms</t>
    <phoneticPr fontId="1" type="noConversion"/>
  </si>
  <si>
    <t>step-ms</t>
    <phoneticPr fontId="1" type="noConversion"/>
  </si>
  <si>
    <t>RPM</t>
    <phoneticPr fontId="1" type="noConversion"/>
  </si>
  <si>
    <t>圈/分</t>
    <phoneticPr fontId="1" type="noConversion"/>
  </si>
  <si>
    <t>step</t>
    <phoneticPr fontId="1" type="noConversion"/>
  </si>
  <si>
    <t>Step/圈</t>
    <phoneticPr fontId="1" type="noConversion"/>
  </si>
  <si>
    <t>idms (X)</t>
    <phoneticPr fontId="1" type="noConversion"/>
  </si>
  <si>
    <t>%</t>
    <phoneticPr fontId="1" type="noConversion"/>
  </si>
  <si>
    <t>加減速 PNSpeed</t>
    <phoneticPr fontId="1" type="noConversion"/>
  </si>
  <si>
    <t>New ms</t>
    <phoneticPr fontId="1" type="noConversion"/>
  </si>
  <si>
    <t>Step/pre-ms=Max Speed</t>
    <phoneticPr fontId="1" type="noConversion"/>
  </si>
  <si>
    <t>new ms</t>
    <phoneticPr fontId="1" type="noConversion"/>
  </si>
  <si>
    <t>0xD7</t>
    <phoneticPr fontId="1" type="noConversion"/>
  </si>
  <si>
    <t>defUART_wMOVE_TOUCH</t>
    <phoneticPr fontId="1" type="noConversion"/>
  </si>
  <si>
    <t>MOVE_TOUCH</t>
    <phoneticPr fontId="1" type="noConversion"/>
  </si>
  <si>
    <t>0xD8</t>
    <phoneticPr fontId="1" type="noConversion"/>
  </si>
  <si>
    <t>defUART_rN</t>
    <phoneticPr fontId="1" type="noConversion"/>
  </si>
  <si>
    <t>0x5B</t>
    <phoneticPr fontId="1" type="noConversion"/>
  </si>
  <si>
    <t>defUART_wFullRun</t>
    <phoneticPr fontId="1" type="noConversion"/>
  </si>
  <si>
    <t>defUART_wTestRun</t>
    <phoneticPr fontId="1" type="noConversion"/>
  </si>
  <si>
    <t>defUART_wStepRun</t>
    <phoneticPr fontId="1" type="noConversion"/>
  </si>
  <si>
    <t>0xA8</t>
    <phoneticPr fontId="1" type="noConversion"/>
  </si>
  <si>
    <t>0xA9</t>
    <phoneticPr fontId="1" type="noConversion"/>
  </si>
  <si>
    <t>0xD9</t>
    <phoneticPr fontId="1" type="noConversion"/>
  </si>
  <si>
    <t>defUART_wMOVE_R</t>
    <phoneticPr fontId="1" type="noConversion"/>
  </si>
  <si>
    <t>defUART_wSlow</t>
    <phoneticPr fontId="1" type="noConversion"/>
  </si>
  <si>
    <t>0xDD</t>
    <phoneticPr fontId="1" type="noConversion"/>
  </si>
  <si>
    <t>MOVE_R (送線)</t>
    <phoneticPr fontId="1" type="noConversion"/>
  </si>
  <si>
    <t>累積長度</t>
    <phoneticPr fontId="1" type="noConversion"/>
  </si>
  <si>
    <t>0x5C</t>
    <phoneticPr fontId="1" type="noConversion"/>
  </si>
  <si>
    <t>defUART_rFeedLength</t>
    <phoneticPr fontId="1" type="noConversion"/>
  </si>
  <si>
    <t>defUART_rProduceStop</t>
    <phoneticPr fontId="1" type="noConversion"/>
  </si>
  <si>
    <t>生產停止</t>
    <phoneticPr fontId="1" type="noConversion"/>
  </si>
  <si>
    <t>0x5D</t>
    <phoneticPr fontId="1" type="noConversion"/>
  </si>
  <si>
    <t>defUART_wVR_AUTO</t>
    <phoneticPr fontId="1" type="noConversion"/>
  </si>
  <si>
    <t>0xAB</t>
    <phoneticPr fontId="1" type="noConversion"/>
  </si>
  <si>
    <t>defUART_rTest2Product</t>
    <phoneticPr fontId="1" type="noConversion"/>
  </si>
  <si>
    <t>0x5E</t>
    <phoneticPr fontId="1" type="noConversion"/>
  </si>
  <si>
    <t>測試轉生產</t>
    <phoneticPr fontId="1" type="noConversion"/>
  </si>
  <si>
    <t>MOVE STEP OK</t>
    <phoneticPr fontId="1" type="noConversion"/>
  </si>
  <si>
    <t>MOVE VR STEP OK</t>
    <phoneticPr fontId="1" type="noConversion"/>
  </si>
  <si>
    <t>defUART_rMOVE STEP_OK</t>
    <phoneticPr fontId="1" type="noConversion"/>
  </si>
  <si>
    <t>defUART_rMOVE_VR_STEP_OK</t>
    <phoneticPr fontId="1" type="noConversion"/>
  </si>
  <si>
    <t>0x61</t>
    <phoneticPr fontId="1" type="noConversion"/>
  </si>
  <si>
    <t>0x62</t>
    <phoneticPr fontId="1" type="noConversion"/>
  </si>
  <si>
    <t>MOVE STEP</t>
    <phoneticPr fontId="1" type="noConversion"/>
  </si>
  <si>
    <t>0x63</t>
    <phoneticPr fontId="1" type="noConversion"/>
  </si>
  <si>
    <t>探針讀取</t>
    <phoneticPr fontId="1" type="noConversion"/>
  </si>
  <si>
    <t>defUART_rTouchOK</t>
    <phoneticPr fontId="1" type="noConversion"/>
  </si>
  <si>
    <t>0x64</t>
    <phoneticPr fontId="1" type="noConversion"/>
  </si>
  <si>
    <t>defUART_rTouchStatus</t>
    <phoneticPr fontId="1" type="noConversion"/>
  </si>
  <si>
    <t>START_ACT</t>
    <phoneticPr fontId="1" type="noConversion"/>
  </si>
  <si>
    <t>defUART_wSTART_ACT</t>
    <phoneticPr fontId="1" type="noConversion"/>
  </si>
  <si>
    <t>0x2A</t>
    <phoneticPr fontId="1" type="noConversion"/>
  </si>
  <si>
    <t>defUART_wMOVE_STEP</t>
    <phoneticPr fontId="1" type="noConversion"/>
  </si>
  <si>
    <t>defUART_wMOVE_VR_STEP</t>
    <phoneticPr fontId="1" type="noConversion"/>
  </si>
  <si>
    <t>defUART_wEND_VR_STEP</t>
    <phoneticPr fontId="1" type="noConversion"/>
  </si>
  <si>
    <t>defUART_rPosition_PHY</t>
    <phoneticPr fontId="1" type="noConversion"/>
  </si>
  <si>
    <t>工具程式執行</t>
    <phoneticPr fontId="1" type="noConversion"/>
  </si>
  <si>
    <t>0xDA</t>
    <phoneticPr fontId="1" type="noConversion"/>
  </si>
  <si>
    <t>defUART_wProgramToolRun</t>
    <phoneticPr fontId="1" type="noConversion"/>
  </si>
  <si>
    <t>軸開關狀態</t>
    <phoneticPr fontId="1" type="noConversion"/>
  </si>
  <si>
    <t>Init</t>
    <phoneticPr fontId="1" type="noConversion"/>
  </si>
  <si>
    <t>0xDB</t>
    <phoneticPr fontId="1" type="noConversion"/>
  </si>
  <si>
    <t>錯誤回報</t>
    <phoneticPr fontId="1" type="noConversion"/>
  </si>
  <si>
    <t>defUART_rErrorMsg</t>
    <phoneticPr fontId="1" type="noConversion"/>
  </si>
  <si>
    <t>0x40</t>
    <phoneticPr fontId="1" type="noConversion"/>
  </si>
  <si>
    <t># MOVE STEP (0xD2) , Axis(1) , ms(4), idms(2), step_frw(4),step(4), curr_pos(4)</t>
    <phoneticPr fontId="1" type="noConversion"/>
  </si>
  <si>
    <t># MOVE VR (0xD5) , Axis(1) , ms(4), idms(2), step_frw(4),step(4),dst_pos(4)</t>
    <phoneticPr fontId="1" type="noConversion"/>
  </si>
  <si>
    <t>0xDC</t>
    <phoneticPr fontId="1" type="noConversion"/>
  </si>
  <si>
    <t>送線軸資訊</t>
    <phoneticPr fontId="1" type="noConversion"/>
  </si>
  <si>
    <t>關機  Shutdown</t>
    <phoneticPr fontId="1" type="noConversion"/>
  </si>
  <si>
    <t>錯誤時關機</t>
    <phoneticPr fontId="1" type="noConversion"/>
  </si>
  <si>
    <t>VR Auto Mode</t>
    <phoneticPr fontId="1" type="noConversion"/>
  </si>
  <si>
    <t>簡易手輪</t>
    <phoneticPr fontId="1" type="noConversion"/>
  </si>
  <si>
    <t>0x65</t>
    <phoneticPr fontId="1" type="noConversion"/>
  </si>
  <si>
    <t>反向</t>
    <phoneticPr fontId="1" type="noConversion"/>
  </si>
  <si>
    <t>defUART_HandWheel</t>
    <phoneticPr fontId="1" type="noConversion"/>
  </si>
  <si>
    <t>0xF0</t>
    <phoneticPr fontId="1" type="noConversion"/>
  </si>
  <si>
    <t>Current State</t>
    <phoneticPr fontId="1" type="noConversion"/>
  </si>
  <si>
    <t>手輪倍率</t>
    <phoneticPr fontId="1" type="noConversion"/>
  </si>
  <si>
    <t>0xDE</t>
    <phoneticPr fontId="1" type="noConversion"/>
  </si>
  <si>
    <t># MOVE (0xD0) , Axis(1) , FileNo(2), N(2), Start ms(4), ms(2), idms(2), step_frw(4),step(4), dst_pos(4)</t>
    <phoneticPr fontId="1" type="noConversion"/>
  </si>
  <si>
    <t># MOVE_TOUCH (0xD8) , Axis(1), FileNo(2), N(2), Start ms(4), ms(2), idms(2), step_frw(4), step(4), dst_pos(4)</t>
    <phoneticPr fontId="1" type="noConversion"/>
  </si>
  <si>
    <t>Version No</t>
    <phoneticPr fontId="1" type="noConversion"/>
  </si>
  <si>
    <t>defUART_VersionNo</t>
    <phoneticPr fontId="1" type="noConversion"/>
  </si>
  <si>
    <t>0x66</t>
    <phoneticPr fontId="1" type="noConversion"/>
  </si>
  <si>
    <t>State(1), 0: End, 1: Continous</t>
    <phoneticPr fontId="1" type="noConversion"/>
  </si>
  <si>
    <t>TOUCH</t>
    <phoneticPr fontId="1" type="noConversion"/>
  </si>
  <si>
    <t>AIR</t>
    <phoneticPr fontId="1" type="noConversion"/>
  </si>
  <si>
    <t>手輪軸資訊</t>
    <phoneticPr fontId="1" type="noConversion"/>
  </si>
  <si>
    <t>0xDF</t>
    <phoneticPr fontId="1" type="noConversion"/>
  </si>
  <si>
    <t>關機準備中</t>
    <phoneticPr fontId="1" type="noConversion"/>
  </si>
  <si>
    <t>defUART_PowerDown</t>
    <phoneticPr fontId="1" type="noConversion"/>
  </si>
  <si>
    <t>0x67</t>
    <phoneticPr fontId="1" type="noConversion"/>
  </si>
  <si>
    <t>defUART_wTOUCH</t>
    <phoneticPr fontId="1" type="noConversion"/>
  </si>
  <si>
    <t>0xE0</t>
    <phoneticPr fontId="1" type="noConversion"/>
  </si>
  <si>
    <t>0xE1</t>
    <phoneticPr fontId="1" type="noConversion"/>
  </si>
  <si>
    <t>SET_POS Axis(1),Pos(4)</t>
    <phoneticPr fontId="1" type="noConversion"/>
  </si>
  <si>
    <t>設定目前邏輯位置</t>
    <phoneticPr fontId="1" type="noConversion"/>
  </si>
  <si>
    <t>defUART_wAIR</t>
    <phoneticPr fontId="1" type="noConversion"/>
  </si>
  <si>
    <t>defUART_wHandWheelAxis</t>
    <phoneticPr fontId="1" type="noConversion"/>
  </si>
  <si>
    <t>defUART_wHandWheelPower</t>
    <phoneticPr fontId="1" type="noConversion"/>
  </si>
  <si>
    <t>defUART_wShutdown</t>
    <phoneticPr fontId="1" type="noConversion"/>
  </si>
  <si>
    <t>defUART_wSetCurrLogiPos</t>
    <phoneticPr fontId="1" type="noConversion"/>
  </si>
  <si>
    <t>defUART_wFAxisPosition</t>
    <phoneticPr fontId="1" type="noConversion"/>
  </si>
  <si>
    <t>defUART_wAxisSwitch</t>
    <phoneticPr fontId="1" type="noConversion"/>
  </si>
  <si>
    <t>defUART_wCurrentState</t>
    <phoneticPr fontId="1" type="noConversion"/>
  </si>
  <si>
    <t># MOVE_R (0xD9) , Axis(1) , FileNo(2), N(2), Start ms(4), ms(2), idms(2), step(4), dst_pos(4)</t>
    <phoneticPr fontId="1" type="noConversion"/>
  </si>
  <si>
    <t>Byte0 (Axis8:1),Byte1(Axis16:9),Byte2(Axis24:17),Byte3(Axis32:25) / 0: Off/1: On</t>
    <phoneticPr fontId="1" type="noConversion"/>
  </si>
  <si>
    <t>Mode 0:VR, 1:Auto(1)</t>
    <phoneticPr fontId="1" type="noConversion"/>
  </si>
  <si>
    <t>Qty(4)</t>
    <phoneticPr fontId="1" type="noConversion"/>
  </si>
  <si>
    <t>註解</t>
    <phoneticPr fontId="1" type="noConversion"/>
  </si>
  <si>
    <t>軸對應(PHY軸)</t>
    <phoneticPr fontId="1" type="noConversion"/>
  </si>
  <si>
    <t>16進制 (Logi or PHY)</t>
    <phoneticPr fontId="1" type="noConversion"/>
  </si>
  <si>
    <t>defUART_rPosition(0x51),軸號(1),Position(4/2補數)</t>
    <phoneticPr fontId="1" type="noConversion"/>
  </si>
  <si>
    <t>… (每一軸型態)</t>
    <phoneticPr fontId="1" type="noConversion"/>
  </si>
  <si>
    <t>馬達Mode: 0- 三洋, 1: 松下, 2: 台達</t>
    <phoneticPr fontId="1" type="noConversion"/>
  </si>
  <si>
    <t>鍵盤鎖住 (Key Lock)ON-----螢幕岀現"鍵盤鎖住",並且不允許任何輸入(PC鍵盤,滑鼠及觸控螢幕)及機上操作盒+Y,-Y,+A,-A,Ahome</t>
    <phoneticPr fontId="1" type="noConversion"/>
  </si>
  <si>
    <t>鍵盤鎖住(Key Lock)OFF</t>
    <phoneticPr fontId="1" type="noConversion"/>
  </si>
  <si>
    <t>原點</t>
    <phoneticPr fontId="1" type="noConversion"/>
  </si>
  <si>
    <t>啟動生產</t>
    <phoneticPr fontId="1" type="noConversion"/>
  </si>
  <si>
    <t>測試</t>
    <phoneticPr fontId="1" type="noConversion"/>
  </si>
  <si>
    <t>停機</t>
    <phoneticPr fontId="1" type="noConversion"/>
  </si>
  <si>
    <t>重置(RESET ON)</t>
    <phoneticPr fontId="1" type="noConversion"/>
  </si>
  <si>
    <t>重置(RESET OFF)</t>
    <phoneticPr fontId="1" type="noConversion"/>
  </si>
  <si>
    <t>鍵盤切換(Switch)ON---螢幕岀現"鍵盤切換(",並且不允許任何輸入(PC鍵盤,滑鼠及觸控螢幕),只允許機上操作盒+Y,-Y,+A,-A,AHome</t>
    <phoneticPr fontId="1" type="noConversion"/>
  </si>
  <si>
    <t>鍵盤切換(Switch)OFF</t>
    <phoneticPr fontId="1" type="noConversion"/>
  </si>
  <si>
    <t>轉芯, 捲取, 凸輪</t>
    <phoneticPr fontId="1" type="noConversion"/>
  </si>
  <si>
    <t>State(1) - 0:停機按鈕, 1:生產數量到, 2: 探針失誤量到</t>
    <phoneticPr fontId="1" type="noConversion"/>
  </si>
  <si>
    <t>(補數), 0-失敗(紅底空白)</t>
    <phoneticPr fontId="1" type="noConversion"/>
  </si>
  <si>
    <t>生產送</t>
    <phoneticPr fontId="1" type="noConversion"/>
  </si>
  <si>
    <t>降速</t>
    <phoneticPr fontId="1" type="noConversion"/>
  </si>
  <si>
    <t>停機 (做完目前彈簧停止)</t>
    <phoneticPr fontId="1" type="noConversion"/>
  </si>
  <si>
    <t>重置(立即停止)</t>
    <phoneticPr fontId="1" type="noConversion"/>
  </si>
  <si>
    <t>設定失誤量</t>
    <phoneticPr fontId="1" type="noConversion"/>
  </si>
  <si>
    <t>全速生產</t>
    <phoneticPr fontId="1" type="noConversion"/>
  </si>
  <si>
    <t>4/15 VR Auto Mode(0xAB) 取代</t>
    <phoneticPr fontId="1" type="noConversion"/>
  </si>
  <si>
    <t>測試生產</t>
    <phoneticPr fontId="1" type="noConversion"/>
  </si>
  <si>
    <t>手輪生產</t>
    <phoneticPr fontId="1" type="noConversion"/>
  </si>
  <si>
    <t>手動加減</t>
    <phoneticPr fontId="1" type="noConversion"/>
  </si>
  <si>
    <t>Axis(1), up/down(1),step_frw(4), step(4),curr_pos(補數4)</t>
    <phoneticPr fontId="1" type="noConversion"/>
  </si>
  <si>
    <t>PHY:偏移量, Logi: 顯示值</t>
    <phoneticPr fontId="1" type="noConversion"/>
  </si>
  <si>
    <t>位置設定</t>
    <phoneticPr fontId="1" type="noConversion"/>
  </si>
  <si>
    <t>軸對應(PHY軸) (4)</t>
    <phoneticPr fontId="1" type="noConversion"/>
  </si>
  <si>
    <t>模式設定</t>
    <phoneticPr fontId="1" type="noConversion"/>
  </si>
  <si>
    <t>汽缸設定</t>
    <phoneticPr fontId="1" type="noConversion"/>
  </si>
  <si>
    <t># TOUCH(0xD7), N(2), TOUCH探針(1),FileNo(2),Start ms(4),ms(2)</t>
    <phoneticPr fontId="1" type="noConversion"/>
  </si>
  <si>
    <t>Byte0 (倍率 0:x1 ,1:x10 ,2:x100)</t>
    <phoneticPr fontId="1" type="noConversion"/>
  </si>
  <si>
    <t># AIR (0xD9), N(2), AIR汽缸(1),Start ms(4),ms(2)</t>
    <phoneticPr fontId="1" type="noConversion"/>
  </si>
  <si>
    <t>0: Normal State 1: 原點 (Home State), 2. 測試 (Test State), 3. 測試修改-手輪可以+微調 (Test Edit State)  4. 生產 (Production State) 5. 執行快速切刀 (Cutting State), 6. AI區塊測試 (AI Test State),8: 請用VR回虛擬原點(VRHOMEState), 9. 選軸回原點 (SPHomeState)</t>
    <phoneticPr fontId="1" type="noConversion"/>
  </si>
  <si>
    <t>軸號</t>
    <phoneticPr fontId="1" type="noConversion"/>
  </si>
  <si>
    <t>汽缸[b7:0-8~1] (1), 探針[b3:0-4~1](1)</t>
    <phoneticPr fontId="1" type="noConversion"/>
  </si>
  <si>
    <r>
      <rPr>
        <sz val="10"/>
        <color theme="1"/>
        <rFont val="微軟正黑體"/>
        <family val="2"/>
        <charset val="136"/>
      </rPr>
      <t>Mode模式 0:Logi/1:Phy (1), 軸對應/0xFF全軸 (1)</t>
    </r>
    <phoneticPr fontId="1" type="noConversion"/>
  </si>
  <si>
    <r>
      <t>ProgramNo(2) 0xFFFF:</t>
    </r>
    <r>
      <rPr>
        <sz val="10"/>
        <color rgb="FF1F2328"/>
        <rFont val="微軟正黑體"/>
        <family val="2"/>
        <charset val="136"/>
      </rPr>
      <t>主程式, 其他:工具程式)</t>
    </r>
    <phoneticPr fontId="1" type="noConversion"/>
  </si>
  <si>
    <t>Length(4)</t>
    <phoneticPr fontId="1" type="noConversion"/>
  </si>
  <si>
    <t>N(2)</t>
    <phoneticPr fontId="1" type="noConversion"/>
  </si>
  <si>
    <t>Axis 軸對應/PHY軸(1), Data(1)</t>
    <phoneticPr fontId="1" type="noConversion"/>
  </si>
  <si>
    <t>Time(4)</t>
    <phoneticPr fontId="1" type="noConversion"/>
  </si>
  <si>
    <t>Qty(1)</t>
    <phoneticPr fontId="1" type="noConversion"/>
  </si>
  <si>
    <t>軸對應/PHY軸(1)</t>
    <phoneticPr fontId="1" type="noConversion"/>
  </si>
  <si>
    <t>Touch 探針1~4/0 全清(1), Touch Data(4)) /Data: -9999.99~+9999.99, 0 失敗(紅底 空白)</t>
    <phoneticPr fontId="1" type="noConversion"/>
  </si>
  <si>
    <t>探針1~4(1)</t>
    <phoneticPr fontId="1" type="noConversion"/>
  </si>
  <si>
    <t>方向 0x01/+, 0x02/- (1)</t>
    <phoneticPr fontId="1" type="noConversion"/>
  </si>
  <si>
    <t>軸對應/PHY軸(1), ErrorCode(2)</t>
    <phoneticPr fontId="1" type="noConversion"/>
  </si>
  <si>
    <t>軸對應/PHY軸(1),馬達Model(2)</t>
    <phoneticPr fontId="1" type="noConversion"/>
  </si>
  <si>
    <t>軸對應/PHY軸(1), Position/結束00(4)</t>
    <phoneticPr fontId="1" type="noConversion"/>
  </si>
  <si>
    <t>Buffer Length(2)</t>
    <phoneticPr fontId="1" type="noConversion"/>
  </si>
  <si>
    <t>defUART_wSetNearPosition</t>
    <phoneticPr fontId="1" type="noConversion"/>
  </si>
  <si>
    <t>0xE2</t>
    <phoneticPr fontId="1" type="noConversion"/>
  </si>
  <si>
    <t>SET_POS Axis(1),NearPos(2)</t>
    <phoneticPr fontId="1" type="noConversion"/>
  </si>
  <si>
    <t>設定接近位置</t>
    <phoneticPr fontId="1" type="noConversion"/>
  </si>
  <si>
    <t>REPEAT</t>
    <phoneticPr fontId="1" type="noConversion"/>
  </si>
  <si>
    <t xml:space="preserve"> defUART_wREPEAT</t>
    <phoneticPr fontId="1" type="noConversion"/>
  </si>
  <si>
    <t>0xE3</t>
    <phoneticPr fontId="1" type="noConversion"/>
  </si>
  <si>
    <t>#REPEAT(0xE3) Repeat_Startms(4). Repeat_Endms(4),Repeat_CNT(2)</t>
    <phoneticPr fontId="1" type="noConversion"/>
  </si>
  <si>
    <t>補償值</t>
    <phoneticPr fontId="1" type="noConversion"/>
  </si>
  <si>
    <t>補償軸對應(1), start ms(4), 補償量(2)</t>
    <phoneticPr fontId="1" type="noConversion"/>
  </si>
  <si>
    <t>不需要順序</t>
    <phoneticPr fontId="1" type="noConversion"/>
  </si>
  <si>
    <t>defUART_wCOMPValue</t>
    <phoneticPr fontId="1" type="noConversion"/>
  </si>
  <si>
    <t>0xE4</t>
    <phoneticPr fontId="1" type="noConversion"/>
  </si>
  <si>
    <t>補償上下</t>
    <phoneticPr fontId="1" type="noConversion"/>
  </si>
  <si>
    <t>defUART_wCOMPUpDown</t>
    <phoneticPr fontId="1" type="noConversion"/>
  </si>
  <si>
    <t>收到探針後處理</t>
    <phoneticPr fontId="1" type="noConversion"/>
  </si>
  <si>
    <t>UpDown(1) - 0/-變大(超過修正下限), 1/+ 變小(超過修正上限), 2. 超過補償上下限不修正</t>
    <phoneticPr fontId="1" type="noConversion"/>
  </si>
  <si>
    <t xml:space="preserve">(Byte0).(Byte1).(Byte2-3) </t>
    <phoneticPr fontId="1" type="noConversion"/>
  </si>
  <si>
    <t>SPD</t>
    <phoneticPr fontId="1" type="noConversion"/>
  </si>
  <si>
    <t>Byte0 (0-100)</t>
    <phoneticPr fontId="1" type="noConversion"/>
  </si>
  <si>
    <t>defUART_wSPD</t>
    <phoneticPr fontId="1" type="noConversion"/>
  </si>
  <si>
    <t>0x2C</t>
    <phoneticPr fontId="1" type="noConversion"/>
  </si>
  <si>
    <t>智慧到位</t>
    <phoneticPr fontId="1" type="noConversion"/>
  </si>
  <si>
    <t>0xE5</t>
    <phoneticPr fontId="1" type="noConversion"/>
  </si>
  <si>
    <t>0xE6</t>
    <phoneticPr fontId="1" type="noConversion"/>
  </si>
  <si>
    <t>defUART_wSmartBack</t>
    <phoneticPr fontId="1" type="noConversion"/>
  </si>
  <si>
    <t>0:OFF/1: ON</t>
    <phoneticPr fontId="1" type="noConversion"/>
  </si>
  <si>
    <t>MOVE_CURVE</t>
    <phoneticPr fontId="1" type="noConversion"/>
  </si>
  <si>
    <t>defUART_wMOVE_CURVE</t>
    <phoneticPr fontId="1" type="noConversion"/>
  </si>
  <si>
    <t>0xC5</t>
    <phoneticPr fontId="1" type="noConversion"/>
  </si>
  <si>
    <t># MOVE (0xD0) , Axis(1) , FileNo(2), N(2), Start ms(4), ms(2), step(4), dst_pos(4)</t>
    <phoneticPr fontId="1" type="noConversion"/>
  </si>
  <si>
    <t>SPD_CHANGE</t>
    <phoneticPr fontId="1" type="noConversion"/>
  </si>
  <si>
    <t>defUART_wSPD_CHANGE</t>
    <phoneticPr fontId="1" type="noConversion"/>
  </si>
  <si>
    <t>0x2D</t>
    <phoneticPr fontId="1" type="noConversion"/>
  </si>
  <si>
    <t>■-探針失敗後執行 = 9</t>
    <phoneticPr fontId="1" type="noConversion"/>
  </si>
  <si>
    <t>■-探針失敗後執行 File No = 0xFFFF</t>
    <phoneticPr fontId="1" type="noConversion"/>
  </si>
  <si>
    <t>LoadCell 資料</t>
    <phoneticPr fontId="1" type="noConversion"/>
  </si>
  <si>
    <t>defUART_LoadCellData</t>
    <phoneticPr fontId="1" type="noConversion"/>
  </si>
  <si>
    <t>0x70</t>
    <phoneticPr fontId="1" type="noConversion"/>
  </si>
  <si>
    <t>Byte0~7 (Byte 0-1 Cell 0/Byte 2-3 Cell 1/Byte 4-5 Cell 2/Byte 6-7 Cell 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</si>
</sst>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000000_ "/>
    <numFmt numFmtId="178" formatCode="m&quot;月&quot;d&quot;日&quot;"/>
  </numFmts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trike/>
      <sz val="11"/>
      <color theme="1"/>
      <name val="Calibri"/>
      <family val="2"/>
    </font>
    <font>
      <sz val="11"/>
      <name val="Consolas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2"/>
      <charset val="136"/>
    </font>
    <font>
      <sz val="12"/>
      <color theme="1"/>
      <name val="新細明體"/>
      <family val="2"/>
      <charset val="136"/>
    </font>
    <font>
      <sz val="11"/>
      <color theme="1"/>
      <name val="新細明體"/>
      <family val="2"/>
      <charset val="136"/>
    </font>
    <font>
      <sz val="11"/>
      <color theme="1"/>
      <name val="細明體"/>
      <family val="2"/>
      <charset val="136"/>
    </font>
    <font>
      <sz val="11"/>
      <name val="Calibri"/>
      <family val="2"/>
    </font>
    <font>
      <sz val="10"/>
      <color rgb="FF000000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4"/>
      <color theme="1"/>
      <name val="新細明體"/>
      <family val="2"/>
      <scheme val="minor"/>
    </font>
    <font>
      <sz val="14"/>
      <color rgb="FFFF0000"/>
      <name val="新細明體"/>
      <family val="2"/>
      <scheme val="minor"/>
    </font>
    <font>
      <sz val="14"/>
      <color rgb="FF000000"/>
      <name val="新細明體"/>
      <family val="2"/>
      <scheme val="minor"/>
    </font>
    <font>
      <sz val="18"/>
      <color rgb="FF000000"/>
      <name val="新細明體"/>
      <family val="2"/>
      <scheme val="minor"/>
    </font>
    <font>
      <sz val="14"/>
      <color theme="1"/>
      <name val="&quot;Segoe UI Historic&quot;"/>
    </font>
    <font>
      <sz val="14"/>
      <color theme="1"/>
      <name val="Arial"/>
      <family val="2"/>
      <charset val="136"/>
    </font>
    <font>
      <sz val="14"/>
      <color theme="1"/>
      <name val="細明體"/>
      <family val="2"/>
      <charset val="136"/>
    </font>
    <font>
      <sz val="14"/>
      <color theme="1"/>
      <name val="Arial"/>
      <family val="2"/>
    </font>
    <font>
      <sz val="9"/>
      <name val="新細明體"/>
      <family val="3"/>
      <charset val="136"/>
      <scheme val="minor"/>
    </font>
    <font>
      <sz val="14"/>
      <color rgb="FF000000"/>
      <name val="Arial"/>
      <family val="2"/>
    </font>
    <font>
      <sz val="10"/>
      <color rgb="FFFF0000"/>
      <name val="細明體"/>
      <family val="3"/>
      <charset val="136"/>
    </font>
    <font>
      <sz val="14"/>
      <color rgb="FFFF0000"/>
      <name val="Arial"/>
      <family val="2"/>
      <charset val="136"/>
    </font>
    <font>
      <sz val="14"/>
      <color rgb="FFFF0000"/>
      <name val="細明體"/>
      <family val="2"/>
      <charset val="136"/>
    </font>
    <font>
      <sz val="14"/>
      <color rgb="FFFF0000"/>
      <name val="Arial"/>
      <family val="2"/>
    </font>
    <font>
      <sz val="10"/>
      <color theme="1"/>
      <name val="Arial"/>
      <family val="2"/>
    </font>
    <font>
      <sz val="11"/>
      <color theme="1"/>
      <name val="新細明體"/>
      <family val="2"/>
    </font>
    <font>
      <sz val="11"/>
      <color theme="1"/>
      <name val="細明體"/>
      <family val="3"/>
      <charset val="136"/>
    </font>
    <font>
      <sz val="11"/>
      <color theme="1"/>
      <name val="微軟正黑體"/>
      <family val="2"/>
      <charset val="136"/>
    </font>
    <font>
      <sz val="11"/>
      <color theme="1"/>
      <name val="Calibri"/>
      <family val="2"/>
      <charset val="136"/>
    </font>
    <font>
      <sz val="14"/>
      <color theme="1"/>
      <name val="微軟正黑體"/>
      <family val="2"/>
      <charset val="136"/>
    </font>
    <font>
      <sz val="11"/>
      <color theme="1"/>
      <name val="Calibri"/>
      <family val="1"/>
    </font>
    <font>
      <sz val="11"/>
      <color theme="1"/>
      <name val="細明體"/>
      <family val="1"/>
      <charset val="136"/>
    </font>
    <font>
      <sz val="12"/>
      <color theme="1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rgb="FF1F2328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trike/>
      <sz val="10"/>
      <color theme="1"/>
      <name val="微軟正黑體"/>
      <family val="2"/>
      <charset val="136"/>
    </font>
    <font>
      <sz val="10"/>
      <color theme="1"/>
      <name val="Microsoft JhengHei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2" fillId="0" borderId="0"/>
  </cellStyleXfs>
  <cellXfs count="1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3" borderId="0" xfId="0" applyFont="1" applyFill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quotePrefix="1" applyFont="1" applyAlignment="1">
      <alignment horizontal="left" vertical="center"/>
    </xf>
    <xf numFmtId="0" fontId="2" fillId="0" borderId="0" xfId="0" quotePrefix="1" applyFont="1">
      <alignment vertical="center"/>
    </xf>
    <xf numFmtId="0" fontId="11" fillId="0" borderId="0" xfId="0" applyFont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center" wrapText="1"/>
    </xf>
    <xf numFmtId="0" fontId="13" fillId="6" borderId="0" xfId="1" applyFont="1" applyFill="1" applyAlignment="1">
      <alignment horizontal="left"/>
    </xf>
    <xf numFmtId="0" fontId="14" fillId="6" borderId="0" xfId="1" applyFont="1" applyFill="1" applyAlignment="1">
      <alignment horizontal="left"/>
    </xf>
    <xf numFmtId="0" fontId="13" fillId="6" borderId="0" xfId="1" applyFont="1" applyFill="1"/>
    <xf numFmtId="0" fontId="12" fillId="0" borderId="0" xfId="1"/>
    <xf numFmtId="0" fontId="14" fillId="0" borderId="0" xfId="1" applyFont="1" applyAlignment="1">
      <alignment horizontal="left"/>
    </xf>
    <xf numFmtId="0" fontId="14" fillId="0" borderId="0" xfId="1" applyFont="1"/>
    <xf numFmtId="0" fontId="15" fillId="7" borderId="0" xfId="1" applyFont="1" applyFill="1" applyAlignment="1">
      <alignment horizontal="left"/>
    </xf>
    <xf numFmtId="0" fontId="16" fillId="7" borderId="0" xfId="1" applyFont="1" applyFill="1" applyAlignment="1">
      <alignment horizontal="left"/>
    </xf>
    <xf numFmtId="0" fontId="16" fillId="7" borderId="0" xfId="1" applyFont="1" applyFill="1"/>
    <xf numFmtId="0" fontId="17" fillId="7" borderId="0" xfId="1" applyFont="1" applyFill="1" applyAlignment="1">
      <alignment horizontal="left"/>
    </xf>
    <xf numFmtId="0" fontId="17" fillId="7" borderId="0" xfId="1" applyFont="1" applyFill="1"/>
    <xf numFmtId="0" fontId="17" fillId="6" borderId="0" xfId="1" applyFont="1" applyFill="1" applyAlignment="1">
      <alignment horizontal="left"/>
    </xf>
    <xf numFmtId="0" fontId="16" fillId="6" borderId="0" xfId="1" applyFont="1" applyFill="1" applyAlignment="1">
      <alignment horizontal="left"/>
    </xf>
    <xf numFmtId="0" fontId="17" fillId="6" borderId="0" xfId="1" applyFont="1" applyFill="1"/>
    <xf numFmtId="0" fontId="14" fillId="7" borderId="0" xfId="1" applyFont="1" applyFill="1"/>
    <xf numFmtId="0" fontId="15" fillId="0" borderId="0" xfId="1" applyFont="1" applyAlignment="1">
      <alignment horizontal="left"/>
    </xf>
    <xf numFmtId="0" fontId="18" fillId="7" borderId="0" xfId="1" applyFont="1" applyFill="1"/>
    <xf numFmtId="0" fontId="23" fillId="8" borderId="0" xfId="1" applyFont="1" applyFill="1" applyAlignment="1">
      <alignment horizontal="left"/>
    </xf>
    <xf numFmtId="0" fontId="14" fillId="0" borderId="0" xfId="1" applyFont="1" applyAlignment="1">
      <alignment horizontal="center"/>
    </xf>
    <xf numFmtId="0" fontId="24" fillId="0" borderId="0" xfId="1" applyFont="1"/>
    <xf numFmtId="0" fontId="25" fillId="0" borderId="0" xfId="1" applyFont="1" applyAlignment="1">
      <alignment horizontal="left"/>
    </xf>
    <xf numFmtId="0" fontId="27" fillId="8" borderId="0" xfId="1" applyFont="1" applyFill="1" applyAlignment="1">
      <alignment horizontal="left"/>
    </xf>
    <xf numFmtId="0" fontId="21" fillId="8" borderId="0" xfId="1" applyFont="1" applyFill="1" applyAlignment="1">
      <alignment horizontal="left"/>
    </xf>
    <xf numFmtId="0" fontId="28" fillId="8" borderId="0" xfId="1" applyFont="1" applyFill="1"/>
    <xf numFmtId="0" fontId="12" fillId="0" borderId="0" xfId="1" applyAlignment="1">
      <alignment horizontal="left"/>
    </xf>
    <xf numFmtId="0" fontId="11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30" fillId="4" borderId="0" xfId="0" applyFont="1" applyFill="1">
      <alignment vertical="center"/>
    </xf>
    <xf numFmtId="0" fontId="2" fillId="4" borderId="0" xfId="0" applyFont="1" applyFill="1" applyAlignment="1">
      <alignment horizontal="left" vertical="center"/>
    </xf>
    <xf numFmtId="0" fontId="14" fillId="9" borderId="0" xfId="1" applyFont="1" applyFill="1" applyAlignment="1">
      <alignment horizontal="left"/>
    </xf>
    <xf numFmtId="0" fontId="15" fillId="9" borderId="0" xfId="1" applyFont="1" applyFill="1" applyAlignment="1">
      <alignment horizontal="left"/>
    </xf>
    <xf numFmtId="0" fontId="23" fillId="10" borderId="0" xfId="1" applyFont="1" applyFill="1" applyAlignment="1">
      <alignment horizontal="left"/>
    </xf>
    <xf numFmtId="0" fontId="31" fillId="0" borderId="0" xfId="0" applyFont="1">
      <alignment vertical="center"/>
    </xf>
    <xf numFmtId="0" fontId="14" fillId="11" borderId="0" xfId="1" applyFont="1" applyFill="1" applyAlignment="1">
      <alignment horizontal="left"/>
    </xf>
    <xf numFmtId="0" fontId="32" fillId="0" borderId="0" xfId="0" applyFont="1">
      <alignment vertical="center"/>
    </xf>
    <xf numFmtId="0" fontId="9" fillId="0" borderId="0" xfId="0" applyFont="1">
      <alignment vertical="center"/>
    </xf>
    <xf numFmtId="0" fontId="30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12" borderId="0" xfId="0" applyFont="1" applyFill="1">
      <alignment vertical="center"/>
    </xf>
    <xf numFmtId="0" fontId="10" fillId="12" borderId="0" xfId="0" applyFont="1" applyFill="1">
      <alignment vertical="center"/>
    </xf>
    <xf numFmtId="0" fontId="36" fillId="0" borderId="0" xfId="0" applyFont="1">
      <alignment vertical="center"/>
    </xf>
    <xf numFmtId="0" fontId="0" fillId="4" borderId="0" xfId="0" applyFill="1">
      <alignment vertical="center"/>
    </xf>
    <xf numFmtId="0" fontId="36" fillId="13" borderId="0" xfId="0" applyFont="1" applyFill="1">
      <alignment vertical="center"/>
    </xf>
    <xf numFmtId="2" fontId="36" fillId="0" borderId="0" xfId="0" applyNumberFormat="1" applyFont="1">
      <alignment vertical="center"/>
    </xf>
    <xf numFmtId="0" fontId="36" fillId="0" borderId="0" xfId="0" quotePrefix="1" applyFo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>
      <alignment vertical="center"/>
    </xf>
    <xf numFmtId="176" fontId="36" fillId="0" borderId="0" xfId="0" applyNumberFormat="1" applyFont="1">
      <alignment vertical="center"/>
    </xf>
    <xf numFmtId="177" fontId="36" fillId="0" borderId="0" xfId="0" applyNumberFormat="1" applyFont="1">
      <alignment vertical="center"/>
    </xf>
    <xf numFmtId="0" fontId="36" fillId="15" borderId="0" xfId="0" applyFont="1" applyFill="1">
      <alignment vertical="center"/>
    </xf>
    <xf numFmtId="0" fontId="38" fillId="0" borderId="0" xfId="0" applyFont="1">
      <alignment vertical="center"/>
    </xf>
    <xf numFmtId="0" fontId="38" fillId="0" borderId="0" xfId="0" applyFont="1" applyAlignment="1">
      <alignment horizontal="center" vertical="center"/>
    </xf>
    <xf numFmtId="177" fontId="38" fillId="0" borderId="0" xfId="0" applyNumberFormat="1" applyFont="1">
      <alignment vertical="center"/>
    </xf>
    <xf numFmtId="176" fontId="38" fillId="0" borderId="0" xfId="0" applyNumberFormat="1" applyFont="1">
      <alignment vertical="center"/>
    </xf>
    <xf numFmtId="0" fontId="39" fillId="2" borderId="0" xfId="0" applyFont="1" applyFill="1">
      <alignment vertical="center"/>
    </xf>
    <xf numFmtId="0" fontId="39" fillId="2" borderId="0" xfId="0" applyFont="1" applyFill="1" applyAlignment="1">
      <alignment horizontal="center" vertical="center"/>
    </xf>
    <xf numFmtId="0" fontId="39" fillId="2" borderId="0" xfId="0" applyFont="1" applyFill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39" fillId="5" borderId="0" xfId="0" applyFont="1" applyFill="1">
      <alignment vertical="center"/>
    </xf>
    <xf numFmtId="0" fontId="39" fillId="14" borderId="0" xfId="0" applyFont="1" applyFill="1" applyAlignment="1">
      <alignment horizontal="left" vertical="center"/>
    </xf>
    <xf numFmtId="0" fontId="39" fillId="14" borderId="0" xfId="0" applyFont="1" applyFill="1">
      <alignment vertical="center"/>
    </xf>
    <xf numFmtId="0" fontId="39" fillId="0" borderId="0" xfId="0" applyFont="1" applyAlignment="1">
      <alignment horizontal="left" vertical="center"/>
    </xf>
    <xf numFmtId="0" fontId="40" fillId="2" borderId="0" xfId="0" applyFont="1" applyFill="1">
      <alignment vertical="center"/>
    </xf>
    <xf numFmtId="0" fontId="40" fillId="2" borderId="0" xfId="0" quotePrefix="1" applyFont="1" applyFill="1">
      <alignment vertical="center"/>
    </xf>
    <xf numFmtId="0" fontId="39" fillId="4" borderId="0" xfId="0" applyFont="1" applyFill="1">
      <alignment vertical="center"/>
    </xf>
    <xf numFmtId="0" fontId="41" fillId="14" borderId="0" xfId="0" applyFont="1" applyFill="1">
      <alignment vertical="center"/>
    </xf>
    <xf numFmtId="0" fontId="39" fillId="0" borderId="0" xfId="0" applyFont="1" applyAlignment="1">
      <alignment vertical="center" wrapText="1"/>
    </xf>
    <xf numFmtId="0" fontId="42" fillId="0" borderId="0" xfId="0" applyFont="1">
      <alignment vertical="center"/>
    </xf>
    <xf numFmtId="0" fontId="42" fillId="0" borderId="0" xfId="0" applyFont="1" applyAlignment="1">
      <alignment horizontal="center" vertical="center"/>
    </xf>
    <xf numFmtId="0" fontId="42" fillId="4" borderId="0" xfId="0" applyFont="1" applyFill="1">
      <alignment vertical="center"/>
    </xf>
    <xf numFmtId="0" fontId="42" fillId="2" borderId="0" xfId="0" applyFont="1" applyFill="1">
      <alignment vertical="center"/>
    </xf>
    <xf numFmtId="178" fontId="39" fillId="0" borderId="0" xfId="0" applyNumberFormat="1" applyFont="1">
      <alignment vertical="center"/>
    </xf>
    <xf numFmtId="0" fontId="41" fillId="4" borderId="0" xfId="0" applyFont="1" applyFill="1">
      <alignment vertical="center"/>
    </xf>
    <xf numFmtId="0" fontId="41" fillId="0" borderId="0" xfId="0" applyFont="1">
      <alignment vertical="center"/>
    </xf>
    <xf numFmtId="0" fontId="41" fillId="5" borderId="0" xfId="0" applyFont="1" applyFill="1">
      <alignment vertical="center"/>
    </xf>
    <xf numFmtId="0" fontId="39" fillId="13" borderId="0" xfId="0" applyFont="1" applyFill="1" applyAlignment="1">
      <alignment horizontal="center" vertical="center"/>
    </xf>
    <xf numFmtId="0" fontId="43" fillId="0" borderId="0" xfId="0" applyFont="1">
      <alignment vertical="center"/>
    </xf>
    <xf numFmtId="0" fontId="36" fillId="5" borderId="0" xfId="0" applyFont="1" applyFill="1" applyAlignment="1">
      <alignment horizontal="center" vertical="center"/>
    </xf>
    <xf numFmtId="0" fontId="14" fillId="0" borderId="0" xfId="1" applyFont="1"/>
    <xf numFmtId="0" fontId="14" fillId="0" borderId="0" xfId="1" applyFont="1" applyAlignment="1">
      <alignment horizontal="left"/>
    </xf>
    <xf numFmtId="0" fontId="19" fillId="0" borderId="0" xfId="1" applyFont="1"/>
    <xf numFmtId="0" fontId="14" fillId="0" borderId="0" xfId="1" quotePrefix="1" applyFont="1"/>
    <xf numFmtId="0" fontId="2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3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2" fillId="4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149619</xdr:colOff>
      <xdr:row>0</xdr:row>
      <xdr:rowOff>47625</xdr:rowOff>
    </xdr:from>
    <xdr:to>
      <xdr:col>7</xdr:col>
      <xdr:colOff>676275</xdr:colOff>
      <xdr:row>34</xdr:row>
      <xdr:rowOff>23158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CE0BB57-9D32-E3A3-E8DB-5E98CF78D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619" y="47625"/>
          <a:ext cx="5327256" cy="7100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6"/>
  <sheetViews>
    <sheetView tabSelected="1" zoomScale="85" zoomScaleNormal="85" workbookViewId="0">
      <selection activeCell="I36" sqref="I36"/>
    </sheetView>
  </sheetViews>
  <sheetFormatPr defaultColWidth="9" defaultRowHeight="13.5"/>
  <cols>
    <col min="1" max="1" width="12.375" style="87" bestFit="1" customWidth="1"/>
    <col min="2" max="2" width="23.25" style="87" bestFit="1" customWidth="1"/>
    <col min="3" max="3" width="7.375" style="88" bestFit="1" customWidth="1"/>
    <col min="4" max="4" width="7.375" style="88" customWidth="1"/>
    <col min="5" max="5" width="5.875" style="87" bestFit="1" customWidth="1"/>
    <col min="6" max="6" width="27" style="87" bestFit="1" customWidth="1"/>
    <col min="7" max="7" width="5.375" style="87" bestFit="1" customWidth="1"/>
    <col min="8" max="8" width="5.375" style="87" customWidth="1"/>
    <col min="9" max="9" width="69.375" style="87" customWidth="1"/>
    <col min="10" max="10" width="14.875" style="87" bestFit="1" customWidth="1"/>
    <col min="11" max="11" width="20.125" style="87" bestFit="1" customWidth="1"/>
    <col min="12" max="12" width="13.5" style="87" customWidth="1"/>
    <col min="13" max="13" width="14.25" style="87" customWidth="1"/>
    <col min="14" max="18" width="14.125" style="87" customWidth="1"/>
    <col min="19" max="19" width="14.75" style="87" customWidth="1"/>
    <col min="20" max="20" width="12.25" style="87" customWidth="1"/>
    <col min="21" max="16384" width="9" style="87"/>
  </cols>
  <sheetData>
    <row r="1" spans="1:19">
      <c r="A1" s="84" t="s">
        <v>176</v>
      </c>
      <c r="B1" s="84"/>
      <c r="C1" s="85"/>
      <c r="D1" s="85"/>
      <c r="E1" s="84"/>
      <c r="F1" s="84"/>
      <c r="G1" s="84"/>
      <c r="H1" s="84"/>
      <c r="I1" s="84"/>
      <c r="J1" s="86"/>
      <c r="K1" s="86"/>
      <c r="L1" s="86"/>
      <c r="M1" s="86"/>
      <c r="N1" s="86"/>
      <c r="O1" s="86"/>
      <c r="P1" s="86"/>
      <c r="Q1" s="86"/>
      <c r="R1" s="86"/>
      <c r="S1" s="86" t="s">
        <v>579</v>
      </c>
    </row>
    <row r="2" spans="1:19">
      <c r="B2" s="87" t="s">
        <v>422</v>
      </c>
      <c r="E2" s="87" t="s">
        <v>138</v>
      </c>
      <c r="F2" s="89" t="s">
        <v>524</v>
      </c>
      <c r="G2" s="87" t="s">
        <v>397</v>
      </c>
      <c r="H2" s="84" t="s">
        <v>460</v>
      </c>
      <c r="I2" s="90" t="s">
        <v>633</v>
      </c>
      <c r="J2" s="87" t="s">
        <v>581</v>
      </c>
      <c r="L2" s="92"/>
      <c r="M2" s="92"/>
      <c r="N2" s="92"/>
      <c r="O2" s="92"/>
    </row>
    <row r="3" spans="1:19">
      <c r="I3" s="87" t="s">
        <v>582</v>
      </c>
      <c r="J3" s="92"/>
      <c r="K3" s="92"/>
      <c r="L3" s="92"/>
      <c r="M3" s="92"/>
      <c r="N3" s="92"/>
      <c r="O3" s="92"/>
    </row>
    <row r="4" spans="1:19">
      <c r="B4" s="87" t="s">
        <v>423</v>
      </c>
      <c r="E4" s="87" t="s">
        <v>138</v>
      </c>
      <c r="F4" s="89" t="s">
        <v>440</v>
      </c>
      <c r="G4" s="87" t="s">
        <v>398</v>
      </c>
      <c r="H4" s="84" t="s">
        <v>460</v>
      </c>
      <c r="I4" s="90" t="s">
        <v>632</v>
      </c>
      <c r="J4" s="84" t="s">
        <v>583</v>
      </c>
      <c r="K4" s="87" t="s">
        <v>584</v>
      </c>
    </row>
    <row r="5" spans="1:19">
      <c r="B5" s="87" t="s">
        <v>96</v>
      </c>
      <c r="E5" s="87" t="s">
        <v>138</v>
      </c>
      <c r="F5" s="89" t="s">
        <v>441</v>
      </c>
      <c r="G5" s="87" t="s">
        <v>97</v>
      </c>
      <c r="H5" s="84" t="s">
        <v>460</v>
      </c>
      <c r="I5" s="91" t="s">
        <v>27</v>
      </c>
      <c r="J5" s="93" t="s">
        <v>585</v>
      </c>
    </row>
    <row r="6" spans="1:19">
      <c r="E6" s="87" t="s">
        <v>138</v>
      </c>
      <c r="F6" s="89" t="s">
        <v>441</v>
      </c>
      <c r="G6" s="87" t="s">
        <v>97</v>
      </c>
      <c r="H6" s="84" t="s">
        <v>460</v>
      </c>
      <c r="I6" s="91" t="s">
        <v>25</v>
      </c>
      <c r="J6" s="93" t="s">
        <v>586</v>
      </c>
    </row>
    <row r="7" spans="1:19">
      <c r="E7" s="87" t="s">
        <v>138</v>
      </c>
      <c r="F7" s="89" t="s">
        <v>441</v>
      </c>
      <c r="G7" s="87" t="s">
        <v>97</v>
      </c>
      <c r="H7" s="84" t="s">
        <v>460</v>
      </c>
      <c r="I7" s="91" t="s">
        <v>174</v>
      </c>
      <c r="J7" s="93" t="s">
        <v>587</v>
      </c>
    </row>
    <row r="8" spans="1:19">
      <c r="E8" s="87" t="s">
        <v>138</v>
      </c>
      <c r="F8" s="89" t="s">
        <v>441</v>
      </c>
      <c r="G8" s="87" t="s">
        <v>97</v>
      </c>
      <c r="H8" s="84" t="s">
        <v>460</v>
      </c>
      <c r="I8" s="91" t="s">
        <v>459</v>
      </c>
      <c r="J8" s="93" t="s">
        <v>588</v>
      </c>
    </row>
    <row r="9" spans="1:19">
      <c r="E9" s="87" t="s">
        <v>138</v>
      </c>
      <c r="F9" s="89" t="s">
        <v>441</v>
      </c>
      <c r="G9" s="87" t="s">
        <v>97</v>
      </c>
      <c r="H9" s="84" t="s">
        <v>460</v>
      </c>
      <c r="I9" s="91" t="s">
        <v>172</v>
      </c>
      <c r="J9" s="93" t="s">
        <v>589</v>
      </c>
    </row>
    <row r="10" spans="1:19">
      <c r="E10" s="87" t="s">
        <v>138</v>
      </c>
      <c r="F10" s="89" t="s">
        <v>441</v>
      </c>
      <c r="G10" s="87" t="s">
        <v>97</v>
      </c>
      <c r="H10" s="84" t="s">
        <v>460</v>
      </c>
      <c r="I10" s="91" t="s">
        <v>292</v>
      </c>
      <c r="J10" s="93" t="s">
        <v>590</v>
      </c>
    </row>
    <row r="11" spans="1:19">
      <c r="E11" s="87" t="s">
        <v>138</v>
      </c>
      <c r="F11" s="89" t="s">
        <v>441</v>
      </c>
      <c r="G11" s="87" t="s">
        <v>97</v>
      </c>
      <c r="H11" s="84" t="s">
        <v>460</v>
      </c>
      <c r="I11" s="91" t="s">
        <v>173</v>
      </c>
      <c r="J11" s="93" t="s">
        <v>591</v>
      </c>
    </row>
    <row r="12" spans="1:19">
      <c r="E12" s="87" t="s">
        <v>138</v>
      </c>
      <c r="F12" s="89" t="s">
        <v>441</v>
      </c>
      <c r="G12" s="87" t="s">
        <v>97</v>
      </c>
      <c r="H12" s="84" t="s">
        <v>460</v>
      </c>
      <c r="I12" s="91" t="s">
        <v>13</v>
      </c>
      <c r="J12" s="93" t="s">
        <v>592</v>
      </c>
    </row>
    <row r="13" spans="1:19">
      <c r="E13" s="87" t="s">
        <v>138</v>
      </c>
      <c r="F13" s="89" t="s">
        <v>441</v>
      </c>
      <c r="G13" s="87" t="s">
        <v>97</v>
      </c>
      <c r="H13" s="84" t="s">
        <v>460</v>
      </c>
      <c r="I13" s="91" t="s">
        <v>310</v>
      </c>
      <c r="J13" s="93" t="s">
        <v>593</v>
      </c>
    </row>
    <row r="14" spans="1:19">
      <c r="E14" s="87" t="s">
        <v>138</v>
      </c>
      <c r="F14" s="89" t="s">
        <v>441</v>
      </c>
      <c r="G14" s="87" t="s">
        <v>97</v>
      </c>
      <c r="H14" s="84" t="s">
        <v>460</v>
      </c>
      <c r="I14" s="91" t="s">
        <v>412</v>
      </c>
      <c r="J14" s="93" t="s">
        <v>594</v>
      </c>
    </row>
    <row r="15" spans="1:19">
      <c r="E15" s="87" t="s">
        <v>138</v>
      </c>
      <c r="F15" s="89" t="s">
        <v>441</v>
      </c>
      <c r="G15" s="87" t="s">
        <v>97</v>
      </c>
      <c r="H15" s="84" t="s">
        <v>460</v>
      </c>
      <c r="I15" s="91" t="s">
        <v>171</v>
      </c>
      <c r="J15" s="94" t="s">
        <v>408</v>
      </c>
    </row>
    <row r="16" spans="1:19">
      <c r="E16" s="87" t="s">
        <v>138</v>
      </c>
      <c r="F16" s="89" t="s">
        <v>441</v>
      </c>
      <c r="G16" s="87" t="s">
        <v>97</v>
      </c>
      <c r="H16" s="84" t="s">
        <v>460</v>
      </c>
      <c r="I16" s="91" t="s">
        <v>413</v>
      </c>
      <c r="J16" s="94" t="s">
        <v>409</v>
      </c>
    </row>
    <row r="17" spans="2:20">
      <c r="E17" s="87" t="s">
        <v>138</v>
      </c>
      <c r="F17" s="89" t="s">
        <v>441</v>
      </c>
      <c r="G17" s="87" t="s">
        <v>97</v>
      </c>
      <c r="H17" s="84" t="s">
        <v>460</v>
      </c>
      <c r="I17" s="91" t="s">
        <v>414</v>
      </c>
      <c r="J17" s="94" t="s">
        <v>410</v>
      </c>
    </row>
    <row r="18" spans="2:20">
      <c r="E18" s="87" t="s">
        <v>138</v>
      </c>
      <c r="F18" s="89" t="s">
        <v>441</v>
      </c>
      <c r="G18" s="87" t="s">
        <v>97</v>
      </c>
      <c r="H18" s="84" t="s">
        <v>460</v>
      </c>
      <c r="I18" s="91" t="s">
        <v>415</v>
      </c>
      <c r="J18" s="94" t="s">
        <v>411</v>
      </c>
    </row>
    <row r="19" spans="2:20">
      <c r="E19" s="87" t="s">
        <v>138</v>
      </c>
      <c r="F19" s="89" t="s">
        <v>441</v>
      </c>
      <c r="G19" s="87" t="s">
        <v>97</v>
      </c>
      <c r="H19" s="84" t="s">
        <v>460</v>
      </c>
      <c r="I19" s="91" t="s">
        <v>438</v>
      </c>
      <c r="J19" s="94" t="s">
        <v>461</v>
      </c>
    </row>
    <row r="20" spans="2:20">
      <c r="B20" s="87" t="s">
        <v>421</v>
      </c>
      <c r="E20" s="87" t="s">
        <v>138</v>
      </c>
      <c r="F20" s="95" t="s">
        <v>442</v>
      </c>
      <c r="G20" s="87" t="s">
        <v>175</v>
      </c>
      <c r="H20" s="84" t="s">
        <v>460</v>
      </c>
      <c r="I20" s="91" t="s">
        <v>457</v>
      </c>
      <c r="J20" s="94" t="s">
        <v>458</v>
      </c>
    </row>
    <row r="21" spans="2:20">
      <c r="B21" s="87" t="s">
        <v>426</v>
      </c>
      <c r="E21" s="87" t="s">
        <v>138</v>
      </c>
      <c r="F21" s="95" t="s">
        <v>443</v>
      </c>
      <c r="G21" s="87" t="s">
        <v>178</v>
      </c>
      <c r="H21" s="84" t="s">
        <v>460</v>
      </c>
      <c r="I21" s="91" t="s">
        <v>578</v>
      </c>
    </row>
    <row r="22" spans="2:20">
      <c r="B22" s="87" t="s">
        <v>425</v>
      </c>
      <c r="E22" s="87" t="s">
        <v>138</v>
      </c>
      <c r="F22" s="95" t="s">
        <v>444</v>
      </c>
      <c r="G22" s="87" t="s">
        <v>179</v>
      </c>
      <c r="H22" s="84" t="s">
        <v>460</v>
      </c>
      <c r="I22" s="91" t="s">
        <v>625</v>
      </c>
    </row>
    <row r="23" spans="2:20">
      <c r="B23" s="87" t="s">
        <v>428</v>
      </c>
      <c r="E23" s="87" t="s">
        <v>138</v>
      </c>
      <c r="F23" s="95" t="s">
        <v>445</v>
      </c>
      <c r="G23" s="87" t="s">
        <v>375</v>
      </c>
      <c r="H23" s="84" t="s">
        <v>460</v>
      </c>
      <c r="I23" s="91" t="s">
        <v>626</v>
      </c>
    </row>
    <row r="24" spans="2:20">
      <c r="B24" s="87" t="s">
        <v>436</v>
      </c>
      <c r="E24" s="87" t="s">
        <v>138</v>
      </c>
      <c r="F24" s="95" t="s">
        <v>446</v>
      </c>
      <c r="G24" s="87" t="s">
        <v>439</v>
      </c>
      <c r="H24" s="84" t="s">
        <v>460</v>
      </c>
      <c r="I24" s="90" t="s">
        <v>624</v>
      </c>
      <c r="J24" s="94" t="s">
        <v>595</v>
      </c>
      <c r="K24" s="94" t="s">
        <v>437</v>
      </c>
    </row>
    <row r="25" spans="2:20">
      <c r="B25" s="87" t="s">
        <v>374</v>
      </c>
      <c r="E25" s="87" t="s">
        <v>138</v>
      </c>
      <c r="F25" s="95" t="s">
        <v>483</v>
      </c>
      <c r="G25" s="87" t="s">
        <v>484</v>
      </c>
      <c r="H25" s="84" t="s">
        <v>460</v>
      </c>
      <c r="I25" s="91" t="s">
        <v>623</v>
      </c>
    </row>
    <row r="26" spans="2:20">
      <c r="B26" s="87" t="s">
        <v>495</v>
      </c>
      <c r="E26" s="87" t="s">
        <v>138</v>
      </c>
      <c r="F26" s="95" t="s">
        <v>497</v>
      </c>
      <c r="G26" s="87" t="s">
        <v>496</v>
      </c>
      <c r="H26" s="84" t="s">
        <v>460</v>
      </c>
      <c r="I26" s="91" t="s">
        <v>622</v>
      </c>
    </row>
    <row r="27" spans="2:20">
      <c r="B27" s="87" t="s">
        <v>499</v>
      </c>
      <c r="E27" s="87" t="s">
        <v>138</v>
      </c>
      <c r="F27" s="95" t="s">
        <v>498</v>
      </c>
      <c r="G27" s="87" t="s">
        <v>500</v>
      </c>
      <c r="H27" s="84" t="s">
        <v>460</v>
      </c>
      <c r="I27" s="91" t="s">
        <v>596</v>
      </c>
    </row>
    <row r="28" spans="2:20">
      <c r="B28" s="87" t="s">
        <v>505</v>
      </c>
      <c r="E28" s="87" t="s">
        <v>138</v>
      </c>
      <c r="F28" s="95" t="s">
        <v>503</v>
      </c>
      <c r="G28" s="87" t="s">
        <v>504</v>
      </c>
      <c r="H28" s="84" t="s">
        <v>460</v>
      </c>
    </row>
    <row r="29" spans="2:20">
      <c r="B29" s="87" t="s">
        <v>506</v>
      </c>
      <c r="E29" s="87" t="s">
        <v>138</v>
      </c>
      <c r="F29" s="95" t="s">
        <v>508</v>
      </c>
      <c r="G29" s="87" t="s">
        <v>510</v>
      </c>
      <c r="H29" s="84" t="s">
        <v>460</v>
      </c>
      <c r="I29" s="90" t="s">
        <v>627</v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</row>
    <row r="30" spans="2:20">
      <c r="B30" s="87" t="s">
        <v>507</v>
      </c>
      <c r="E30" s="87" t="s">
        <v>138</v>
      </c>
      <c r="F30" s="95" t="s">
        <v>509</v>
      </c>
      <c r="G30" s="87" t="s">
        <v>511</v>
      </c>
      <c r="H30" s="84" t="s">
        <v>460</v>
      </c>
      <c r="I30" s="90" t="s">
        <v>627</v>
      </c>
    </row>
    <row r="31" spans="2:20">
      <c r="B31" s="87" t="s">
        <v>514</v>
      </c>
      <c r="E31" s="87" t="s">
        <v>138</v>
      </c>
      <c r="F31" s="95" t="s">
        <v>517</v>
      </c>
      <c r="G31" s="87" t="s">
        <v>513</v>
      </c>
      <c r="H31" s="84" t="s">
        <v>460</v>
      </c>
      <c r="I31" s="96" t="s">
        <v>628</v>
      </c>
      <c r="K31" s="87" t="s">
        <v>597</v>
      </c>
    </row>
    <row r="32" spans="2:20">
      <c r="B32" s="87" t="s">
        <v>275</v>
      </c>
      <c r="E32" s="87" t="s">
        <v>138</v>
      </c>
      <c r="F32" s="95" t="s">
        <v>515</v>
      </c>
      <c r="G32" s="87" t="s">
        <v>516</v>
      </c>
      <c r="H32" s="84" t="s">
        <v>460</v>
      </c>
      <c r="I32" s="91" t="s">
        <v>629</v>
      </c>
    </row>
    <row r="33" spans="1:19">
      <c r="B33" s="87" t="s">
        <v>531</v>
      </c>
      <c r="E33" s="87" t="s">
        <v>138</v>
      </c>
      <c r="F33" s="95" t="s">
        <v>532</v>
      </c>
      <c r="G33" s="87" t="s">
        <v>533</v>
      </c>
      <c r="H33" s="84" t="s">
        <v>460</v>
      </c>
      <c r="I33" s="90" t="s">
        <v>631</v>
      </c>
    </row>
    <row r="34" spans="1:19">
      <c r="B34" s="87" t="s">
        <v>541</v>
      </c>
      <c r="E34" s="87" t="s">
        <v>138</v>
      </c>
      <c r="F34" s="95" t="s">
        <v>544</v>
      </c>
      <c r="G34" s="87" t="s">
        <v>542</v>
      </c>
      <c r="H34" s="84" t="s">
        <v>543</v>
      </c>
      <c r="I34" s="91" t="s">
        <v>630</v>
      </c>
    </row>
    <row r="35" spans="1:19">
      <c r="B35" s="87" t="s">
        <v>551</v>
      </c>
      <c r="E35" s="87" t="s">
        <v>138</v>
      </c>
      <c r="F35" s="95" t="s">
        <v>552</v>
      </c>
      <c r="G35" s="87" t="s">
        <v>553</v>
      </c>
      <c r="H35" s="84" t="s">
        <v>460</v>
      </c>
      <c r="I35" s="91" t="s">
        <v>652</v>
      </c>
    </row>
    <row r="36" spans="1:19">
      <c r="B36" s="87" t="s">
        <v>559</v>
      </c>
      <c r="E36" s="87" t="s">
        <v>138</v>
      </c>
      <c r="F36" s="95" t="s">
        <v>560</v>
      </c>
      <c r="G36" s="87" t="s">
        <v>561</v>
      </c>
      <c r="H36" s="84" t="s">
        <v>460</v>
      </c>
    </row>
    <row r="37" spans="1:19">
      <c r="B37" s="87" t="s">
        <v>671</v>
      </c>
      <c r="E37" s="87" t="s">
        <v>138</v>
      </c>
      <c r="F37" s="95" t="s">
        <v>672</v>
      </c>
      <c r="G37" s="87" t="s">
        <v>673</v>
      </c>
      <c r="H37" s="84" t="s">
        <v>460</v>
      </c>
      <c r="I37" s="91" t="s">
        <v>674</v>
      </c>
    </row>
    <row r="39" spans="1:19">
      <c r="A39" s="84" t="s">
        <v>139</v>
      </c>
      <c r="B39" s="84"/>
      <c r="C39" s="85" t="s">
        <v>598</v>
      </c>
      <c r="D39" s="85" t="s">
        <v>529</v>
      </c>
      <c r="E39" s="84"/>
      <c r="F39" s="84"/>
      <c r="G39" s="84"/>
      <c r="H39" s="84"/>
      <c r="I39" s="84"/>
      <c r="J39" s="86"/>
      <c r="K39" s="86"/>
      <c r="L39" s="86"/>
      <c r="M39" s="86"/>
      <c r="N39" s="86"/>
      <c r="O39" s="86"/>
      <c r="P39" s="86"/>
      <c r="Q39" s="86"/>
      <c r="R39" s="86"/>
      <c r="S39" s="86" t="s">
        <v>579</v>
      </c>
    </row>
    <row r="40" spans="1:19">
      <c r="B40" s="87" t="s">
        <v>599</v>
      </c>
      <c r="E40" s="87" t="s">
        <v>139</v>
      </c>
      <c r="F40" s="95" t="s">
        <v>492</v>
      </c>
      <c r="G40" s="95" t="s">
        <v>493</v>
      </c>
      <c r="H40" s="84" t="s">
        <v>460</v>
      </c>
      <c r="I40" s="91" t="s">
        <v>634</v>
      </c>
      <c r="S40" s="97"/>
    </row>
    <row r="41" spans="1:19">
      <c r="B41" s="87" t="s">
        <v>600</v>
      </c>
      <c r="E41" s="87" t="s">
        <v>139</v>
      </c>
      <c r="F41" s="95" t="s">
        <v>402</v>
      </c>
      <c r="G41" s="95" t="s">
        <v>417</v>
      </c>
      <c r="H41" s="84" t="s">
        <v>460</v>
      </c>
      <c r="J41" s="92"/>
      <c r="S41" s="97"/>
    </row>
    <row r="42" spans="1:19">
      <c r="B42" s="87" t="s">
        <v>601</v>
      </c>
      <c r="E42" s="87" t="s">
        <v>139</v>
      </c>
      <c r="F42" s="95" t="s">
        <v>420</v>
      </c>
      <c r="G42" s="95" t="s">
        <v>418</v>
      </c>
      <c r="H42" s="84" t="s">
        <v>460</v>
      </c>
      <c r="J42" s="92"/>
      <c r="S42" s="97"/>
    </row>
    <row r="43" spans="1:19">
      <c r="B43" s="87" t="s">
        <v>373</v>
      </c>
      <c r="C43" s="88" t="s">
        <v>429</v>
      </c>
      <c r="E43" s="87" t="s">
        <v>139</v>
      </c>
      <c r="F43" s="95" t="s">
        <v>447</v>
      </c>
      <c r="G43" s="95" t="s">
        <v>419</v>
      </c>
      <c r="H43" s="84" t="s">
        <v>460</v>
      </c>
      <c r="I43" s="91" t="s">
        <v>578</v>
      </c>
      <c r="J43" s="92"/>
      <c r="K43" s="92"/>
      <c r="L43" s="92"/>
      <c r="S43" s="97"/>
    </row>
    <row r="44" spans="1:19">
      <c r="B44" s="87" t="s">
        <v>321</v>
      </c>
      <c r="C44" s="88" t="s">
        <v>429</v>
      </c>
      <c r="E44" s="87" t="s">
        <v>139</v>
      </c>
      <c r="F44" s="95" t="s">
        <v>448</v>
      </c>
      <c r="G44" s="95" t="s">
        <v>141</v>
      </c>
      <c r="H44" s="84" t="s">
        <v>460</v>
      </c>
      <c r="I44" s="91" t="s">
        <v>578</v>
      </c>
      <c r="J44" s="92"/>
      <c r="K44" s="92"/>
      <c r="L44" s="92"/>
      <c r="S44" s="97"/>
    </row>
    <row r="45" spans="1:19">
      <c r="B45" s="87" t="s">
        <v>428</v>
      </c>
      <c r="C45" s="88" t="s">
        <v>429</v>
      </c>
      <c r="E45" s="87" t="s">
        <v>139</v>
      </c>
      <c r="F45" s="95" t="s">
        <v>449</v>
      </c>
      <c r="G45" s="95" t="s">
        <v>427</v>
      </c>
      <c r="H45" s="84" t="s">
        <v>460</v>
      </c>
      <c r="I45" s="91" t="s">
        <v>108</v>
      </c>
      <c r="J45" s="92"/>
      <c r="S45" s="97"/>
    </row>
    <row r="46" spans="1:19">
      <c r="B46" s="87" t="s">
        <v>602</v>
      </c>
      <c r="C46" s="88" t="s">
        <v>429</v>
      </c>
      <c r="E46" s="87" t="s">
        <v>139</v>
      </c>
      <c r="F46" s="95" t="s">
        <v>450</v>
      </c>
      <c r="G46" s="95" t="s">
        <v>106</v>
      </c>
      <c r="H46" s="84" t="s">
        <v>460</v>
      </c>
      <c r="I46" s="91" t="s">
        <v>108</v>
      </c>
      <c r="J46" s="92"/>
      <c r="S46" s="97"/>
    </row>
    <row r="47" spans="1:19">
      <c r="B47" s="98" t="s">
        <v>603</v>
      </c>
      <c r="C47" s="99"/>
      <c r="D47" s="99"/>
      <c r="E47" s="98" t="s">
        <v>139</v>
      </c>
      <c r="F47" s="100" t="s">
        <v>485</v>
      </c>
      <c r="G47" s="100" t="s">
        <v>488</v>
      </c>
      <c r="H47" s="101" t="s">
        <v>460</v>
      </c>
      <c r="I47" s="102" t="s">
        <v>604</v>
      </c>
      <c r="J47" s="92"/>
      <c r="S47" s="97"/>
    </row>
    <row r="48" spans="1:19">
      <c r="B48" s="98" t="s">
        <v>605</v>
      </c>
      <c r="C48" s="99"/>
      <c r="D48" s="99"/>
      <c r="E48" s="98" t="s">
        <v>139</v>
      </c>
      <c r="F48" s="100" t="s">
        <v>486</v>
      </c>
      <c r="G48" s="100" t="s">
        <v>489</v>
      </c>
      <c r="H48" s="101" t="s">
        <v>460</v>
      </c>
      <c r="J48" s="92"/>
      <c r="S48" s="97"/>
    </row>
    <row r="49" spans="2:27">
      <c r="B49" s="87" t="s">
        <v>606</v>
      </c>
      <c r="E49" s="87" t="s">
        <v>139</v>
      </c>
      <c r="F49" s="103" t="s">
        <v>487</v>
      </c>
      <c r="G49" s="95" t="s">
        <v>107</v>
      </c>
      <c r="H49" s="84" t="s">
        <v>460</v>
      </c>
      <c r="J49" s="92"/>
      <c r="S49" s="97"/>
    </row>
    <row r="50" spans="2:27">
      <c r="B50" s="87" t="s">
        <v>540</v>
      </c>
      <c r="E50" s="87" t="s">
        <v>139</v>
      </c>
      <c r="F50" s="95" t="s">
        <v>501</v>
      </c>
      <c r="G50" s="95" t="s">
        <v>502</v>
      </c>
      <c r="H50" s="84" t="s">
        <v>460</v>
      </c>
      <c r="I50" s="91" t="s">
        <v>577</v>
      </c>
      <c r="J50" s="92"/>
      <c r="S50" s="97"/>
    </row>
    <row r="51" spans="2:27">
      <c r="B51" s="87" t="s">
        <v>607</v>
      </c>
      <c r="E51" s="87" t="s">
        <v>139</v>
      </c>
      <c r="F51" s="89" t="s">
        <v>403</v>
      </c>
      <c r="G51" s="89" t="s">
        <v>377</v>
      </c>
      <c r="H51" s="84" t="s">
        <v>460</v>
      </c>
      <c r="I51" s="104" t="s">
        <v>608</v>
      </c>
      <c r="R51" s="92" t="s">
        <v>609</v>
      </c>
    </row>
    <row r="52" spans="2:27">
      <c r="B52" s="87" t="s">
        <v>610</v>
      </c>
      <c r="E52" s="87" t="s">
        <v>139</v>
      </c>
      <c r="F52" s="105" t="s">
        <v>404</v>
      </c>
      <c r="G52" s="89" t="s">
        <v>146</v>
      </c>
      <c r="H52" s="84" t="s">
        <v>460</v>
      </c>
      <c r="I52" s="90" t="s">
        <v>611</v>
      </c>
      <c r="J52" s="92"/>
      <c r="K52" s="92"/>
      <c r="L52" s="92"/>
      <c r="M52" s="92"/>
      <c r="N52" s="92"/>
      <c r="O52" s="92"/>
      <c r="P52" s="92"/>
      <c r="Q52" s="92"/>
      <c r="R52" s="92"/>
      <c r="S52" s="92" t="s">
        <v>399</v>
      </c>
    </row>
    <row r="53" spans="2:27">
      <c r="B53" s="87" t="s">
        <v>612</v>
      </c>
      <c r="E53" s="87" t="s">
        <v>139</v>
      </c>
      <c r="F53" s="89" t="s">
        <v>401</v>
      </c>
      <c r="G53" s="89" t="s">
        <v>147</v>
      </c>
      <c r="H53" s="84" t="s">
        <v>460</v>
      </c>
      <c r="I53" s="104" t="s">
        <v>620</v>
      </c>
      <c r="J53" s="92"/>
      <c r="S53" s="97" t="s">
        <v>400</v>
      </c>
    </row>
    <row r="54" spans="2:27">
      <c r="B54" s="87" t="s">
        <v>613</v>
      </c>
      <c r="E54" s="87" t="s">
        <v>139</v>
      </c>
      <c r="F54" s="89" t="s">
        <v>416</v>
      </c>
      <c r="G54" s="89" t="s">
        <v>148</v>
      </c>
      <c r="H54" s="84" t="s">
        <v>460</v>
      </c>
      <c r="I54" s="87" t="s">
        <v>619</v>
      </c>
      <c r="J54" s="92"/>
    </row>
    <row r="55" spans="2:27">
      <c r="B55" s="87" t="s">
        <v>518</v>
      </c>
      <c r="E55" s="87" t="s">
        <v>139</v>
      </c>
      <c r="F55" s="89" t="s">
        <v>519</v>
      </c>
      <c r="G55" s="89" t="s">
        <v>520</v>
      </c>
      <c r="H55" s="84" t="s">
        <v>460</v>
      </c>
      <c r="I55" s="91" t="s">
        <v>621</v>
      </c>
      <c r="J55" s="92"/>
      <c r="S55" s="97"/>
    </row>
    <row r="56" spans="2:27">
      <c r="B56" s="87" t="s">
        <v>406</v>
      </c>
      <c r="E56" s="87" t="s">
        <v>139</v>
      </c>
      <c r="F56" s="89" t="s">
        <v>452</v>
      </c>
      <c r="G56" s="89" t="s">
        <v>407</v>
      </c>
      <c r="H56" s="84" t="s">
        <v>460</v>
      </c>
      <c r="I56" s="90" t="s">
        <v>554</v>
      </c>
      <c r="J56" s="92"/>
      <c r="S56" s="97"/>
    </row>
    <row r="57" spans="2:27">
      <c r="B57" s="87" t="s">
        <v>653</v>
      </c>
      <c r="E57" s="87" t="s">
        <v>139</v>
      </c>
      <c r="F57" s="89" t="s">
        <v>655</v>
      </c>
      <c r="G57" s="89" t="s">
        <v>656</v>
      </c>
      <c r="H57" s="84" t="s">
        <v>460</v>
      </c>
      <c r="I57" s="87" t="s">
        <v>654</v>
      </c>
      <c r="J57" s="92"/>
      <c r="S57" s="97"/>
    </row>
    <row r="58" spans="2:27">
      <c r="B58" s="87" t="s">
        <v>666</v>
      </c>
      <c r="E58" s="87" t="s">
        <v>139</v>
      </c>
      <c r="F58" s="89" t="s">
        <v>667</v>
      </c>
      <c r="G58" s="89" t="s">
        <v>668</v>
      </c>
      <c r="H58" s="84" t="s">
        <v>460</v>
      </c>
      <c r="I58" s="87" t="s">
        <v>654</v>
      </c>
      <c r="J58" s="92"/>
      <c r="S58" s="97"/>
    </row>
    <row r="59" spans="2:27">
      <c r="B59" s="87" t="s">
        <v>405</v>
      </c>
      <c r="E59" s="87" t="s">
        <v>139</v>
      </c>
      <c r="F59" s="89" t="s">
        <v>451</v>
      </c>
      <c r="G59" s="89" t="s">
        <v>355</v>
      </c>
      <c r="H59" s="84" t="s">
        <v>460</v>
      </c>
      <c r="I59" s="104" t="s">
        <v>549</v>
      </c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 spans="2:27">
      <c r="B60" s="87" t="s">
        <v>662</v>
      </c>
      <c r="E60" s="87" t="s">
        <v>139</v>
      </c>
      <c r="F60" s="89" t="s">
        <v>663</v>
      </c>
      <c r="G60" s="89" t="s">
        <v>664</v>
      </c>
      <c r="H60" s="84" t="s">
        <v>460</v>
      </c>
      <c r="I60" s="104" t="s">
        <v>665</v>
      </c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 spans="2:27">
      <c r="B61" s="87" t="s">
        <v>453</v>
      </c>
      <c r="E61" s="87" t="s">
        <v>139</v>
      </c>
      <c r="F61" s="89" t="s">
        <v>454</v>
      </c>
      <c r="G61" s="89" t="s">
        <v>361</v>
      </c>
      <c r="H61" s="84" t="s">
        <v>460</v>
      </c>
    </row>
    <row r="62" spans="2:27">
      <c r="B62" s="87" t="s">
        <v>512</v>
      </c>
      <c r="E62" s="87" t="s">
        <v>139</v>
      </c>
      <c r="F62" s="89" t="s">
        <v>521</v>
      </c>
      <c r="G62" s="89" t="s">
        <v>362</v>
      </c>
      <c r="H62" s="84" t="s">
        <v>460</v>
      </c>
      <c r="I62" s="104" t="s">
        <v>534</v>
      </c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 spans="2:27">
      <c r="B63" s="87" t="s">
        <v>455</v>
      </c>
      <c r="E63" s="87" t="s">
        <v>139</v>
      </c>
      <c r="F63" s="89" t="s">
        <v>456</v>
      </c>
      <c r="G63" s="89" t="s">
        <v>363</v>
      </c>
      <c r="H63" s="84" t="s">
        <v>460</v>
      </c>
    </row>
    <row r="64" spans="2:27">
      <c r="B64" s="87" t="s">
        <v>462</v>
      </c>
      <c r="E64" s="87" t="s">
        <v>139</v>
      </c>
      <c r="F64" s="89" t="s">
        <v>454</v>
      </c>
      <c r="G64" s="89" t="s">
        <v>364</v>
      </c>
      <c r="H64" s="84" t="s">
        <v>460</v>
      </c>
    </row>
    <row r="65" spans="2:27">
      <c r="B65" s="87" t="s">
        <v>464</v>
      </c>
      <c r="E65" s="87" t="s">
        <v>139</v>
      </c>
      <c r="F65" s="89" t="s">
        <v>522</v>
      </c>
      <c r="G65" s="89" t="s">
        <v>365</v>
      </c>
      <c r="H65" s="84" t="s">
        <v>460</v>
      </c>
      <c r="I65" s="104" t="s">
        <v>535</v>
      </c>
    </row>
    <row r="66" spans="2:27">
      <c r="B66" s="87" t="s">
        <v>463</v>
      </c>
      <c r="E66" s="87" t="s">
        <v>139</v>
      </c>
      <c r="F66" s="89" t="s">
        <v>523</v>
      </c>
      <c r="G66" s="89" t="s">
        <v>465</v>
      </c>
      <c r="H66" s="84" t="s">
        <v>460</v>
      </c>
    </row>
    <row r="67" spans="2:27">
      <c r="B67" s="87" t="s">
        <v>555</v>
      </c>
      <c r="E67" s="87" t="s">
        <v>139</v>
      </c>
      <c r="F67" s="89" t="s">
        <v>562</v>
      </c>
      <c r="G67" s="89" t="s">
        <v>479</v>
      </c>
      <c r="H67" s="84" t="s">
        <v>460</v>
      </c>
      <c r="I67" s="87" t="s">
        <v>614</v>
      </c>
      <c r="J67" s="92" t="s">
        <v>670</v>
      </c>
      <c r="S67" s="92"/>
      <c r="T67" s="92"/>
      <c r="U67" s="92"/>
      <c r="V67" s="92"/>
      <c r="W67" s="92"/>
      <c r="X67" s="92"/>
    </row>
    <row r="68" spans="2:27">
      <c r="B68" s="87" t="s">
        <v>481</v>
      </c>
      <c r="E68" s="87" t="s">
        <v>139</v>
      </c>
      <c r="F68" s="89" t="s">
        <v>480</v>
      </c>
      <c r="G68" s="89" t="s">
        <v>482</v>
      </c>
      <c r="H68" s="84" t="s">
        <v>460</v>
      </c>
      <c r="I68" s="104" t="s">
        <v>550</v>
      </c>
      <c r="J68" s="92" t="s">
        <v>669</v>
      </c>
      <c r="K68" s="92"/>
      <c r="L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 spans="2:27">
      <c r="B69" s="87" t="s">
        <v>494</v>
      </c>
      <c r="E69" s="87" t="s">
        <v>139</v>
      </c>
      <c r="F69" s="89" t="s">
        <v>491</v>
      </c>
      <c r="G69" s="89" t="s">
        <v>490</v>
      </c>
      <c r="H69" s="84" t="s">
        <v>460</v>
      </c>
      <c r="I69" s="87" t="s">
        <v>575</v>
      </c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 spans="2:27">
      <c r="B70" s="87" t="s">
        <v>525</v>
      </c>
      <c r="E70" s="87" t="s">
        <v>139</v>
      </c>
      <c r="F70" s="89" t="s">
        <v>527</v>
      </c>
      <c r="G70" s="89" t="s">
        <v>526</v>
      </c>
      <c r="H70" s="84" t="s">
        <v>460</v>
      </c>
    </row>
    <row r="71" spans="2:27">
      <c r="B71" s="87" t="s">
        <v>528</v>
      </c>
      <c r="D71" s="88" t="s">
        <v>429</v>
      </c>
      <c r="E71" s="87" t="s">
        <v>139</v>
      </c>
      <c r="F71" s="89" t="s">
        <v>573</v>
      </c>
      <c r="G71" s="89" t="s">
        <v>530</v>
      </c>
      <c r="H71" s="84" t="s">
        <v>460</v>
      </c>
      <c r="I71" s="87" t="s">
        <v>576</v>
      </c>
    </row>
    <row r="72" spans="2:27">
      <c r="B72" s="87" t="s">
        <v>537</v>
      </c>
      <c r="D72" s="88" t="s">
        <v>429</v>
      </c>
      <c r="E72" s="87" t="s">
        <v>139</v>
      </c>
      <c r="F72" s="89" t="s">
        <v>572</v>
      </c>
      <c r="G72" s="89" t="s">
        <v>536</v>
      </c>
      <c r="H72" s="84" t="s">
        <v>460</v>
      </c>
      <c r="I72" s="90" t="s">
        <v>580</v>
      </c>
    </row>
    <row r="73" spans="2:27">
      <c r="B73" s="87" t="s">
        <v>538</v>
      </c>
      <c r="E73" s="87" t="s">
        <v>139</v>
      </c>
      <c r="F73" s="89" t="s">
        <v>570</v>
      </c>
      <c r="G73" s="89" t="s">
        <v>493</v>
      </c>
      <c r="H73" s="84" t="s">
        <v>460</v>
      </c>
      <c r="J73" s="87" t="s">
        <v>539</v>
      </c>
    </row>
    <row r="74" spans="2:27">
      <c r="B74" s="87" t="s">
        <v>547</v>
      </c>
      <c r="E74" s="87" t="s">
        <v>139</v>
      </c>
      <c r="F74" s="89" t="s">
        <v>569</v>
      </c>
      <c r="G74" s="89" t="s">
        <v>548</v>
      </c>
      <c r="H74" s="84" t="s">
        <v>460</v>
      </c>
      <c r="I74" s="87" t="s">
        <v>615</v>
      </c>
    </row>
    <row r="75" spans="2:27">
      <c r="B75" s="87" t="s">
        <v>557</v>
      </c>
      <c r="E75" s="87" t="s">
        <v>139</v>
      </c>
      <c r="F75" s="89" t="s">
        <v>568</v>
      </c>
      <c r="G75" s="89" t="s">
        <v>558</v>
      </c>
      <c r="H75" s="84" t="s">
        <v>460</v>
      </c>
      <c r="I75" s="90" t="s">
        <v>580</v>
      </c>
    </row>
    <row r="76" spans="2:27">
      <c r="B76" s="87" t="s">
        <v>556</v>
      </c>
      <c r="E76" s="87" t="s">
        <v>139</v>
      </c>
      <c r="F76" s="89" t="s">
        <v>567</v>
      </c>
      <c r="G76" s="89" t="s">
        <v>563</v>
      </c>
      <c r="H76" s="84" t="s">
        <v>460</v>
      </c>
      <c r="I76" s="87" t="s">
        <v>616</v>
      </c>
      <c r="S76" s="92"/>
      <c r="T76" s="92"/>
      <c r="U76" s="92"/>
      <c r="V76" s="92"/>
      <c r="W76" s="92"/>
      <c r="X76" s="92"/>
    </row>
    <row r="77" spans="2:27">
      <c r="B77" s="87" t="s">
        <v>566</v>
      </c>
      <c r="E77" s="87" t="s">
        <v>139</v>
      </c>
      <c r="F77" s="89" t="s">
        <v>571</v>
      </c>
      <c r="G77" s="89" t="s">
        <v>564</v>
      </c>
      <c r="H77" s="84" t="s">
        <v>460</v>
      </c>
      <c r="I77" s="87" t="s">
        <v>565</v>
      </c>
      <c r="S77" s="92"/>
      <c r="T77" s="92"/>
      <c r="U77" s="92"/>
      <c r="V77" s="92"/>
      <c r="W77" s="92"/>
      <c r="X77" s="92"/>
    </row>
    <row r="78" spans="2:27">
      <c r="B78" s="87" t="s">
        <v>638</v>
      </c>
      <c r="E78" s="87" t="s">
        <v>139</v>
      </c>
      <c r="F78" s="89" t="s">
        <v>635</v>
      </c>
      <c r="G78" s="89" t="s">
        <v>636</v>
      </c>
      <c r="H78" s="84" t="s">
        <v>460</v>
      </c>
      <c r="I78" s="87" t="s">
        <v>637</v>
      </c>
      <c r="S78" s="92"/>
      <c r="T78" s="92"/>
      <c r="U78" s="92"/>
      <c r="V78" s="92"/>
      <c r="W78" s="92"/>
      <c r="X78" s="92"/>
    </row>
    <row r="79" spans="2:27">
      <c r="B79" s="87" t="s">
        <v>639</v>
      </c>
      <c r="E79" s="87" t="s">
        <v>139</v>
      </c>
      <c r="F79" s="89" t="s">
        <v>640</v>
      </c>
      <c r="G79" s="89" t="s">
        <v>641</v>
      </c>
      <c r="H79" s="84" t="s">
        <v>460</v>
      </c>
      <c r="I79" s="87" t="s">
        <v>642</v>
      </c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2:27" ht="40.5">
      <c r="B80" s="87" t="s">
        <v>546</v>
      </c>
      <c r="E80" s="87" t="s">
        <v>139</v>
      </c>
      <c r="F80" s="89" t="s">
        <v>574</v>
      </c>
      <c r="G80" s="89" t="s">
        <v>545</v>
      </c>
      <c r="H80" s="84" t="s">
        <v>460</v>
      </c>
      <c r="I80" s="97" t="s">
        <v>617</v>
      </c>
    </row>
    <row r="81" spans="1:10">
      <c r="B81" s="87" t="s">
        <v>643</v>
      </c>
      <c r="E81" s="87" t="s">
        <v>139</v>
      </c>
      <c r="F81" s="89" t="s">
        <v>646</v>
      </c>
      <c r="G81" s="89" t="s">
        <v>647</v>
      </c>
      <c r="H81" s="84" t="s">
        <v>460</v>
      </c>
      <c r="I81" s="87" t="s">
        <v>644</v>
      </c>
      <c r="J81" s="87" t="s">
        <v>645</v>
      </c>
    </row>
    <row r="82" spans="1:10">
      <c r="B82" s="87" t="s">
        <v>648</v>
      </c>
      <c r="E82" s="87" t="s">
        <v>139</v>
      </c>
      <c r="F82" s="89" t="s">
        <v>649</v>
      </c>
      <c r="G82" s="89" t="s">
        <v>658</v>
      </c>
      <c r="H82" s="84" t="s">
        <v>460</v>
      </c>
      <c r="I82" s="87" t="s">
        <v>651</v>
      </c>
      <c r="J82" s="87" t="s">
        <v>650</v>
      </c>
    </row>
    <row r="83" spans="1:10">
      <c r="B83" s="107" t="s">
        <v>657</v>
      </c>
      <c r="E83" s="87" t="s">
        <v>139</v>
      </c>
      <c r="F83" s="89" t="s">
        <v>660</v>
      </c>
      <c r="G83" s="89" t="s">
        <v>659</v>
      </c>
      <c r="H83" s="84" t="s">
        <v>460</v>
      </c>
      <c r="I83" s="87" t="s">
        <v>661</v>
      </c>
    </row>
    <row r="87" spans="1:10">
      <c r="A87" s="84"/>
      <c r="B87" s="84" t="s">
        <v>424</v>
      </c>
      <c r="C87" s="106" t="s">
        <v>618</v>
      </c>
      <c r="D87" s="106"/>
    </row>
    <row r="88" spans="1:10">
      <c r="B88" s="87" t="s">
        <v>378</v>
      </c>
      <c r="C88" s="88">
        <v>1</v>
      </c>
    </row>
    <row r="89" spans="1:10">
      <c r="B89" s="87" t="s">
        <v>379</v>
      </c>
      <c r="C89" s="88">
        <v>2</v>
      </c>
    </row>
    <row r="90" spans="1:10">
      <c r="B90" s="87" t="s">
        <v>385</v>
      </c>
      <c r="C90" s="88">
        <v>3</v>
      </c>
    </row>
    <row r="91" spans="1:10">
      <c r="B91" s="87" t="s">
        <v>386</v>
      </c>
      <c r="C91" s="88">
        <v>4</v>
      </c>
    </row>
    <row r="92" spans="1:10">
      <c r="B92" s="87" t="s">
        <v>387</v>
      </c>
      <c r="C92" s="88">
        <v>5</v>
      </c>
    </row>
    <row r="93" spans="1:10">
      <c r="B93" s="87" t="s">
        <v>388</v>
      </c>
      <c r="C93" s="88">
        <v>6</v>
      </c>
    </row>
    <row r="94" spans="1:10">
      <c r="B94" s="87" t="s">
        <v>389</v>
      </c>
      <c r="C94" s="88">
        <v>7</v>
      </c>
    </row>
    <row r="95" spans="1:10">
      <c r="B95" s="87" t="s">
        <v>390</v>
      </c>
      <c r="C95" s="88">
        <v>8</v>
      </c>
    </row>
    <row r="96" spans="1:10">
      <c r="B96" s="87" t="s">
        <v>380</v>
      </c>
      <c r="C96" s="88">
        <v>9</v>
      </c>
    </row>
    <row r="97" spans="2:3">
      <c r="B97" s="87" t="s">
        <v>381</v>
      </c>
      <c r="C97" s="88">
        <v>10</v>
      </c>
    </row>
    <row r="98" spans="2:3">
      <c r="B98" s="87" t="s">
        <v>382</v>
      </c>
      <c r="C98" s="88">
        <v>11</v>
      </c>
    </row>
    <row r="99" spans="2:3">
      <c r="B99" s="87" t="s">
        <v>383</v>
      </c>
      <c r="C99" s="88">
        <v>12</v>
      </c>
    </row>
    <row r="100" spans="2:3">
      <c r="B100" s="87" t="s">
        <v>384</v>
      </c>
      <c r="C100" s="88">
        <v>13</v>
      </c>
    </row>
    <row r="101" spans="2:3">
      <c r="B101" s="87" t="s">
        <v>391</v>
      </c>
      <c r="C101" s="88">
        <v>14</v>
      </c>
    </row>
    <row r="102" spans="2:3">
      <c r="B102" s="87" t="s">
        <v>392</v>
      </c>
      <c r="C102" s="88">
        <v>15</v>
      </c>
    </row>
    <row r="103" spans="2:3">
      <c r="B103" s="87" t="s">
        <v>393</v>
      </c>
      <c r="C103" s="88">
        <v>16</v>
      </c>
    </row>
    <row r="104" spans="2:3">
      <c r="B104" s="87" t="s">
        <v>394</v>
      </c>
      <c r="C104" s="88">
        <v>17</v>
      </c>
    </row>
    <row r="105" spans="2:3">
      <c r="B105" s="87" t="s">
        <v>395</v>
      </c>
      <c r="C105" s="88">
        <v>18</v>
      </c>
    </row>
    <row r="106" spans="2:3">
      <c r="B106" s="87" t="s">
        <v>396</v>
      </c>
      <c r="C106" s="88">
        <v>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J2:Q13"/>
  <sheetViews>
    <sheetView workbookViewId="0">
      <selection activeCell="L12" sqref="L12"/>
    </sheetView>
  </sheetViews>
  <sheetFormatPr defaultRowHeight="16.5"/>
  <cols>
    <col min="10" max="10" width="27.125" style="70" bestFit="1" customWidth="1"/>
    <col min="11" max="11" width="20.625" style="70" bestFit="1" customWidth="1"/>
    <col min="12" max="12" width="11.625" style="70" bestFit="1" customWidth="1"/>
    <col min="13" max="13" width="12.125" style="70" customWidth="1"/>
    <col min="14" max="14" width="15.625" style="70" bestFit="1" customWidth="1"/>
    <col min="15" max="15" width="10" style="70" bestFit="1" customWidth="1"/>
    <col min="16" max="17" width="9" style="70"/>
  </cols>
  <sheetData>
    <row r="2" spans="10:16">
      <c r="K2" s="70" t="s">
        <v>469</v>
      </c>
      <c r="L2" s="72">
        <v>200</v>
      </c>
      <c r="M2" s="76" t="s">
        <v>470</v>
      </c>
    </row>
    <row r="3" spans="10:16">
      <c r="K3" s="70" t="s">
        <v>472</v>
      </c>
      <c r="L3" s="72">
        <v>131072</v>
      </c>
      <c r="M3" s="76" t="s">
        <v>471</v>
      </c>
    </row>
    <row r="4" spans="10:16">
      <c r="J4" s="70" t="s">
        <v>477</v>
      </c>
      <c r="L4" s="77">
        <f>(L2*L3)/(60*1000)</f>
        <v>436.90666666666669</v>
      </c>
      <c r="M4" s="70" t="s">
        <v>468</v>
      </c>
      <c r="N4" s="70" t="s">
        <v>369</v>
      </c>
      <c r="O4" s="79">
        <v>50</v>
      </c>
      <c r="P4" s="74" t="s">
        <v>474</v>
      </c>
    </row>
    <row r="5" spans="10:16">
      <c r="K5" s="70" t="s">
        <v>466</v>
      </c>
      <c r="L5" s="79">
        <v>1638</v>
      </c>
      <c r="M5" s="76" t="s">
        <v>466</v>
      </c>
      <c r="N5" s="108" t="s">
        <v>476</v>
      </c>
      <c r="O5" s="108"/>
    </row>
    <row r="6" spans="10:16">
      <c r="K6" s="70" t="s">
        <v>467</v>
      </c>
      <c r="L6" s="83">
        <f>L5/L4</f>
        <v>3.7490844726562496</v>
      </c>
      <c r="M6" s="74" t="s">
        <v>1</v>
      </c>
      <c r="N6" s="70">
        <f>L6*(100/O4)</f>
        <v>7.4981689453124991</v>
      </c>
      <c r="O6" s="76" t="s">
        <v>1</v>
      </c>
    </row>
    <row r="7" spans="10:16">
      <c r="K7" s="70" t="s">
        <v>475</v>
      </c>
      <c r="L7" s="79">
        <v>2</v>
      </c>
      <c r="M7" s="76" t="s">
        <v>1</v>
      </c>
      <c r="N7" s="70">
        <f>L7*(100/O4)</f>
        <v>4</v>
      </c>
      <c r="O7" s="76" t="s">
        <v>1</v>
      </c>
    </row>
    <row r="8" spans="10:16">
      <c r="L8" s="73"/>
    </row>
    <row r="10" spans="10:16">
      <c r="J10" s="70" t="s">
        <v>473</v>
      </c>
      <c r="K10" s="70">
        <f>(L5*L7/L4)^0.5</f>
        <v>2.7382784638002944</v>
      </c>
      <c r="L10" s="75" t="str">
        <f>IF(K10*2&gt;L6,"Over","No Over")</f>
        <v>Over</v>
      </c>
      <c r="N10" s="80">
        <f>(L5*N7/L4)^0.5</f>
        <v>3.87251054106054</v>
      </c>
      <c r="O10" s="81" t="str">
        <f>IF(N10*2&gt;N6,"Over","No Over")</f>
        <v>Over</v>
      </c>
    </row>
    <row r="11" spans="10:16">
      <c r="O11" s="80"/>
    </row>
    <row r="13" spans="10:16">
      <c r="J13" s="70" t="s">
        <v>478</v>
      </c>
      <c r="K13" s="78">
        <f>IF(K10*2&gt;L6,K10*2,L6+K10)</f>
        <v>5.4765569276005888</v>
      </c>
      <c r="N13" s="82">
        <f>IF(N10*2&gt;N6,N10*2,N10+N10)</f>
        <v>7.7450210821210801</v>
      </c>
    </row>
  </sheetData>
  <mergeCells count="1">
    <mergeCell ref="N5:O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E12"/>
  <sheetViews>
    <sheetView workbookViewId="0">
      <selection activeCell="C11" sqref="C11"/>
    </sheetView>
  </sheetViews>
  <sheetFormatPr defaultRowHeight="16.5"/>
  <cols>
    <col min="3" max="3" width="15.875" customWidth="1"/>
  </cols>
  <sheetData>
    <row r="3" spans="3:5">
      <c r="C3" t="s">
        <v>431</v>
      </c>
      <c r="D3">
        <v>2000</v>
      </c>
    </row>
    <row r="4" spans="3:5">
      <c r="C4" t="s">
        <v>432</v>
      </c>
      <c r="D4">
        <v>131072</v>
      </c>
    </row>
    <row r="5" spans="3:5">
      <c r="C5" t="s">
        <v>430</v>
      </c>
      <c r="D5">
        <f>D3*D4/60/1000</f>
        <v>4369.0666666666666</v>
      </c>
    </row>
    <row r="6" spans="3:5">
      <c r="D6" s="71">
        <f>D5*E6</f>
        <v>218453.33333333334</v>
      </c>
      <c r="E6">
        <v>50</v>
      </c>
    </row>
    <row r="8" spans="3:5">
      <c r="C8" t="s">
        <v>433</v>
      </c>
      <c r="D8">
        <v>99</v>
      </c>
    </row>
    <row r="9" spans="3:5">
      <c r="C9" t="s">
        <v>434</v>
      </c>
      <c r="D9">
        <v>100</v>
      </c>
    </row>
    <row r="10" spans="3:5">
      <c r="C10" t="s">
        <v>435</v>
      </c>
      <c r="D10">
        <v>8000</v>
      </c>
    </row>
    <row r="11" spans="3:5">
      <c r="D11">
        <f>131072/8000</f>
        <v>16.384</v>
      </c>
    </row>
    <row r="12" spans="3:5">
      <c r="D12" s="71">
        <f>D8*D9*D11</f>
        <v>162201.60000000001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19"/>
  <sheetViews>
    <sheetView topLeftCell="A43" workbookViewId="0">
      <selection activeCell="A39" sqref="A39"/>
    </sheetView>
  </sheetViews>
  <sheetFormatPr defaultColWidth="12.625" defaultRowHeight="15.75" customHeight="1"/>
  <cols>
    <col min="1" max="1" width="72.5" style="54" customWidth="1"/>
    <col min="2" max="2" width="82" style="54" customWidth="1"/>
    <col min="3" max="3" width="12.625" style="33"/>
    <col min="4" max="4" width="31.125" style="33" customWidth="1"/>
    <col min="5" max="16384" width="12.625" style="33"/>
  </cols>
  <sheetData>
    <row r="1" spans="1:26" ht="15.75" customHeight="1">
      <c r="A1" s="30" t="s">
        <v>180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>
      <c r="A2" s="59" t="s">
        <v>181</v>
      </c>
      <c r="B2" s="59" t="s">
        <v>182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5.75" customHeight="1">
      <c r="A3" s="59" t="s">
        <v>314</v>
      </c>
      <c r="B3" s="59" t="s">
        <v>183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15.75" customHeight="1">
      <c r="A4" s="59" t="s">
        <v>313</v>
      </c>
      <c r="B4" s="59" t="s">
        <v>184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5.75" customHeight="1">
      <c r="A5" s="59" t="s">
        <v>185</v>
      </c>
      <c r="B5" s="59" t="s">
        <v>186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5.6" customHeight="1">
      <c r="A6" s="36" t="s">
        <v>187</v>
      </c>
      <c r="B6" s="37" t="s">
        <v>188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>
      <c r="A7" s="39"/>
      <c r="B7" s="37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5.75" customHeight="1">
      <c r="A8" s="41" t="s">
        <v>189</v>
      </c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.75" customHeight="1">
      <c r="A9" s="59" t="s">
        <v>273</v>
      </c>
      <c r="B9" s="59" t="s">
        <v>190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5.75" customHeight="1">
      <c r="A10" s="59" t="s">
        <v>274</v>
      </c>
      <c r="B10" s="59" t="s">
        <v>191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5.75" customHeight="1">
      <c r="A11" s="59" t="s">
        <v>192</v>
      </c>
      <c r="B11" s="59" t="s">
        <v>193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5.75" customHeight="1">
      <c r="A12" s="34"/>
      <c r="B12" s="34"/>
      <c r="C12" s="35"/>
      <c r="D12" s="4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5.75" customHeight="1">
      <c r="A13" s="30" t="s">
        <v>194</v>
      </c>
      <c r="B13" s="31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>
      <c r="A14" s="45" t="s">
        <v>195</v>
      </c>
      <c r="B14" s="34" t="s">
        <v>196</v>
      </c>
      <c r="C14" s="109" t="s">
        <v>309</v>
      </c>
      <c r="D14" s="109"/>
      <c r="E14" s="109"/>
      <c r="F14" s="109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5.75" customHeight="1">
      <c r="A15" s="59" t="s">
        <v>197</v>
      </c>
      <c r="B15" s="59" t="s">
        <v>198</v>
      </c>
      <c r="C15" s="35"/>
      <c r="D15" s="44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5.75" customHeight="1">
      <c r="A16" s="59" t="s">
        <v>199</v>
      </c>
      <c r="B16" s="59" t="s">
        <v>200</v>
      </c>
      <c r="C16" s="35"/>
      <c r="D16" s="44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5.75" customHeight="1">
      <c r="A17" s="59" t="s">
        <v>201</v>
      </c>
      <c r="B17" s="59" t="s">
        <v>202</v>
      </c>
      <c r="C17" s="35"/>
      <c r="D17" s="46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5.75" customHeight="1">
      <c r="A18" s="59" t="s">
        <v>203</v>
      </c>
      <c r="B18" s="59" t="s">
        <v>204</v>
      </c>
      <c r="C18" s="35"/>
      <c r="D18" s="46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5.75" customHeight="1">
      <c r="A19" s="59" t="s">
        <v>205</v>
      </c>
      <c r="B19" s="59" t="s">
        <v>206</v>
      </c>
      <c r="C19" s="35"/>
      <c r="D19" s="46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5.75" customHeight="1">
      <c r="A20" s="59" t="s">
        <v>207</v>
      </c>
      <c r="B20" s="59" t="s">
        <v>208</v>
      </c>
      <c r="C20" s="35"/>
      <c r="D20" s="46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5.75" customHeight="1">
      <c r="A21" s="59" t="s">
        <v>209</v>
      </c>
      <c r="B21" s="59" t="s">
        <v>210</v>
      </c>
      <c r="C21" s="35"/>
      <c r="D21" s="46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5.75" customHeight="1">
      <c r="A22" s="59" t="s">
        <v>211</v>
      </c>
      <c r="B22" s="59" t="s">
        <v>212</v>
      </c>
      <c r="C22" s="35"/>
      <c r="D22" s="46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5.75" customHeight="1">
      <c r="A23" s="45" t="s">
        <v>213</v>
      </c>
      <c r="B23" s="34" t="s">
        <v>214</v>
      </c>
      <c r="C23" s="111" t="s">
        <v>215</v>
      </c>
      <c r="D23" s="111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5.75" customHeight="1">
      <c r="A24" s="34" t="s">
        <v>216</v>
      </c>
      <c r="B24" s="34" t="s">
        <v>217</v>
      </c>
      <c r="C24" s="112" t="s">
        <v>301</v>
      </c>
      <c r="D24" s="112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5.75" customHeight="1">
      <c r="A25" s="34" t="s">
        <v>218</v>
      </c>
      <c r="B25" s="34" t="s">
        <v>219</v>
      </c>
      <c r="C25" s="112" t="s">
        <v>302</v>
      </c>
      <c r="D25" s="112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5.75" customHeight="1">
      <c r="A26" s="59" t="s">
        <v>220</v>
      </c>
      <c r="B26" s="59" t="s">
        <v>221</v>
      </c>
      <c r="C26" s="35"/>
      <c r="D26" s="44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5.75" customHeight="1">
      <c r="A27" s="59" t="s">
        <v>222</v>
      </c>
      <c r="B27" s="59" t="s">
        <v>223</v>
      </c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9.5">
      <c r="A28" s="34" t="s">
        <v>224</v>
      </c>
      <c r="B28" s="34" t="s">
        <v>225</v>
      </c>
      <c r="C28" s="110" t="s">
        <v>307</v>
      </c>
      <c r="D28" s="110"/>
      <c r="E28" s="110"/>
      <c r="F28" s="110"/>
      <c r="G28" s="110"/>
      <c r="H28" s="110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9.5">
      <c r="A29" s="34" t="s">
        <v>226</v>
      </c>
      <c r="B29" s="34" t="s">
        <v>227</v>
      </c>
      <c r="C29" s="109" t="s">
        <v>303</v>
      </c>
      <c r="D29" s="109"/>
      <c r="E29" s="109"/>
      <c r="F29" s="109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9.5">
      <c r="A30" s="45" t="s">
        <v>228</v>
      </c>
      <c r="B30" s="47" t="s">
        <v>229</v>
      </c>
      <c r="C30" s="109" t="s">
        <v>316</v>
      </c>
      <c r="D30" s="109"/>
      <c r="E30" s="109"/>
      <c r="F30" s="109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9.5">
      <c r="A31" s="45" t="s">
        <v>230</v>
      </c>
      <c r="B31" s="34" t="s">
        <v>231</v>
      </c>
      <c r="C31" s="35" t="s">
        <v>232</v>
      </c>
      <c r="D31" s="35" t="s">
        <v>233</v>
      </c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9.5">
      <c r="A32" s="45" t="s">
        <v>234</v>
      </c>
      <c r="B32" s="34" t="s">
        <v>235</v>
      </c>
      <c r="C32" s="35" t="s">
        <v>232</v>
      </c>
      <c r="D32" s="35" t="s">
        <v>233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9.5">
      <c r="A33" s="34" t="s">
        <v>299</v>
      </c>
      <c r="B33" s="34" t="s">
        <v>300</v>
      </c>
      <c r="C33" s="109" t="s">
        <v>315</v>
      </c>
      <c r="D33" s="109"/>
      <c r="E33" s="109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9.5">
      <c r="A34" s="63" t="s">
        <v>236</v>
      </c>
      <c r="B34" s="63" t="s">
        <v>237</v>
      </c>
      <c r="C34" s="49" t="s">
        <v>240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9.5">
      <c r="A35" s="59" t="s">
        <v>238</v>
      </c>
      <c r="B35" s="59" t="s">
        <v>239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ht="19.5">
      <c r="A36" s="60" t="s">
        <v>241</v>
      </c>
      <c r="B36" s="61" t="s">
        <v>242</v>
      </c>
      <c r="C36" s="110" t="s">
        <v>306</v>
      </c>
      <c r="D36" s="110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9.5">
      <c r="A37" s="45" t="s">
        <v>243</v>
      </c>
      <c r="B37" s="34" t="s">
        <v>244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9.5">
      <c r="A38" s="45" t="s">
        <v>304</v>
      </c>
      <c r="B38" s="34" t="s">
        <v>305</v>
      </c>
      <c r="C38" s="110" t="s">
        <v>317</v>
      </c>
      <c r="D38" s="110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9.5">
      <c r="A39" s="45" t="s">
        <v>245</v>
      </c>
      <c r="B39" s="34" t="s">
        <v>246</v>
      </c>
      <c r="C39" s="45" t="s">
        <v>247</v>
      </c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ht="19.5">
      <c r="A40" s="45" t="s">
        <v>248</v>
      </c>
      <c r="B40" s="34" t="s">
        <v>249</v>
      </c>
      <c r="C40" s="50" t="s">
        <v>250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ht="19.5">
      <c r="A41" s="45" t="s">
        <v>251</v>
      </c>
      <c r="B41" s="34" t="s">
        <v>252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9.5">
      <c r="A42" s="45" t="s">
        <v>253</v>
      </c>
      <c r="B42" s="34" t="s">
        <v>254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ht="19.5">
      <c r="A43" s="45" t="s">
        <v>255</v>
      </c>
      <c r="B43" s="34" t="s">
        <v>256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9.5">
      <c r="A44" s="45" t="s">
        <v>257</v>
      </c>
      <c r="B44" s="34" t="s">
        <v>258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9.5">
      <c r="A45" s="45" t="s">
        <v>259</v>
      </c>
      <c r="B45" s="34" t="s">
        <v>260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9.5">
      <c r="A46" s="45" t="s">
        <v>261</v>
      </c>
      <c r="B46" s="34" t="s">
        <v>262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ht="18">
      <c r="A47" s="51" t="s">
        <v>263</v>
      </c>
      <c r="B47" s="52" t="s">
        <v>264</v>
      </c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ht="18">
      <c r="A48" s="51" t="s">
        <v>265</v>
      </c>
      <c r="B48" s="52" t="s">
        <v>266</v>
      </c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ht="18">
      <c r="A49" s="51" t="s">
        <v>267</v>
      </c>
      <c r="B49" s="52" t="s">
        <v>268</v>
      </c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ht="19.5">
      <c r="A50" s="34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9.5">
      <c r="A51" s="34"/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9.5">
      <c r="A52" s="34"/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9.5">
      <c r="A53" s="34"/>
      <c r="B53" s="34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9.5">
      <c r="A54" s="34"/>
      <c r="B54" s="34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9.5">
      <c r="A55" s="34"/>
      <c r="B55" s="34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9.5">
      <c r="A56" s="34"/>
      <c r="B56" s="34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9.5">
      <c r="A57" s="34"/>
      <c r="B57" s="34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9.5">
      <c r="A58" s="34"/>
      <c r="B58" s="34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9.5">
      <c r="A59" s="34"/>
      <c r="B59" s="34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9.5">
      <c r="A60" s="34"/>
      <c r="B60" s="34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9.5">
      <c r="A61" s="34"/>
      <c r="B61" s="34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9.5">
      <c r="A62" s="34"/>
      <c r="B62" s="34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9.5">
      <c r="A63" s="34"/>
      <c r="B63" s="34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9.5">
      <c r="A64" s="34"/>
      <c r="B64" s="34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9.5">
      <c r="A65" s="34"/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9.5">
      <c r="A66" s="34"/>
      <c r="B66" s="34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9.5">
      <c r="A67" s="34"/>
      <c r="B67" s="34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9.5">
      <c r="A68" s="34"/>
      <c r="B68" s="34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9.5">
      <c r="A69" s="34"/>
      <c r="B69" s="34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9.5">
      <c r="A70" s="34"/>
      <c r="B70" s="34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9.5">
      <c r="A71" s="34"/>
      <c r="B71" s="34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9.5">
      <c r="A72" s="34"/>
      <c r="B72" s="34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9.5">
      <c r="A73" s="34"/>
      <c r="B73" s="34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9.5">
      <c r="A74" s="34"/>
      <c r="B74" s="34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9.5">
      <c r="A75" s="34"/>
      <c r="B75" s="34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9.5">
      <c r="A76" s="34"/>
      <c r="B76" s="34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9.5">
      <c r="A77" s="34"/>
      <c r="B77" s="34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9.5">
      <c r="A78" s="34"/>
      <c r="B78" s="34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9.5">
      <c r="A79" s="34"/>
      <c r="B79" s="34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9.5">
      <c r="A80" s="34"/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9.5">
      <c r="A81" s="34"/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9.5">
      <c r="A82" s="34"/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9.5">
      <c r="A83" s="34"/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9.5">
      <c r="A84" s="34"/>
      <c r="B84" s="34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9.5">
      <c r="A85" s="34"/>
      <c r="B85" s="34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9.5">
      <c r="A86" s="34"/>
      <c r="B86" s="34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9.5">
      <c r="A87" s="34"/>
      <c r="B87" s="34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9.5">
      <c r="A88" s="34"/>
      <c r="B88" s="34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9.5">
      <c r="A89" s="34"/>
      <c r="B89" s="34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9.5">
      <c r="A90" s="34"/>
      <c r="B90" s="34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9.5">
      <c r="A91" s="34"/>
      <c r="B91" s="34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9.5">
      <c r="A92" s="34"/>
      <c r="B92" s="34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9.5">
      <c r="A93" s="34"/>
      <c r="B93" s="34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9.5">
      <c r="A94" s="34"/>
      <c r="B94" s="34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9.5">
      <c r="A95" s="34"/>
      <c r="B95" s="34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9.5">
      <c r="A96" s="34"/>
      <c r="B96" s="34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9.5">
      <c r="A97" s="34"/>
      <c r="B97" s="34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9.5">
      <c r="A98" s="34"/>
      <c r="B98" s="34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9.5">
      <c r="A99" s="34"/>
      <c r="B99" s="34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9.5">
      <c r="A100" s="34"/>
      <c r="B100" s="34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9.5">
      <c r="A101" s="34"/>
      <c r="B101" s="34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spans="1:26" ht="19.5">
      <c r="A102" s="34"/>
      <c r="B102" s="34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spans="1:26" ht="19.5">
      <c r="A103" s="34"/>
      <c r="B103" s="34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spans="1:26" ht="19.5">
      <c r="A104" s="34"/>
      <c r="B104" s="34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spans="1:26" ht="19.5">
      <c r="A105" s="34"/>
      <c r="B105" s="34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spans="1:26" ht="19.5">
      <c r="A106" s="34"/>
      <c r="B106" s="34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spans="1:26" ht="19.5">
      <c r="A107" s="34"/>
      <c r="B107" s="34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spans="1:26" ht="19.5">
      <c r="A108" s="34"/>
      <c r="B108" s="34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spans="1:26" ht="19.5">
      <c r="A109" s="34"/>
      <c r="B109" s="34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ht="19.5">
      <c r="A110" s="34"/>
      <c r="B110" s="34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spans="1:26" ht="19.5">
      <c r="A111" s="34"/>
      <c r="B111" s="34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spans="1:26" ht="19.5">
      <c r="A112" s="34"/>
      <c r="B112" s="34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spans="1:26" ht="19.5">
      <c r="A113" s="34"/>
      <c r="B113" s="34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spans="1:26" ht="19.5">
      <c r="A114" s="34"/>
      <c r="B114" s="34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spans="1:26" ht="19.5">
      <c r="A115" s="34"/>
      <c r="B115" s="34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spans="1:26" ht="19.5">
      <c r="A116" s="34"/>
      <c r="B116" s="34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spans="1:26" ht="19.5">
      <c r="A117" s="34"/>
      <c r="B117" s="34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spans="1:26" ht="19.5">
      <c r="A118" s="34"/>
      <c r="B118" s="34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spans="1:26" ht="19.5">
      <c r="A119" s="34"/>
      <c r="B119" s="34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spans="1:26" ht="19.5">
      <c r="A120" s="34"/>
      <c r="B120" s="34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spans="1:26" ht="19.5">
      <c r="A121" s="34"/>
      <c r="B121" s="34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spans="1:26" ht="19.5">
      <c r="A122" s="34"/>
      <c r="B122" s="34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spans="1:26" ht="19.5">
      <c r="A123" s="34"/>
      <c r="B123" s="34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spans="1:26" ht="19.5">
      <c r="A124" s="34"/>
      <c r="B124" s="34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spans="1:26" ht="19.5">
      <c r="A125" s="34"/>
      <c r="B125" s="34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spans="1:26" ht="19.5">
      <c r="A126" s="34"/>
      <c r="B126" s="34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spans="1:26" ht="19.5">
      <c r="A127" s="34"/>
      <c r="B127" s="34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spans="1:26" ht="19.5">
      <c r="A128" s="34"/>
      <c r="B128" s="34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spans="1:26" ht="19.5">
      <c r="A129" s="34"/>
      <c r="B129" s="34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spans="1:26" ht="19.5">
      <c r="A130" s="34"/>
      <c r="B130" s="34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spans="1:26" ht="19.5">
      <c r="A131" s="34"/>
      <c r="B131" s="34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spans="1:26" ht="19.5">
      <c r="A132" s="34"/>
      <c r="B132" s="34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spans="1:26" ht="19.5">
      <c r="A133" s="34"/>
      <c r="B133" s="34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spans="1:26" ht="19.5">
      <c r="A134" s="34"/>
      <c r="B134" s="34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spans="1:26" ht="19.5">
      <c r="A135" s="34"/>
      <c r="B135" s="34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spans="1:26" ht="19.5">
      <c r="A136" s="34"/>
      <c r="B136" s="34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spans="1:26" ht="19.5">
      <c r="A137" s="34"/>
      <c r="B137" s="34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spans="1:26" ht="19.5">
      <c r="A138" s="34"/>
      <c r="B138" s="34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spans="1:26" ht="19.5">
      <c r="A139" s="34"/>
      <c r="B139" s="34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spans="1:26" ht="19.5">
      <c r="A140" s="34"/>
      <c r="B140" s="34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spans="1:26" ht="19.5">
      <c r="A141" s="34"/>
      <c r="B141" s="34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spans="1:26" ht="19.5">
      <c r="A142" s="34"/>
      <c r="B142" s="34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spans="1:26" ht="19.5">
      <c r="A143" s="34"/>
      <c r="B143" s="34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spans="1:26" ht="19.5">
      <c r="A144" s="34"/>
      <c r="B144" s="34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spans="1:26" ht="19.5">
      <c r="A145" s="34"/>
      <c r="B145" s="34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spans="1:26" ht="19.5">
      <c r="A146" s="34"/>
      <c r="B146" s="34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spans="1:26" ht="19.5">
      <c r="A147" s="34"/>
      <c r="B147" s="34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spans="1:26" ht="19.5">
      <c r="A148" s="34"/>
      <c r="B148" s="34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spans="1:26" ht="19.5">
      <c r="A149" s="34"/>
      <c r="B149" s="34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spans="1:26" ht="19.5">
      <c r="A150" s="34"/>
      <c r="B150" s="34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spans="1:26" ht="19.5">
      <c r="A151" s="34"/>
      <c r="B151" s="34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spans="1:26" ht="19.5">
      <c r="A152" s="34"/>
      <c r="B152" s="34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spans="1:26" ht="19.5">
      <c r="A153" s="34"/>
      <c r="B153" s="34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spans="1:26" ht="19.5">
      <c r="A154" s="34"/>
      <c r="B154" s="34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spans="1:26" ht="19.5">
      <c r="A155" s="34"/>
      <c r="B155" s="34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spans="1:26" ht="19.5">
      <c r="A156" s="34"/>
      <c r="B156" s="34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spans="1:26" ht="19.5">
      <c r="A157" s="34"/>
      <c r="B157" s="34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spans="1:26" ht="19.5">
      <c r="A158" s="34"/>
      <c r="B158" s="34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spans="1:26" ht="19.5">
      <c r="A159" s="34"/>
      <c r="B159" s="34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spans="1:26" ht="19.5">
      <c r="A160" s="34"/>
      <c r="B160" s="34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spans="1:26" ht="19.5">
      <c r="A161" s="34"/>
      <c r="B161" s="34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spans="1:26" ht="19.5">
      <c r="A162" s="34"/>
      <c r="B162" s="34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spans="1:26" ht="19.5">
      <c r="A163" s="34"/>
      <c r="B163" s="34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spans="1:26" ht="19.5">
      <c r="A164" s="34"/>
      <c r="B164" s="34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spans="1:26" ht="19.5">
      <c r="A165" s="34"/>
      <c r="B165" s="34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spans="1:26" ht="19.5">
      <c r="A166" s="34"/>
      <c r="B166" s="34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spans="1:26" ht="19.5">
      <c r="A167" s="34"/>
      <c r="B167" s="34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spans="1:26" ht="19.5">
      <c r="A168" s="34"/>
      <c r="B168" s="34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spans="1:26" ht="19.5">
      <c r="A169" s="34"/>
      <c r="B169" s="34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spans="1:26" ht="19.5">
      <c r="A170" s="34"/>
      <c r="B170" s="34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spans="1:26" ht="19.5">
      <c r="A171" s="34"/>
      <c r="B171" s="34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spans="1:26" ht="19.5">
      <c r="A172" s="34"/>
      <c r="B172" s="34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spans="1:26" ht="19.5">
      <c r="A173" s="34"/>
      <c r="B173" s="34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spans="1:26" ht="19.5">
      <c r="A174" s="34"/>
      <c r="B174" s="34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spans="1:26" ht="19.5">
      <c r="A175" s="34"/>
      <c r="B175" s="34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spans="1:26" ht="19.5">
      <c r="A176" s="34"/>
      <c r="B176" s="34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spans="1:26" ht="19.5">
      <c r="A177" s="34"/>
      <c r="B177" s="34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spans="1:26" ht="19.5">
      <c r="A178" s="34"/>
      <c r="B178" s="34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spans="1:26" ht="19.5">
      <c r="A179" s="34"/>
      <c r="B179" s="34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spans="1:26" ht="19.5">
      <c r="A180" s="34"/>
      <c r="B180" s="34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spans="1:26" ht="19.5">
      <c r="A181" s="34"/>
      <c r="B181" s="34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spans="1:26" ht="19.5">
      <c r="A182" s="34"/>
      <c r="B182" s="34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spans="1:26" ht="19.5">
      <c r="A183" s="34"/>
      <c r="B183" s="34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spans="1:26" ht="19.5">
      <c r="A184" s="34"/>
      <c r="B184" s="34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spans="1:26" ht="19.5">
      <c r="A185" s="34"/>
      <c r="B185" s="34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spans="1:26" ht="19.5">
      <c r="A186" s="34"/>
      <c r="B186" s="34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spans="1:26" ht="19.5">
      <c r="A187" s="34"/>
      <c r="B187" s="34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spans="1:26" ht="19.5">
      <c r="A188" s="34"/>
      <c r="B188" s="34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spans="1:26" ht="19.5">
      <c r="A189" s="34"/>
      <c r="B189" s="34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spans="1:26" ht="19.5">
      <c r="A190" s="34"/>
      <c r="B190" s="34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spans="1:26" ht="19.5">
      <c r="A191" s="34"/>
      <c r="B191" s="34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spans="1:26" ht="19.5">
      <c r="A192" s="34"/>
      <c r="B192" s="34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spans="1:26" ht="19.5">
      <c r="A193" s="34"/>
      <c r="B193" s="34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spans="1:26" ht="19.5">
      <c r="A194" s="34"/>
      <c r="B194" s="34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spans="1:26" ht="19.5">
      <c r="A195" s="34"/>
      <c r="B195" s="34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spans="1:26" ht="19.5">
      <c r="A196" s="34"/>
      <c r="B196" s="34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spans="1:26" ht="19.5">
      <c r="A197" s="34"/>
      <c r="B197" s="34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spans="1:26" ht="19.5">
      <c r="A198" s="34"/>
      <c r="B198" s="34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spans="1:26" ht="19.5">
      <c r="A199" s="34"/>
      <c r="B199" s="34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spans="1:26" ht="19.5">
      <c r="A200" s="34"/>
      <c r="B200" s="34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spans="1:26" ht="19.5">
      <c r="A201" s="34"/>
      <c r="B201" s="34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spans="1:26" ht="19.5">
      <c r="A202" s="34"/>
      <c r="B202" s="34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spans="1:26" ht="19.5">
      <c r="A203" s="34"/>
      <c r="B203" s="34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spans="1:26" ht="19.5">
      <c r="A204" s="34"/>
      <c r="B204" s="34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spans="1:26" ht="19.5">
      <c r="A205" s="34"/>
      <c r="B205" s="34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spans="1:26" ht="19.5">
      <c r="A206" s="34"/>
      <c r="B206" s="34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spans="1:26" ht="19.5">
      <c r="A207" s="34"/>
      <c r="B207" s="34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spans="1:26" ht="19.5">
      <c r="A208" s="34"/>
      <c r="B208" s="34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spans="1:26" ht="19.5">
      <c r="A209" s="34"/>
      <c r="B209" s="34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spans="1:26" ht="19.5">
      <c r="A210" s="34"/>
      <c r="B210" s="34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spans="1:26" ht="19.5">
      <c r="A211" s="34"/>
      <c r="B211" s="34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spans="1:26" ht="19.5">
      <c r="A212" s="34"/>
      <c r="B212" s="3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spans="1:26" ht="19.5">
      <c r="A213" s="34"/>
      <c r="B213" s="34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spans="1:26" ht="19.5">
      <c r="A214" s="34"/>
      <c r="B214" s="34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spans="1:26" ht="19.5">
      <c r="A215" s="34"/>
      <c r="B215" s="34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spans="1:26" ht="19.5">
      <c r="A216" s="34"/>
      <c r="B216" s="34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spans="1:26" ht="19.5">
      <c r="A217" s="34"/>
      <c r="B217" s="34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spans="1:26" ht="19.5">
      <c r="A218" s="34"/>
      <c r="B218" s="34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spans="1:26" ht="19.5">
      <c r="A219" s="34"/>
      <c r="B219" s="34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spans="1:26" ht="19.5">
      <c r="A220" s="34"/>
      <c r="B220" s="34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spans="1:26" ht="19.5">
      <c r="A221" s="34"/>
      <c r="B221" s="34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spans="1:26" ht="19.5">
      <c r="A222" s="34"/>
      <c r="B222" s="34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spans="1:26" ht="19.5">
      <c r="A223" s="34"/>
      <c r="B223" s="34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spans="1:26" ht="19.5">
      <c r="A224" s="34"/>
      <c r="B224" s="34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spans="1:26" ht="19.5">
      <c r="A225" s="34"/>
      <c r="B225" s="34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spans="1:26" ht="19.5">
      <c r="A226" s="34"/>
      <c r="B226" s="34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spans="1:26" ht="19.5">
      <c r="A227" s="34"/>
      <c r="B227" s="34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spans="1:26" ht="19.5">
      <c r="A228" s="34"/>
      <c r="B228" s="34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spans="1:26" ht="19.5">
      <c r="A229" s="34"/>
      <c r="B229" s="34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spans="1:26" ht="19.5">
      <c r="A230" s="34"/>
      <c r="B230" s="34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spans="1:26" ht="19.5">
      <c r="A231" s="34"/>
      <c r="B231" s="34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spans="1:26" ht="19.5">
      <c r="A232" s="34"/>
      <c r="B232" s="34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spans="1:26" ht="19.5">
      <c r="A233" s="34"/>
      <c r="B233" s="34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spans="1:26" ht="19.5">
      <c r="A234" s="34"/>
      <c r="B234" s="34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spans="1:26" ht="19.5">
      <c r="A235" s="34"/>
      <c r="B235" s="34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spans="1:26" ht="19.5">
      <c r="A236" s="34"/>
      <c r="B236" s="34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spans="1:26" ht="19.5">
      <c r="A237" s="34"/>
      <c r="B237" s="34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spans="1:26" ht="19.5">
      <c r="A238" s="34"/>
      <c r="B238" s="34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spans="1:26" ht="19.5">
      <c r="A239" s="34"/>
      <c r="B239" s="34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spans="1:26" ht="19.5">
      <c r="A240" s="34"/>
      <c r="B240" s="34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spans="1:26" ht="19.5">
      <c r="A241" s="34"/>
      <c r="B241" s="34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spans="1:26" ht="19.5">
      <c r="A242" s="34"/>
      <c r="B242" s="34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spans="1:26" ht="19.5">
      <c r="A243" s="34"/>
      <c r="B243" s="34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spans="1:26" ht="19.5">
      <c r="A244" s="34"/>
      <c r="B244" s="34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spans="1:26" ht="19.5">
      <c r="A245" s="34"/>
      <c r="B245" s="34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spans="1:26" ht="19.5">
      <c r="A246" s="34"/>
      <c r="B246" s="34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spans="1:26" ht="19.5">
      <c r="A247" s="34"/>
      <c r="B247" s="34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spans="1:26" ht="19.5">
      <c r="A248" s="34"/>
      <c r="B248" s="34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spans="1:26" ht="19.5">
      <c r="A249" s="34"/>
      <c r="B249" s="34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spans="1:26" ht="19.5">
      <c r="A250" s="34"/>
      <c r="B250" s="34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spans="1:26" ht="19.5">
      <c r="A251" s="34"/>
      <c r="B251" s="34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spans="1:26" ht="19.5">
      <c r="A252" s="34"/>
      <c r="B252" s="34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spans="1:26" ht="19.5">
      <c r="A253" s="34"/>
      <c r="B253" s="34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spans="1:26" ht="19.5">
      <c r="A254" s="34"/>
      <c r="B254" s="34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spans="1:26" ht="19.5">
      <c r="A255" s="34"/>
      <c r="B255" s="34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spans="1:26" ht="19.5">
      <c r="A256" s="34"/>
      <c r="B256" s="34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spans="1:26" ht="19.5">
      <c r="A257" s="34"/>
      <c r="B257" s="34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spans="1:26" ht="19.5">
      <c r="A258" s="34"/>
      <c r="B258" s="34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spans="1:26" ht="19.5">
      <c r="A259" s="34"/>
      <c r="B259" s="34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spans="1:26" ht="19.5">
      <c r="A260" s="34"/>
      <c r="B260" s="34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spans="1:26" ht="19.5">
      <c r="A261" s="34"/>
      <c r="B261" s="34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spans="1:26" ht="19.5">
      <c r="A262" s="34"/>
      <c r="B262" s="34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spans="1:26" ht="19.5">
      <c r="A263" s="34"/>
      <c r="B263" s="34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spans="1:26" ht="19.5">
      <c r="A264" s="34"/>
      <c r="B264" s="34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spans="1:26" ht="19.5">
      <c r="A265" s="34"/>
      <c r="B265" s="34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spans="1:26" ht="19.5">
      <c r="A266" s="34"/>
      <c r="B266" s="34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spans="1:26" ht="19.5">
      <c r="A267" s="34"/>
      <c r="B267" s="34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spans="1:26" ht="19.5">
      <c r="A268" s="34"/>
      <c r="B268" s="34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spans="1:26" ht="19.5">
      <c r="A269" s="34"/>
      <c r="B269" s="34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spans="1:26" ht="19.5">
      <c r="A270" s="34"/>
      <c r="B270" s="34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spans="1:26" ht="19.5">
      <c r="A271" s="34"/>
      <c r="B271" s="34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spans="1:26" ht="19.5">
      <c r="A272" s="34"/>
      <c r="B272" s="34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spans="1:26" ht="19.5">
      <c r="A273" s="34"/>
      <c r="B273" s="34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spans="1:26" ht="19.5">
      <c r="A274" s="34"/>
      <c r="B274" s="34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spans="1:26" ht="19.5">
      <c r="A275" s="34"/>
      <c r="B275" s="34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spans="1:26" ht="19.5">
      <c r="A276" s="34"/>
      <c r="B276" s="34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spans="1:26" ht="19.5">
      <c r="A277" s="34"/>
      <c r="B277" s="34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spans="1:26" ht="19.5">
      <c r="A278" s="34"/>
      <c r="B278" s="34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spans="1:26" ht="19.5">
      <c r="A279" s="34"/>
      <c r="B279" s="34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spans="1:26" ht="19.5">
      <c r="A280" s="34"/>
      <c r="B280" s="34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spans="1:26" ht="19.5">
      <c r="A281" s="34"/>
      <c r="B281" s="34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spans="1:26" ht="19.5">
      <c r="A282" s="34"/>
      <c r="B282" s="34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spans="1:26" ht="19.5">
      <c r="A283" s="34"/>
      <c r="B283" s="34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spans="1:26" ht="19.5">
      <c r="A284" s="34"/>
      <c r="B284" s="34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spans="1:26" ht="19.5">
      <c r="A285" s="34"/>
      <c r="B285" s="34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spans="1:26" ht="19.5">
      <c r="A286" s="34"/>
      <c r="B286" s="34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spans="1:26" ht="19.5">
      <c r="A287" s="34"/>
      <c r="B287" s="34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spans="1:26" ht="19.5">
      <c r="A288" s="34"/>
      <c r="B288" s="34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spans="1:26" ht="19.5">
      <c r="A289" s="34"/>
      <c r="B289" s="34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spans="1:26" ht="19.5">
      <c r="A290" s="34"/>
      <c r="B290" s="34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spans="1:26" ht="19.5">
      <c r="A291" s="34"/>
      <c r="B291" s="34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spans="1:26" ht="19.5">
      <c r="A292" s="34"/>
      <c r="B292" s="34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spans="1:26" ht="19.5">
      <c r="A293" s="34"/>
      <c r="B293" s="34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spans="1:26" ht="19.5">
      <c r="A294" s="34"/>
      <c r="B294" s="34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spans="1:26" ht="19.5">
      <c r="A295" s="34"/>
      <c r="B295" s="34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spans="1:26" ht="19.5">
      <c r="A296" s="34"/>
      <c r="B296" s="34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spans="1:26" ht="19.5">
      <c r="A297" s="34"/>
      <c r="B297" s="34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spans="1:26" ht="19.5">
      <c r="A298" s="34"/>
      <c r="B298" s="34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spans="1:26" ht="19.5">
      <c r="A299" s="34"/>
      <c r="B299" s="34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spans="1:26" ht="19.5">
      <c r="A300" s="34"/>
      <c r="B300" s="34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spans="1:26" ht="19.5">
      <c r="A301" s="34"/>
      <c r="B301" s="34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spans="1:26" ht="19.5">
      <c r="A302" s="34"/>
      <c r="B302" s="34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spans="1:26" ht="19.5">
      <c r="A303" s="34"/>
      <c r="B303" s="34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spans="1:26" ht="19.5">
      <c r="A304" s="34"/>
      <c r="B304" s="34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spans="1:26" ht="19.5">
      <c r="A305" s="34"/>
      <c r="B305" s="34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spans="1:26" ht="19.5">
      <c r="A306" s="34"/>
      <c r="B306" s="34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spans="1:26" ht="19.5">
      <c r="A307" s="34"/>
      <c r="B307" s="34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spans="1:26" ht="19.5">
      <c r="A308" s="34"/>
      <c r="B308" s="34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spans="1:26" ht="19.5">
      <c r="A309" s="34"/>
      <c r="B309" s="34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spans="1:26" ht="19.5">
      <c r="A310" s="34"/>
      <c r="B310" s="34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spans="1:26" ht="19.5">
      <c r="A311" s="34"/>
      <c r="B311" s="34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spans="1:26" ht="19.5">
      <c r="A312" s="34"/>
      <c r="B312" s="34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spans="1:26" ht="19.5">
      <c r="A313" s="34"/>
      <c r="B313" s="34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spans="1:26" ht="19.5">
      <c r="A314" s="34"/>
      <c r="B314" s="34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spans="1:26" ht="19.5">
      <c r="A315" s="34"/>
      <c r="B315" s="34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spans="1:26" ht="19.5">
      <c r="A316" s="34"/>
      <c r="B316" s="34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spans="1:26" ht="19.5">
      <c r="A317" s="34"/>
      <c r="B317" s="34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spans="1:26" ht="19.5">
      <c r="A318" s="34"/>
      <c r="B318" s="34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spans="1:26" ht="19.5">
      <c r="A319" s="34"/>
      <c r="B319" s="34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spans="1:26" ht="19.5">
      <c r="A320" s="34"/>
      <c r="B320" s="34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spans="1:26" ht="19.5">
      <c r="A321" s="34"/>
      <c r="B321" s="34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spans="1:26" ht="19.5">
      <c r="A322" s="34"/>
      <c r="B322" s="34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spans="1:26" ht="19.5">
      <c r="A323" s="34"/>
      <c r="B323" s="34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spans="1:26" ht="19.5">
      <c r="A324" s="34"/>
      <c r="B324" s="34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spans="1:26" ht="19.5">
      <c r="A325" s="34"/>
      <c r="B325" s="34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spans="1:26" ht="19.5">
      <c r="A326" s="34"/>
      <c r="B326" s="34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spans="1:26" ht="19.5">
      <c r="A327" s="34"/>
      <c r="B327" s="34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spans="1:26" ht="19.5">
      <c r="A328" s="34"/>
      <c r="B328" s="34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spans="1:26" ht="19.5">
      <c r="A329" s="34"/>
      <c r="B329" s="34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spans="1:26" ht="19.5">
      <c r="A330" s="34"/>
      <c r="B330" s="34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spans="1:26" ht="19.5">
      <c r="A331" s="34"/>
      <c r="B331" s="34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spans="1:26" ht="19.5">
      <c r="A332" s="34"/>
      <c r="B332" s="34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spans="1:26" ht="19.5">
      <c r="A333" s="34"/>
      <c r="B333" s="34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spans="1:26" ht="19.5">
      <c r="A334" s="34"/>
      <c r="B334" s="34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spans="1:26" ht="19.5">
      <c r="A335" s="34"/>
      <c r="B335" s="34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spans="1:26" ht="19.5">
      <c r="A336" s="34"/>
      <c r="B336" s="34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spans="1:26" ht="19.5">
      <c r="A337" s="34"/>
      <c r="B337" s="34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spans="1:26" ht="19.5">
      <c r="A338" s="34"/>
      <c r="B338" s="34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spans="1:26" ht="19.5">
      <c r="A339" s="34"/>
      <c r="B339" s="34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spans="1:26" ht="19.5">
      <c r="A340" s="34"/>
      <c r="B340" s="34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spans="1:26" ht="19.5">
      <c r="A341" s="34"/>
      <c r="B341" s="34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spans="1:26" ht="19.5">
      <c r="A342" s="34"/>
      <c r="B342" s="34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spans="1:26" ht="19.5">
      <c r="A343" s="34"/>
      <c r="B343" s="34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spans="1:26" ht="19.5">
      <c r="A344" s="34"/>
      <c r="B344" s="34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spans="1:26" ht="19.5">
      <c r="A345" s="34"/>
      <c r="B345" s="34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spans="1:26" ht="19.5">
      <c r="A346" s="34"/>
      <c r="B346" s="34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spans="1:26" ht="19.5">
      <c r="A347" s="34"/>
      <c r="B347" s="34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spans="1:26" ht="19.5">
      <c r="A348" s="34"/>
      <c r="B348" s="34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spans="1:26" ht="19.5">
      <c r="A349" s="34"/>
      <c r="B349" s="34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spans="1:26" ht="19.5">
      <c r="A350" s="34"/>
      <c r="B350" s="34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spans="1:26" ht="19.5">
      <c r="A351" s="34"/>
      <c r="B351" s="34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spans="1:26" ht="19.5">
      <c r="A352" s="34"/>
      <c r="B352" s="34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spans="1:26" ht="19.5">
      <c r="A353" s="34"/>
      <c r="B353" s="34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spans="1:26" ht="19.5">
      <c r="A354" s="34"/>
      <c r="B354" s="34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spans="1:26" ht="19.5">
      <c r="A355" s="34"/>
      <c r="B355" s="34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spans="1:26" ht="19.5">
      <c r="A356" s="34"/>
      <c r="B356" s="34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spans="1:26" ht="19.5">
      <c r="A357" s="34"/>
      <c r="B357" s="34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spans="1:26" ht="19.5">
      <c r="A358" s="34"/>
      <c r="B358" s="34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spans="1:26" ht="19.5">
      <c r="A359" s="34"/>
      <c r="B359" s="34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spans="1:26" ht="19.5">
      <c r="A360" s="34"/>
      <c r="B360" s="34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spans="1:26" ht="19.5">
      <c r="A361" s="34"/>
      <c r="B361" s="3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spans="1:26" ht="19.5">
      <c r="A362" s="34"/>
      <c r="B362" s="34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spans="1:26" ht="19.5">
      <c r="A363" s="34"/>
      <c r="B363" s="34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spans="1:26" ht="19.5">
      <c r="A364" s="34"/>
      <c r="B364" s="34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spans="1:26" ht="19.5">
      <c r="A365" s="34"/>
      <c r="B365" s="3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spans="1:26" ht="19.5">
      <c r="A366" s="34"/>
      <c r="B366" s="34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spans="1:26" ht="19.5">
      <c r="A367" s="34"/>
      <c r="B367" s="3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spans="1:26" ht="19.5">
      <c r="A368" s="34"/>
      <c r="B368" s="34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spans="1:26" ht="19.5">
      <c r="A369" s="34"/>
      <c r="B369" s="34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spans="1:26" ht="19.5">
      <c r="A370" s="34"/>
      <c r="B370" s="34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spans="1:26" ht="19.5">
      <c r="A371" s="34"/>
      <c r="B371" s="34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spans="1:26" ht="19.5">
      <c r="A372" s="34"/>
      <c r="B372" s="34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spans="1:26" ht="19.5">
      <c r="A373" s="34"/>
      <c r="B373" s="34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spans="1:26" ht="19.5">
      <c r="A374" s="34"/>
      <c r="B374" s="34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spans="1:26" ht="19.5">
      <c r="A375" s="34"/>
      <c r="B375" s="34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spans="1:26" ht="19.5">
      <c r="A376" s="34"/>
      <c r="B376" s="34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spans="1:26" ht="19.5">
      <c r="A377" s="34"/>
      <c r="B377" s="34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spans="1:26" ht="19.5">
      <c r="A378" s="34"/>
      <c r="B378" s="34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spans="1:26" ht="19.5">
      <c r="A379" s="34"/>
      <c r="B379" s="34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spans="1:26" ht="19.5">
      <c r="A380" s="34"/>
      <c r="B380" s="34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spans="1:26" ht="19.5">
      <c r="A381" s="34"/>
      <c r="B381" s="34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spans="1:26" ht="19.5">
      <c r="A382" s="34"/>
      <c r="B382" s="34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spans="1:26" ht="19.5">
      <c r="A383" s="34"/>
      <c r="B383" s="34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spans="1:26" ht="19.5">
      <c r="A384" s="34"/>
      <c r="B384" s="34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spans="1:26" ht="19.5">
      <c r="A385" s="34"/>
      <c r="B385" s="34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spans="1:26" ht="19.5">
      <c r="A386" s="34"/>
      <c r="B386" s="34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spans="1:26" ht="19.5">
      <c r="A387" s="34"/>
      <c r="B387" s="34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spans="1:26" ht="19.5">
      <c r="A388" s="34"/>
      <c r="B388" s="34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spans="1:26" ht="19.5">
      <c r="A389" s="34"/>
      <c r="B389" s="34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spans="1:26" ht="19.5">
      <c r="A390" s="34"/>
      <c r="B390" s="34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spans="1:26" ht="19.5">
      <c r="A391" s="34"/>
      <c r="B391" s="34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spans="1:26" ht="19.5">
      <c r="A392" s="34"/>
      <c r="B392" s="34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spans="1:26" ht="19.5">
      <c r="A393" s="34"/>
      <c r="B393" s="34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spans="1:26" ht="19.5">
      <c r="A394" s="34"/>
      <c r="B394" s="34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spans="1:26" ht="19.5">
      <c r="A395" s="34"/>
      <c r="B395" s="34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spans="1:26" ht="19.5">
      <c r="A396" s="34"/>
      <c r="B396" s="34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spans="1:26" ht="19.5">
      <c r="A397" s="34"/>
      <c r="B397" s="34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spans="1:26" ht="19.5">
      <c r="A398" s="34"/>
      <c r="B398" s="34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spans="1:26" ht="19.5">
      <c r="A399" s="34"/>
      <c r="B399" s="34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spans="1:26" ht="19.5">
      <c r="A400" s="34"/>
      <c r="B400" s="34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spans="1:26" ht="19.5">
      <c r="A401" s="34"/>
      <c r="B401" s="34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spans="1:26" ht="19.5">
      <c r="A402" s="34"/>
      <c r="B402" s="34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spans="1:26" ht="19.5">
      <c r="A403" s="34"/>
      <c r="B403" s="34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spans="1:26" ht="19.5">
      <c r="A404" s="34"/>
      <c r="B404" s="34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spans="1:26" ht="19.5">
      <c r="A405" s="34"/>
      <c r="B405" s="34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spans="1:26" ht="19.5">
      <c r="A406" s="34"/>
      <c r="B406" s="3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spans="1:26" ht="19.5">
      <c r="A407" s="34"/>
      <c r="B407" s="34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spans="1:26" ht="19.5">
      <c r="A408" s="34"/>
      <c r="B408" s="34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spans="1:26" ht="19.5">
      <c r="A409" s="34"/>
      <c r="B409" s="34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spans="1:26" ht="19.5">
      <c r="A410" s="34"/>
      <c r="B410" s="3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spans="1:26" ht="19.5">
      <c r="A411" s="34"/>
      <c r="B411" s="34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spans="1:26" ht="19.5">
      <c r="A412" s="34"/>
      <c r="B412" s="3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spans="1:26" ht="19.5">
      <c r="A413" s="34"/>
      <c r="B413" s="34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spans="1:26" ht="19.5">
      <c r="A414" s="34"/>
      <c r="B414" s="34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spans="1:26" ht="19.5">
      <c r="A415" s="34"/>
      <c r="B415" s="34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spans="1:26" ht="19.5">
      <c r="A416" s="34"/>
      <c r="B416" s="34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spans="1:26" ht="19.5">
      <c r="A417" s="34"/>
      <c r="B417" s="34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spans="1:26" ht="19.5">
      <c r="A418" s="34"/>
      <c r="B418" s="34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spans="1:26" ht="19.5">
      <c r="A419" s="34"/>
      <c r="B419" s="34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spans="1:26" ht="19.5">
      <c r="A420" s="34"/>
      <c r="B420" s="34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spans="1:26" ht="19.5">
      <c r="A421" s="34"/>
      <c r="B421" s="34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spans="1:26" ht="19.5">
      <c r="A422" s="34"/>
      <c r="B422" s="34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spans="1:26" ht="19.5">
      <c r="A423" s="34"/>
      <c r="B423" s="34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spans="1:26" ht="19.5">
      <c r="A424" s="34"/>
      <c r="B424" s="34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spans="1:26" ht="19.5">
      <c r="A425" s="34"/>
      <c r="B425" s="34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spans="1:26" ht="19.5">
      <c r="A426" s="34"/>
      <c r="B426" s="34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spans="1:26" ht="19.5">
      <c r="A427" s="34"/>
      <c r="B427" s="34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spans="1:26" ht="19.5">
      <c r="A428" s="34"/>
      <c r="B428" s="34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spans="1:26" ht="19.5">
      <c r="A429" s="34"/>
      <c r="B429" s="34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spans="1:26" ht="19.5">
      <c r="A430" s="34"/>
      <c r="B430" s="34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spans="1:26" ht="19.5">
      <c r="A431" s="34"/>
      <c r="B431" s="34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spans="1:26" ht="19.5">
      <c r="A432" s="34"/>
      <c r="B432" s="34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spans="1:26" ht="19.5">
      <c r="A433" s="34"/>
      <c r="B433" s="34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spans="1:26" ht="19.5">
      <c r="A434" s="34"/>
      <c r="B434" s="34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spans="1:26" ht="19.5">
      <c r="A435" s="34"/>
      <c r="B435" s="34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spans="1:26" ht="19.5">
      <c r="A436" s="34"/>
      <c r="B436" s="34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spans="1:26" ht="19.5">
      <c r="A437" s="34"/>
      <c r="B437" s="34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spans="1:26" ht="19.5">
      <c r="A438" s="34"/>
      <c r="B438" s="34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spans="1:26" ht="19.5">
      <c r="A439" s="34"/>
      <c r="B439" s="34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spans="1:26" ht="19.5">
      <c r="A440" s="34"/>
      <c r="B440" s="34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spans="1:26" ht="19.5">
      <c r="A441" s="34"/>
      <c r="B441" s="34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spans="1:26" ht="19.5">
      <c r="A442" s="34"/>
      <c r="B442" s="34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spans="1:26" ht="19.5">
      <c r="A443" s="34"/>
      <c r="B443" s="34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spans="1:26" ht="19.5">
      <c r="A444" s="34"/>
      <c r="B444" s="34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spans="1:26" ht="19.5">
      <c r="A445" s="34"/>
      <c r="B445" s="34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spans="1:26" ht="19.5">
      <c r="A446" s="34"/>
      <c r="B446" s="34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spans="1:26" ht="19.5">
      <c r="A447" s="34"/>
      <c r="B447" s="34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spans="1:26" ht="19.5">
      <c r="A448" s="34"/>
      <c r="B448" s="34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spans="1:26" ht="19.5">
      <c r="A449" s="34"/>
      <c r="B449" s="34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spans="1:26" ht="19.5">
      <c r="A450" s="34"/>
      <c r="B450" s="34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spans="1:26" ht="19.5">
      <c r="A451" s="34"/>
      <c r="B451" s="34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spans="1:26" ht="19.5">
      <c r="A452" s="34"/>
      <c r="B452" s="34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spans="1:26" ht="19.5">
      <c r="A453" s="34"/>
      <c r="B453" s="34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spans="1:26" ht="19.5">
      <c r="A454" s="34"/>
      <c r="B454" s="34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spans="1:26" ht="19.5">
      <c r="A455" s="34"/>
      <c r="B455" s="34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9.5">
      <c r="A456" s="34"/>
      <c r="B456" s="34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spans="1:26" ht="19.5">
      <c r="A457" s="34"/>
      <c r="B457" s="34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spans="1:26" ht="19.5">
      <c r="A458" s="34"/>
      <c r="B458" s="34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spans="1:26" ht="19.5">
      <c r="A459" s="34"/>
      <c r="B459" s="34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spans="1:26" ht="19.5">
      <c r="A460" s="34"/>
      <c r="B460" s="34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spans="1:26" ht="19.5">
      <c r="A461" s="34"/>
      <c r="B461" s="34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spans="1:26" ht="19.5">
      <c r="A462" s="34"/>
      <c r="B462" s="34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spans="1:26" ht="19.5">
      <c r="A463" s="34"/>
      <c r="B463" s="34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spans="1:26" ht="19.5">
      <c r="A464" s="34"/>
      <c r="B464" s="34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spans="1:26" ht="19.5">
      <c r="A465" s="34"/>
      <c r="B465" s="34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spans="1:26" ht="19.5">
      <c r="A466" s="34"/>
      <c r="B466" s="34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spans="1:26" ht="19.5">
      <c r="A467" s="34"/>
      <c r="B467" s="34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spans="1:26" ht="19.5">
      <c r="A468" s="34"/>
      <c r="B468" s="34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spans="1:26" ht="19.5">
      <c r="A469" s="34"/>
      <c r="B469" s="34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spans="1:26" ht="19.5">
      <c r="A470" s="34"/>
      <c r="B470" s="34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spans="1:26" ht="19.5">
      <c r="A471" s="34"/>
      <c r="B471" s="34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spans="1:26" ht="19.5">
      <c r="A472" s="34"/>
      <c r="B472" s="34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spans="1:26" ht="19.5">
      <c r="A473" s="34"/>
      <c r="B473" s="34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spans="1:26" ht="19.5">
      <c r="A474" s="34"/>
      <c r="B474" s="34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spans="1:26" ht="19.5">
      <c r="A475" s="34"/>
      <c r="B475" s="34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spans="1:26" ht="19.5">
      <c r="A476" s="34"/>
      <c r="B476" s="34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spans="1:26" ht="19.5">
      <c r="A477" s="34"/>
      <c r="B477" s="34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spans="1:26" ht="19.5">
      <c r="A478" s="34"/>
      <c r="B478" s="34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spans="1:26" ht="19.5">
      <c r="A479" s="34"/>
      <c r="B479" s="34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spans="1:26" ht="19.5">
      <c r="A480" s="34"/>
      <c r="B480" s="34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spans="1:26" ht="19.5">
      <c r="A481" s="34"/>
      <c r="B481" s="34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spans="1:26" ht="19.5">
      <c r="A482" s="34"/>
      <c r="B482" s="34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spans="1:26" ht="19.5">
      <c r="A483" s="34"/>
      <c r="B483" s="34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spans="1:26" ht="19.5">
      <c r="A484" s="34"/>
      <c r="B484" s="34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spans="1:26" ht="19.5">
      <c r="A485" s="34"/>
      <c r="B485" s="34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spans="1:26" ht="19.5">
      <c r="A486" s="34"/>
      <c r="B486" s="34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spans="1:26" ht="19.5">
      <c r="A487" s="34"/>
      <c r="B487" s="34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spans="1:26" ht="19.5">
      <c r="A488" s="34"/>
      <c r="B488" s="34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spans="1:26" ht="19.5">
      <c r="A489" s="34"/>
      <c r="B489" s="34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spans="1:26" ht="19.5">
      <c r="A490" s="34"/>
      <c r="B490" s="34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spans="1:26" ht="19.5">
      <c r="A491" s="34"/>
      <c r="B491" s="34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spans="1:26" ht="19.5">
      <c r="A492" s="34"/>
      <c r="B492" s="34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spans="1:26" ht="19.5">
      <c r="A493" s="34"/>
      <c r="B493" s="34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spans="1:26" ht="19.5">
      <c r="A494" s="34"/>
      <c r="B494" s="34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spans="1:26" ht="19.5">
      <c r="A495" s="34"/>
      <c r="B495" s="34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spans="1:26" ht="19.5">
      <c r="A496" s="34"/>
      <c r="B496" s="34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spans="1:26" ht="19.5">
      <c r="A497" s="34"/>
      <c r="B497" s="34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spans="1:26" ht="19.5">
      <c r="A498" s="34"/>
      <c r="B498" s="34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spans="1:26" ht="19.5">
      <c r="A499" s="34"/>
      <c r="B499" s="34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spans="1:26" ht="19.5">
      <c r="A500" s="34"/>
      <c r="B500" s="34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spans="1:26" ht="19.5">
      <c r="A501" s="34"/>
      <c r="B501" s="34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spans="1:26" ht="19.5">
      <c r="A502" s="34"/>
      <c r="B502" s="34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spans="1:26" ht="19.5">
      <c r="A503" s="34"/>
      <c r="B503" s="34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spans="1:26" ht="19.5">
      <c r="A504" s="34"/>
      <c r="B504" s="34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spans="1:26" ht="19.5">
      <c r="A505" s="34"/>
      <c r="B505" s="34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spans="1:26" ht="19.5">
      <c r="A506" s="34"/>
      <c r="B506" s="34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spans="1:26" ht="19.5">
      <c r="A507" s="34"/>
      <c r="B507" s="34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spans="1:26" ht="19.5">
      <c r="A508" s="34"/>
      <c r="B508" s="34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spans="1:26" ht="19.5">
      <c r="A509" s="34"/>
      <c r="B509" s="34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spans="1:26" ht="19.5">
      <c r="A510" s="34"/>
      <c r="B510" s="34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spans="1:26" ht="19.5">
      <c r="A511" s="34"/>
      <c r="B511" s="34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spans="1:26" ht="19.5">
      <c r="A512" s="34"/>
      <c r="B512" s="34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spans="1:26" ht="19.5">
      <c r="A513" s="34"/>
      <c r="B513" s="34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spans="1:26" ht="19.5">
      <c r="A514" s="34"/>
      <c r="B514" s="34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spans="1:26" ht="19.5">
      <c r="A515" s="34"/>
      <c r="B515" s="34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spans="1:26" ht="19.5">
      <c r="A516" s="34"/>
      <c r="B516" s="34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spans="1:26" ht="19.5">
      <c r="A517" s="34"/>
      <c r="B517" s="34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spans="1:26" ht="19.5">
      <c r="A518" s="34"/>
      <c r="B518" s="34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spans="1:26" ht="19.5">
      <c r="A519" s="34"/>
      <c r="B519" s="34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spans="1:26" ht="19.5">
      <c r="A520" s="34"/>
      <c r="B520" s="34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spans="1:26" ht="19.5">
      <c r="A521" s="34"/>
      <c r="B521" s="34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spans="1:26" ht="19.5">
      <c r="A522" s="34"/>
      <c r="B522" s="34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spans="1:26" ht="19.5">
      <c r="A523" s="34"/>
      <c r="B523" s="34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spans="1:26" ht="19.5">
      <c r="A524" s="34"/>
      <c r="B524" s="34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spans="1:26" ht="19.5">
      <c r="A525" s="34"/>
      <c r="B525" s="34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spans="1:26" ht="19.5">
      <c r="A526" s="34"/>
      <c r="B526" s="34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spans="1:26" ht="19.5">
      <c r="A527" s="34"/>
      <c r="B527" s="34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spans="1:26" ht="19.5">
      <c r="A528" s="34"/>
      <c r="B528" s="34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spans="1:26" ht="19.5">
      <c r="A529" s="34"/>
      <c r="B529" s="34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spans="1:26" ht="19.5">
      <c r="A530" s="34"/>
      <c r="B530" s="34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spans="1:26" ht="19.5">
      <c r="A531" s="34"/>
      <c r="B531" s="34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spans="1:26" ht="19.5">
      <c r="A532" s="34"/>
      <c r="B532" s="34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spans="1:26" ht="19.5">
      <c r="A533" s="34"/>
      <c r="B533" s="34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spans="1:26" ht="19.5">
      <c r="A534" s="34"/>
      <c r="B534" s="34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spans="1:26" ht="19.5">
      <c r="A535" s="34"/>
      <c r="B535" s="34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spans="1:26" ht="19.5">
      <c r="A536" s="34"/>
      <c r="B536" s="34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spans="1:26" ht="19.5">
      <c r="A537" s="34"/>
      <c r="B537" s="34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spans="1:26" ht="19.5">
      <c r="A538" s="34"/>
      <c r="B538" s="34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spans="1:26" ht="19.5">
      <c r="A539" s="34"/>
      <c r="B539" s="34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spans="1:26" ht="19.5">
      <c r="A540" s="34"/>
      <c r="B540" s="34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spans="1:26" ht="19.5">
      <c r="A541" s="34"/>
      <c r="B541" s="34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spans="1:26" ht="19.5">
      <c r="A542" s="34"/>
      <c r="B542" s="34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spans="1:26" ht="19.5">
      <c r="A543" s="34"/>
      <c r="B543" s="34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spans="1:26" ht="19.5">
      <c r="A544" s="34"/>
      <c r="B544" s="34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spans="1:26" ht="19.5">
      <c r="A545" s="34"/>
      <c r="B545" s="34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spans="1:26" ht="19.5">
      <c r="A546" s="34"/>
      <c r="B546" s="34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spans="1:26" ht="19.5">
      <c r="A547" s="34"/>
      <c r="B547" s="34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spans="1:26" ht="19.5">
      <c r="A548" s="34"/>
      <c r="B548" s="34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spans="1:26" ht="19.5">
      <c r="A549" s="34"/>
      <c r="B549" s="34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spans="1:26" ht="19.5">
      <c r="A550" s="34"/>
      <c r="B550" s="34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spans="1:26" ht="19.5">
      <c r="A551" s="34"/>
      <c r="B551" s="34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spans="1:26" ht="19.5">
      <c r="A552" s="34"/>
      <c r="B552" s="34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spans="1:26" ht="19.5">
      <c r="A553" s="34"/>
      <c r="B553" s="34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spans="1:26" ht="19.5">
      <c r="A554" s="34"/>
      <c r="B554" s="34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spans="1:26" ht="19.5">
      <c r="A555" s="34"/>
      <c r="B555" s="34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spans="1:26" ht="19.5">
      <c r="A556" s="34"/>
      <c r="B556" s="34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spans="1:26" ht="19.5">
      <c r="A557" s="34"/>
      <c r="B557" s="34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spans="1:26" ht="19.5">
      <c r="A558" s="34"/>
      <c r="B558" s="34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spans="1:26" ht="19.5">
      <c r="A559" s="34"/>
      <c r="B559" s="34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spans="1:26" ht="19.5">
      <c r="A560" s="34"/>
      <c r="B560" s="34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spans="1:26" ht="19.5">
      <c r="A561" s="34"/>
      <c r="B561" s="34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spans="1:26" ht="19.5">
      <c r="A562" s="34"/>
      <c r="B562" s="34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spans="1:26" ht="19.5">
      <c r="A563" s="34"/>
      <c r="B563" s="34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spans="1:26" ht="19.5">
      <c r="A564" s="34"/>
      <c r="B564" s="34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spans="1:26" ht="19.5">
      <c r="A565" s="34"/>
      <c r="B565" s="34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spans="1:26" ht="19.5">
      <c r="A566" s="34"/>
      <c r="B566" s="34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spans="1:26" ht="19.5">
      <c r="A567" s="34"/>
      <c r="B567" s="34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spans="1:26" ht="19.5">
      <c r="A568" s="34"/>
      <c r="B568" s="34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spans="1:26" ht="19.5">
      <c r="A569" s="34"/>
      <c r="B569" s="34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spans="1:26" ht="19.5">
      <c r="A570" s="34"/>
      <c r="B570" s="34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spans="1:26" ht="19.5">
      <c r="A571" s="34"/>
      <c r="B571" s="34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spans="1:26" ht="19.5">
      <c r="A572" s="34"/>
      <c r="B572" s="34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spans="1:26" ht="19.5">
      <c r="A573" s="34"/>
      <c r="B573" s="34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spans="1:26" ht="19.5">
      <c r="A574" s="34"/>
      <c r="B574" s="34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spans="1:26" ht="19.5">
      <c r="A575" s="34"/>
      <c r="B575" s="34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spans="1:26" ht="19.5">
      <c r="A576" s="34"/>
      <c r="B576" s="34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spans="1:26" ht="19.5">
      <c r="A577" s="34"/>
      <c r="B577" s="34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spans="1:26" ht="19.5">
      <c r="A578" s="34"/>
      <c r="B578" s="34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spans="1:26" ht="19.5">
      <c r="A579" s="34"/>
      <c r="B579" s="34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spans="1:26" ht="19.5">
      <c r="A580" s="34"/>
      <c r="B580" s="34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spans="1:26" ht="19.5">
      <c r="A581" s="34"/>
      <c r="B581" s="34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spans="1:26" ht="19.5">
      <c r="A582" s="34"/>
      <c r="B582" s="34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spans="1:26" ht="19.5">
      <c r="A583" s="34"/>
      <c r="B583" s="34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spans="1:26" ht="19.5">
      <c r="A584" s="34"/>
      <c r="B584" s="34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spans="1:26" ht="19.5">
      <c r="A585" s="34"/>
      <c r="B585" s="34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spans="1:26" ht="19.5">
      <c r="A586" s="34"/>
      <c r="B586" s="34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spans="1:26" ht="19.5">
      <c r="A587" s="34"/>
      <c r="B587" s="34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spans="1:26" ht="19.5">
      <c r="A588" s="34"/>
      <c r="B588" s="34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spans="1:26" ht="19.5">
      <c r="A589" s="34"/>
      <c r="B589" s="34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spans="1:26" ht="19.5">
      <c r="A590" s="34"/>
      <c r="B590" s="34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spans="1:26" ht="19.5">
      <c r="A591" s="34"/>
      <c r="B591" s="34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spans="1:26" ht="19.5">
      <c r="A592" s="34"/>
      <c r="B592" s="34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spans="1:26" ht="19.5">
      <c r="A593" s="34"/>
      <c r="B593" s="34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spans="1:26" ht="19.5">
      <c r="A594" s="34"/>
      <c r="B594" s="34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spans="1:26" ht="19.5">
      <c r="A595" s="34"/>
      <c r="B595" s="34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spans="1:26" ht="19.5">
      <c r="A596" s="34"/>
      <c r="B596" s="34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spans="1:26" ht="19.5">
      <c r="A597" s="34"/>
      <c r="B597" s="34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spans="1:26" ht="19.5">
      <c r="A598" s="34"/>
      <c r="B598" s="34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spans="1:26" ht="19.5">
      <c r="A599" s="34"/>
      <c r="B599" s="34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spans="1:26" ht="19.5">
      <c r="A600" s="34"/>
      <c r="B600" s="34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spans="1:26" ht="19.5">
      <c r="A601" s="34"/>
      <c r="B601" s="34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spans="1:26" ht="19.5">
      <c r="A602" s="34"/>
      <c r="B602" s="34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spans="1:26" ht="19.5">
      <c r="A603" s="34"/>
      <c r="B603" s="34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spans="1:26" ht="19.5">
      <c r="A604" s="34"/>
      <c r="B604" s="34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spans="1:26" ht="19.5">
      <c r="A605" s="34"/>
      <c r="B605" s="34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spans="1:26" ht="19.5">
      <c r="A606" s="34"/>
      <c r="B606" s="34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spans="1:26" ht="19.5">
      <c r="A607" s="34"/>
      <c r="B607" s="34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spans="1:26" ht="19.5">
      <c r="A608" s="34"/>
      <c r="B608" s="34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spans="1:26" ht="19.5">
      <c r="A609" s="34"/>
      <c r="B609" s="34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spans="1:26" ht="19.5">
      <c r="A610" s="34"/>
      <c r="B610" s="34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spans="1:26" ht="19.5">
      <c r="A611" s="34"/>
      <c r="B611" s="34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spans="1:26" ht="19.5">
      <c r="A612" s="34"/>
      <c r="B612" s="34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spans="1:26" ht="19.5">
      <c r="A613" s="34"/>
      <c r="B613" s="34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spans="1:26" ht="19.5">
      <c r="A614" s="34"/>
      <c r="B614" s="34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spans="1:26" ht="19.5">
      <c r="A615" s="34"/>
      <c r="B615" s="34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spans="1:26" ht="19.5">
      <c r="A616" s="34"/>
      <c r="B616" s="34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spans="1:26" ht="19.5">
      <c r="A617" s="34"/>
      <c r="B617" s="34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spans="1:26" ht="19.5">
      <c r="A618" s="34"/>
      <c r="B618" s="34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spans="1:26" ht="19.5">
      <c r="A619" s="34"/>
      <c r="B619" s="34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spans="1:26" ht="19.5">
      <c r="A620" s="34"/>
      <c r="B620" s="34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spans="1:26" ht="19.5">
      <c r="A621" s="34"/>
      <c r="B621" s="34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spans="1:26" ht="19.5">
      <c r="A622" s="34"/>
      <c r="B622" s="34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spans="1:26" ht="19.5">
      <c r="A623" s="34"/>
      <c r="B623" s="34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spans="1:26" ht="19.5">
      <c r="A624" s="34"/>
      <c r="B624" s="34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spans="1:26" ht="19.5">
      <c r="A625" s="34"/>
      <c r="B625" s="34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spans="1:26" ht="19.5">
      <c r="A626" s="34"/>
      <c r="B626" s="34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spans="1:26" ht="19.5">
      <c r="A627" s="34"/>
      <c r="B627" s="34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spans="1:26" ht="19.5">
      <c r="A628" s="34"/>
      <c r="B628" s="34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spans="1:26" ht="19.5">
      <c r="A629" s="34"/>
      <c r="B629" s="34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spans="1:26" ht="19.5">
      <c r="A630" s="34"/>
      <c r="B630" s="34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spans="1:26" ht="19.5">
      <c r="A631" s="34"/>
      <c r="B631" s="34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spans="1:26" ht="19.5">
      <c r="A632" s="34"/>
      <c r="B632" s="34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spans="1:26" ht="19.5">
      <c r="A633" s="34"/>
      <c r="B633" s="34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spans="1:26" ht="19.5">
      <c r="A634" s="34"/>
      <c r="B634" s="34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spans="1:26" ht="19.5">
      <c r="A635" s="34"/>
      <c r="B635" s="34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spans="1:26" ht="19.5">
      <c r="A636" s="34"/>
      <c r="B636" s="34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spans="1:26" ht="19.5">
      <c r="A637" s="34"/>
      <c r="B637" s="34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spans="1:26" ht="19.5">
      <c r="A638" s="34"/>
      <c r="B638" s="34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spans="1:26" ht="19.5">
      <c r="A639" s="34"/>
      <c r="B639" s="34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spans="1:26" ht="19.5">
      <c r="A640" s="34"/>
      <c r="B640" s="34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spans="1:26" ht="19.5">
      <c r="A641" s="34"/>
      <c r="B641" s="34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spans="1:26" ht="19.5">
      <c r="A642" s="34"/>
      <c r="B642" s="34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spans="1:26" ht="19.5">
      <c r="A643" s="34"/>
      <c r="B643" s="34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spans="1:26" ht="19.5">
      <c r="A644" s="34"/>
      <c r="B644" s="34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spans="1:26" ht="19.5">
      <c r="A645" s="34"/>
      <c r="B645" s="34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spans="1:26" ht="19.5">
      <c r="A646" s="34"/>
      <c r="B646" s="34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spans="1:26" ht="19.5">
      <c r="A647" s="34"/>
      <c r="B647" s="34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spans="1:26" ht="19.5">
      <c r="A648" s="34"/>
      <c r="B648" s="34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spans="1:26" ht="19.5">
      <c r="A649" s="34"/>
      <c r="B649" s="34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spans="1:26" ht="19.5">
      <c r="A650" s="34"/>
      <c r="B650" s="34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spans="1:26" ht="19.5">
      <c r="A651" s="34"/>
      <c r="B651" s="34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spans="1:26" ht="19.5">
      <c r="A652" s="34"/>
      <c r="B652" s="34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spans="1:26" ht="19.5">
      <c r="A653" s="34"/>
      <c r="B653" s="34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spans="1:26" ht="19.5">
      <c r="A654" s="34"/>
      <c r="B654" s="34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spans="1:26" ht="19.5">
      <c r="A655" s="34"/>
      <c r="B655" s="34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spans="1:26" ht="19.5">
      <c r="A656" s="34"/>
      <c r="B656" s="34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spans="1:26" ht="19.5">
      <c r="A657" s="34"/>
      <c r="B657" s="34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spans="1:26" ht="19.5">
      <c r="A658" s="34"/>
      <c r="B658" s="34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spans="1:26" ht="19.5">
      <c r="A659" s="34"/>
      <c r="B659" s="34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spans="1:26" ht="19.5">
      <c r="A660" s="34"/>
      <c r="B660" s="34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spans="1:26" ht="19.5">
      <c r="A661" s="34"/>
      <c r="B661" s="34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spans="1:26" ht="19.5">
      <c r="A662" s="34"/>
      <c r="B662" s="34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spans="1:26" ht="19.5">
      <c r="A663" s="34"/>
      <c r="B663" s="34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spans="1:26" ht="19.5">
      <c r="A664" s="34"/>
      <c r="B664" s="34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spans="1:26" ht="19.5">
      <c r="A665" s="34"/>
      <c r="B665" s="34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spans="1:26" ht="19.5">
      <c r="A666" s="34"/>
      <c r="B666" s="34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spans="1:26" ht="19.5">
      <c r="A667" s="34"/>
      <c r="B667" s="34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spans="1:26" ht="19.5">
      <c r="A668" s="34"/>
      <c r="B668" s="34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spans="1:26" ht="19.5">
      <c r="A669" s="34"/>
      <c r="B669" s="34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spans="1:26" ht="19.5">
      <c r="A670" s="34"/>
      <c r="B670" s="34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spans="1:26" ht="19.5">
      <c r="A671" s="34"/>
      <c r="B671" s="34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spans="1:26" ht="19.5">
      <c r="A672" s="34"/>
      <c r="B672" s="34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spans="1:26" ht="19.5">
      <c r="A673" s="34"/>
      <c r="B673" s="34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spans="1:26" ht="19.5">
      <c r="A674" s="34"/>
      <c r="B674" s="34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spans="1:26" ht="19.5">
      <c r="A675" s="34"/>
      <c r="B675" s="34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spans="1:26" ht="19.5">
      <c r="A676" s="34"/>
      <c r="B676" s="34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spans="1:26" ht="19.5">
      <c r="A677" s="34"/>
      <c r="B677" s="34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spans="1:26" ht="19.5">
      <c r="A678" s="34"/>
      <c r="B678" s="34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spans="1:26" ht="19.5">
      <c r="A679" s="34"/>
      <c r="B679" s="34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spans="1:26" ht="19.5">
      <c r="A680" s="34"/>
      <c r="B680" s="34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spans="1:26" ht="19.5">
      <c r="A681" s="34"/>
      <c r="B681" s="34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spans="1:26" ht="19.5">
      <c r="A682" s="34"/>
      <c r="B682" s="34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spans="1:26" ht="19.5">
      <c r="A683" s="34"/>
      <c r="B683" s="34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spans="1:26" ht="19.5">
      <c r="A684" s="34"/>
      <c r="B684" s="34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spans="1:26" ht="19.5">
      <c r="A685" s="34"/>
      <c r="B685" s="34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spans="1:26" ht="19.5">
      <c r="A686" s="34"/>
      <c r="B686" s="34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spans="1:26" ht="19.5">
      <c r="A687" s="34"/>
      <c r="B687" s="34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spans="1:26" ht="19.5">
      <c r="A688" s="34"/>
      <c r="B688" s="34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spans="1:26" ht="19.5">
      <c r="A689" s="34"/>
      <c r="B689" s="34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spans="1:26" ht="19.5">
      <c r="A690" s="34"/>
      <c r="B690" s="34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spans="1:26" ht="19.5">
      <c r="A691" s="34"/>
      <c r="B691" s="34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spans="1:26" ht="19.5">
      <c r="A692" s="34"/>
      <c r="B692" s="34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spans="1:26" ht="19.5">
      <c r="A693" s="34"/>
      <c r="B693" s="34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spans="1:26" ht="19.5">
      <c r="A694" s="34"/>
      <c r="B694" s="34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spans="1:26" ht="19.5">
      <c r="A695" s="34"/>
      <c r="B695" s="34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spans="1:26" ht="19.5">
      <c r="A696" s="34"/>
      <c r="B696" s="34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spans="1:26" ht="19.5">
      <c r="A697" s="34"/>
      <c r="B697" s="34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spans="1:26" ht="19.5">
      <c r="A698" s="34"/>
      <c r="B698" s="34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spans="1:26" ht="19.5">
      <c r="A699" s="34"/>
      <c r="B699" s="34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spans="1:26" ht="19.5">
      <c r="A700" s="34"/>
      <c r="B700" s="34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spans="1:26" ht="19.5">
      <c r="A701" s="34"/>
      <c r="B701" s="34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spans="1:26" ht="19.5">
      <c r="A702" s="34"/>
      <c r="B702" s="34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spans="1:26" ht="19.5">
      <c r="A703" s="34"/>
      <c r="B703" s="34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spans="1:26" ht="19.5">
      <c r="A704" s="34"/>
      <c r="B704" s="34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spans="1:26" ht="19.5">
      <c r="A705" s="34"/>
      <c r="B705" s="34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spans="1:26" ht="19.5">
      <c r="A706" s="34"/>
      <c r="B706" s="34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spans="1:26" ht="19.5">
      <c r="A707" s="34"/>
      <c r="B707" s="34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spans="1:26" ht="19.5">
      <c r="A708" s="34"/>
      <c r="B708" s="34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spans="1:26" ht="19.5">
      <c r="A709" s="34"/>
      <c r="B709" s="34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spans="1:26" ht="19.5">
      <c r="A710" s="34"/>
      <c r="B710" s="34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spans="1:26" ht="19.5">
      <c r="A711" s="34"/>
      <c r="B711" s="34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spans="1:26" ht="19.5">
      <c r="A712" s="34"/>
      <c r="B712" s="34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spans="1:26" ht="19.5">
      <c r="A713" s="34"/>
      <c r="B713" s="34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spans="1:26" ht="19.5">
      <c r="A714" s="34"/>
      <c r="B714" s="34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spans="1:26" ht="19.5">
      <c r="A715" s="34"/>
      <c r="B715" s="34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spans="1:26" ht="19.5">
      <c r="A716" s="34"/>
      <c r="B716" s="34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spans="1:26" ht="19.5">
      <c r="A717" s="34"/>
      <c r="B717" s="34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spans="1:26" ht="19.5">
      <c r="A718" s="34"/>
      <c r="B718" s="34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spans="1:26" ht="19.5">
      <c r="A719" s="34"/>
      <c r="B719" s="34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spans="1:26" ht="19.5">
      <c r="A720" s="34"/>
      <c r="B720" s="34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spans="1:26" ht="19.5">
      <c r="A721" s="34"/>
      <c r="B721" s="34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spans="1:26" ht="19.5">
      <c r="A722" s="34"/>
      <c r="B722" s="34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spans="1:26" ht="19.5">
      <c r="A723" s="34"/>
      <c r="B723" s="34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spans="1:26" ht="19.5">
      <c r="A724" s="34"/>
      <c r="B724" s="34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spans="1:26" ht="19.5">
      <c r="A725" s="34"/>
      <c r="B725" s="34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spans="1:26" ht="19.5">
      <c r="A726" s="34"/>
      <c r="B726" s="34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spans="1:26" ht="19.5">
      <c r="A727" s="34"/>
      <c r="B727" s="34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spans="1:26" ht="19.5">
      <c r="A728" s="34"/>
      <c r="B728" s="34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spans="1:26" ht="19.5">
      <c r="A729" s="34"/>
      <c r="B729" s="34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spans="1:26" ht="19.5">
      <c r="A730" s="34"/>
      <c r="B730" s="34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spans="1:26" ht="19.5">
      <c r="A731" s="34"/>
      <c r="B731" s="34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spans="1:26" ht="19.5">
      <c r="A732" s="34"/>
      <c r="B732" s="34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spans="1:26" ht="19.5">
      <c r="A733" s="34"/>
      <c r="B733" s="34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spans="1:26" ht="19.5">
      <c r="A734" s="34"/>
      <c r="B734" s="34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spans="1:26" ht="19.5">
      <c r="A735" s="34"/>
      <c r="B735" s="34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spans="1:26" ht="19.5">
      <c r="A736" s="34"/>
      <c r="B736" s="34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spans="1:26" ht="19.5">
      <c r="A737" s="34"/>
      <c r="B737" s="34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spans="1:26" ht="19.5">
      <c r="A738" s="34"/>
      <c r="B738" s="34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spans="1:26" ht="19.5">
      <c r="A739" s="34"/>
      <c r="B739" s="34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spans="1:26" ht="19.5">
      <c r="A740" s="34"/>
      <c r="B740" s="34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spans="1:26" ht="19.5">
      <c r="A741" s="34"/>
      <c r="B741" s="34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spans="1:26" ht="19.5">
      <c r="A742" s="34"/>
      <c r="B742" s="34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spans="1:26" ht="19.5">
      <c r="A743" s="34"/>
      <c r="B743" s="34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spans="1:26" ht="19.5">
      <c r="A744" s="34"/>
      <c r="B744" s="34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spans="1:26" ht="19.5">
      <c r="A745" s="34"/>
      <c r="B745" s="34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spans="1:26" ht="19.5">
      <c r="A746" s="34"/>
      <c r="B746" s="34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spans="1:26" ht="19.5">
      <c r="A747" s="34"/>
      <c r="B747" s="34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spans="1:26" ht="19.5">
      <c r="A748" s="34"/>
      <c r="B748" s="34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spans="1:26" ht="19.5">
      <c r="A749" s="34"/>
      <c r="B749" s="34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spans="1:26" ht="19.5">
      <c r="A750" s="34"/>
      <c r="B750" s="34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spans="1:26" ht="19.5">
      <c r="A751" s="34"/>
      <c r="B751" s="34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spans="1:26" ht="19.5">
      <c r="A752" s="34"/>
      <c r="B752" s="34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spans="1:26" ht="19.5">
      <c r="A753" s="34"/>
      <c r="B753" s="34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spans="1:26" ht="19.5">
      <c r="A754" s="34"/>
      <c r="B754" s="34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spans="1:26" ht="19.5">
      <c r="A755" s="34"/>
      <c r="B755" s="34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spans="1:26" ht="19.5">
      <c r="A756" s="34"/>
      <c r="B756" s="34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spans="1:26" ht="19.5">
      <c r="A757" s="34"/>
      <c r="B757" s="34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spans="1:26" ht="19.5">
      <c r="A758" s="34"/>
      <c r="B758" s="34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spans="1:26" ht="19.5">
      <c r="A759" s="34"/>
      <c r="B759" s="34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spans="1:26" ht="19.5">
      <c r="A760" s="34"/>
      <c r="B760" s="34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spans="1:26" ht="19.5">
      <c r="A761" s="34"/>
      <c r="B761" s="34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spans="1:26" ht="19.5">
      <c r="A762" s="34"/>
      <c r="B762" s="34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spans="1:26" ht="19.5">
      <c r="A763" s="34"/>
      <c r="B763" s="34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spans="1:26" ht="19.5">
      <c r="A764" s="34"/>
      <c r="B764" s="34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spans="1:26" ht="19.5">
      <c r="A765" s="34"/>
      <c r="B765" s="34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spans="1:26" ht="19.5">
      <c r="A766" s="34"/>
      <c r="B766" s="34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spans="1:26" ht="19.5">
      <c r="A767" s="34"/>
      <c r="B767" s="34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spans="1:26" ht="19.5">
      <c r="A768" s="34"/>
      <c r="B768" s="34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spans="1:26" ht="19.5">
      <c r="A769" s="34"/>
      <c r="B769" s="34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spans="1:26" ht="19.5">
      <c r="A770" s="34"/>
      <c r="B770" s="34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spans="1:26" ht="19.5">
      <c r="A771" s="34"/>
      <c r="B771" s="34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spans="1:26" ht="19.5">
      <c r="A772" s="34"/>
      <c r="B772" s="34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spans="1:26" ht="19.5">
      <c r="A773" s="34"/>
      <c r="B773" s="34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spans="1:26" ht="19.5">
      <c r="A774" s="34"/>
      <c r="B774" s="34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spans="1:26" ht="19.5">
      <c r="A775" s="34"/>
      <c r="B775" s="34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spans="1:26" ht="19.5">
      <c r="A776" s="34"/>
      <c r="B776" s="34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spans="1:26" ht="19.5">
      <c r="A777" s="34"/>
      <c r="B777" s="34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spans="1:26" ht="19.5">
      <c r="A778" s="34"/>
      <c r="B778" s="34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spans="1:26" ht="19.5">
      <c r="A779" s="34"/>
      <c r="B779" s="34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spans="1:26" ht="19.5">
      <c r="A780" s="34"/>
      <c r="B780" s="34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spans="1:26" ht="19.5">
      <c r="A781" s="34"/>
      <c r="B781" s="34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spans="1:26" ht="19.5">
      <c r="A782" s="34"/>
      <c r="B782" s="34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spans="1:26" ht="19.5">
      <c r="A783" s="34"/>
      <c r="B783" s="34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spans="1:26" ht="19.5">
      <c r="A784" s="34"/>
      <c r="B784" s="34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spans="1:26" ht="19.5">
      <c r="A785" s="34"/>
      <c r="B785" s="34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spans="1:26" ht="19.5">
      <c r="A786" s="34"/>
      <c r="B786" s="34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spans="1:26" ht="19.5">
      <c r="A787" s="34"/>
      <c r="B787" s="34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spans="1:26" ht="19.5">
      <c r="A788" s="34"/>
      <c r="B788" s="34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spans="1:26" ht="19.5">
      <c r="A789" s="34"/>
      <c r="B789" s="34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spans="1:26" ht="19.5">
      <c r="A790" s="34"/>
      <c r="B790" s="34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spans="1:26" ht="19.5">
      <c r="A791" s="34"/>
      <c r="B791" s="34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spans="1:26" ht="19.5">
      <c r="A792" s="34"/>
      <c r="B792" s="34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spans="1:26" ht="19.5">
      <c r="A793" s="34"/>
      <c r="B793" s="34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spans="1:26" ht="19.5">
      <c r="A794" s="34"/>
      <c r="B794" s="34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spans="1:26" ht="19.5">
      <c r="A795" s="34"/>
      <c r="B795" s="34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spans="1:26" ht="19.5">
      <c r="A796" s="34"/>
      <c r="B796" s="34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spans="1:26" ht="19.5">
      <c r="A797" s="34"/>
      <c r="B797" s="34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spans="1:26" ht="19.5">
      <c r="A798" s="34"/>
      <c r="B798" s="34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spans="1:26" ht="19.5">
      <c r="A799" s="34"/>
      <c r="B799" s="34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spans="1:26" ht="19.5">
      <c r="A800" s="34"/>
      <c r="B800" s="34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spans="1:26" ht="19.5">
      <c r="A801" s="34"/>
      <c r="B801" s="34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spans="1:26" ht="19.5">
      <c r="A802" s="34"/>
      <c r="B802" s="34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spans="1:26" ht="19.5">
      <c r="A803" s="34"/>
      <c r="B803" s="34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spans="1:26" ht="19.5">
      <c r="A804" s="34"/>
      <c r="B804" s="34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spans="1:26" ht="19.5">
      <c r="A805" s="34"/>
      <c r="B805" s="34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spans="1:26" ht="19.5">
      <c r="A806" s="34"/>
      <c r="B806" s="34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spans="1:26" ht="19.5">
      <c r="A807" s="34"/>
      <c r="B807" s="34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spans="1:26" ht="19.5">
      <c r="A808" s="34"/>
      <c r="B808" s="34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spans="1:26" ht="19.5">
      <c r="A809" s="34"/>
      <c r="B809" s="34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spans="1:26" ht="19.5">
      <c r="A810" s="34"/>
      <c r="B810" s="34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spans="1:26" ht="19.5">
      <c r="A811" s="34"/>
      <c r="B811" s="34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spans="1:26" ht="19.5">
      <c r="A812" s="34"/>
      <c r="B812" s="34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spans="1:26" ht="19.5">
      <c r="A813" s="34"/>
      <c r="B813" s="34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spans="1:26" ht="19.5">
      <c r="A814" s="34"/>
      <c r="B814" s="34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spans="1:26" ht="19.5">
      <c r="A815" s="34"/>
      <c r="B815" s="34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spans="1:26" ht="19.5">
      <c r="A816" s="34"/>
      <c r="B816" s="34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spans="1:26" ht="19.5">
      <c r="A817" s="34"/>
      <c r="B817" s="34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spans="1:26" ht="19.5">
      <c r="A818" s="34"/>
      <c r="B818" s="34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spans="1:26" ht="19.5">
      <c r="A819" s="34"/>
      <c r="B819" s="34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spans="1:26" ht="19.5">
      <c r="A820" s="34"/>
      <c r="B820" s="34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spans="1:26" ht="19.5">
      <c r="A821" s="34"/>
      <c r="B821" s="34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spans="1:26" ht="19.5">
      <c r="A822" s="34"/>
      <c r="B822" s="34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spans="1:26" ht="19.5">
      <c r="A823" s="34"/>
      <c r="B823" s="34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spans="1:26" ht="19.5">
      <c r="A824" s="34"/>
      <c r="B824" s="34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spans="1:26" ht="19.5">
      <c r="A825" s="34"/>
      <c r="B825" s="34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spans="1:26" ht="19.5">
      <c r="A826" s="34"/>
      <c r="B826" s="34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spans="1:26" ht="19.5">
      <c r="A827" s="34"/>
      <c r="B827" s="34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spans="1:26" ht="19.5">
      <c r="A828" s="34"/>
      <c r="B828" s="34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spans="1:26" ht="19.5">
      <c r="A829" s="34"/>
      <c r="B829" s="34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spans="1:26" ht="19.5">
      <c r="A830" s="34"/>
      <c r="B830" s="34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spans="1:26" ht="19.5">
      <c r="A831" s="34"/>
      <c r="B831" s="34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spans="1:26" ht="19.5">
      <c r="A832" s="34"/>
      <c r="B832" s="34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spans="1:26" ht="19.5">
      <c r="A833" s="34"/>
      <c r="B833" s="34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spans="1:26" ht="19.5">
      <c r="A834" s="34"/>
      <c r="B834" s="34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spans="1:26" ht="19.5">
      <c r="A835" s="34"/>
      <c r="B835" s="34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spans="1:26" ht="19.5">
      <c r="A836" s="34"/>
      <c r="B836" s="34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spans="1:26" ht="19.5">
      <c r="A837" s="34"/>
      <c r="B837" s="34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spans="1:26" ht="19.5">
      <c r="A838" s="34"/>
      <c r="B838" s="34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spans="1:26" ht="19.5">
      <c r="A839" s="34"/>
      <c r="B839" s="34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spans="1:26" ht="19.5">
      <c r="A840" s="34"/>
      <c r="B840" s="34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spans="1:26" ht="19.5">
      <c r="A841" s="34"/>
      <c r="B841" s="34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spans="1:26" ht="19.5">
      <c r="A842" s="34"/>
      <c r="B842" s="34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spans="1:26" ht="19.5">
      <c r="A843" s="34"/>
      <c r="B843" s="34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spans="1:26" ht="19.5">
      <c r="A844" s="34"/>
      <c r="B844" s="34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spans="1:26" ht="19.5">
      <c r="A845" s="34"/>
      <c r="B845" s="34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spans="1:26" ht="19.5">
      <c r="A846" s="34"/>
      <c r="B846" s="34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spans="1:26" ht="19.5">
      <c r="A847" s="34"/>
      <c r="B847" s="34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spans="1:26" ht="19.5">
      <c r="A848" s="34"/>
      <c r="B848" s="34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spans="1:26" ht="19.5">
      <c r="A849" s="34"/>
      <c r="B849" s="34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spans="1:26" ht="19.5">
      <c r="A850" s="34"/>
      <c r="B850" s="34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spans="1:26" ht="19.5">
      <c r="A851" s="34"/>
      <c r="B851" s="34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spans="1:26" ht="19.5">
      <c r="A852" s="34"/>
      <c r="B852" s="34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spans="1:26" ht="19.5">
      <c r="A853" s="34"/>
      <c r="B853" s="34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spans="1:26" ht="19.5">
      <c r="A854" s="34"/>
      <c r="B854" s="34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spans="1:26" ht="19.5">
      <c r="A855" s="34"/>
      <c r="B855" s="34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spans="1:26" ht="19.5">
      <c r="A856" s="34"/>
      <c r="B856" s="34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spans="1:26" ht="19.5">
      <c r="A857" s="34"/>
      <c r="B857" s="34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spans="1:26" ht="19.5">
      <c r="A858" s="34"/>
      <c r="B858" s="34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spans="1:26" ht="19.5">
      <c r="A859" s="34"/>
      <c r="B859" s="34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spans="1:26" ht="19.5">
      <c r="A860" s="34"/>
      <c r="B860" s="34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spans="1:26" ht="19.5">
      <c r="A861" s="34"/>
      <c r="B861" s="34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spans="1:26" ht="19.5">
      <c r="A862" s="34"/>
      <c r="B862" s="34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spans="1:26" ht="19.5">
      <c r="A863" s="34"/>
      <c r="B863" s="34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spans="1:26" ht="19.5">
      <c r="A864" s="34"/>
      <c r="B864" s="34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spans="1:26" ht="19.5">
      <c r="A865" s="34"/>
      <c r="B865" s="34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spans="1:26" ht="19.5">
      <c r="A866" s="34"/>
      <c r="B866" s="34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spans="1:26" ht="19.5">
      <c r="A867" s="34"/>
      <c r="B867" s="34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spans="1:26" ht="19.5">
      <c r="A868" s="34"/>
      <c r="B868" s="34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spans="1:26" ht="19.5">
      <c r="A869" s="34"/>
      <c r="B869" s="34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spans="1:26" ht="19.5">
      <c r="A870" s="34"/>
      <c r="B870" s="34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spans="1:26" ht="19.5">
      <c r="A871" s="34"/>
      <c r="B871" s="34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spans="1:26" ht="19.5">
      <c r="A872" s="34"/>
      <c r="B872" s="34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spans="1:26" ht="19.5">
      <c r="A873" s="34"/>
      <c r="B873" s="34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spans="1:26" ht="19.5">
      <c r="A874" s="34"/>
      <c r="B874" s="34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spans="1:26" ht="19.5">
      <c r="A875" s="34"/>
      <c r="B875" s="34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spans="1:26" ht="19.5">
      <c r="A876" s="34"/>
      <c r="B876" s="34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spans="1:26" ht="19.5">
      <c r="A877" s="34"/>
      <c r="B877" s="34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spans="1:26" ht="19.5">
      <c r="A878" s="34"/>
      <c r="B878" s="34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spans="1:26" ht="19.5">
      <c r="A879" s="34"/>
      <c r="B879" s="34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spans="1:26" ht="19.5">
      <c r="A880" s="34"/>
      <c r="B880" s="34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spans="1:26" ht="19.5">
      <c r="A881" s="34"/>
      <c r="B881" s="34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spans="1:26" ht="19.5">
      <c r="A882" s="34"/>
      <c r="B882" s="34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spans="1:26" ht="19.5">
      <c r="A883" s="34"/>
      <c r="B883" s="34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spans="1:26" ht="19.5">
      <c r="A884" s="34"/>
      <c r="B884" s="34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spans="1:26" ht="19.5">
      <c r="A885" s="34"/>
      <c r="B885" s="34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spans="1:26" ht="19.5">
      <c r="A886" s="34"/>
      <c r="B886" s="34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spans="1:26" ht="19.5">
      <c r="A887" s="34"/>
      <c r="B887" s="34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spans="1:26" ht="19.5">
      <c r="A888" s="34"/>
      <c r="B888" s="34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spans="1:26" ht="19.5">
      <c r="A889" s="34"/>
      <c r="B889" s="34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spans="1:26" ht="19.5">
      <c r="A890" s="34"/>
      <c r="B890" s="34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spans="1:26" ht="19.5">
      <c r="A891" s="34"/>
      <c r="B891" s="34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spans="1:26" ht="19.5">
      <c r="A892" s="34"/>
      <c r="B892" s="34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spans="1:26" ht="19.5">
      <c r="A893" s="34"/>
      <c r="B893" s="34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spans="1:26" ht="19.5">
      <c r="A894" s="34"/>
      <c r="B894" s="34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spans="1:26" ht="19.5">
      <c r="A895" s="34"/>
      <c r="B895" s="34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spans="1:26" ht="19.5">
      <c r="A896" s="34"/>
      <c r="B896" s="34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spans="1:26" ht="19.5">
      <c r="A897" s="34"/>
      <c r="B897" s="34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spans="1:26" ht="19.5">
      <c r="A898" s="34"/>
      <c r="B898" s="34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spans="1:26" ht="19.5">
      <c r="A899" s="34"/>
      <c r="B899" s="34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spans="1:26" ht="19.5">
      <c r="A900" s="34"/>
      <c r="B900" s="34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spans="1:26" ht="19.5">
      <c r="A901" s="34"/>
      <c r="B901" s="34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spans="1:26" ht="19.5">
      <c r="A902" s="34"/>
      <c r="B902" s="34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spans="1:26" ht="19.5">
      <c r="A903" s="34"/>
      <c r="B903" s="34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spans="1:26" ht="19.5">
      <c r="A904" s="34"/>
      <c r="B904" s="34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spans="1:26" ht="19.5">
      <c r="A905" s="34"/>
      <c r="B905" s="34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spans="1:26" ht="19.5">
      <c r="A906" s="34"/>
      <c r="B906" s="34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spans="1:26" ht="19.5">
      <c r="A907" s="34"/>
      <c r="B907" s="34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spans="1:26" ht="19.5">
      <c r="A908" s="34"/>
      <c r="B908" s="34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spans="1:26" ht="19.5">
      <c r="A909" s="34"/>
      <c r="B909" s="34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spans="1:26" ht="19.5">
      <c r="A910" s="34"/>
      <c r="B910" s="34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spans="1:26" ht="19.5">
      <c r="A911" s="34"/>
      <c r="B911" s="34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spans="1:26" ht="19.5">
      <c r="A912" s="34"/>
      <c r="B912" s="34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spans="1:26" ht="19.5">
      <c r="A913" s="34"/>
      <c r="B913" s="34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spans="1:26" ht="19.5">
      <c r="A914" s="34"/>
      <c r="B914" s="34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spans="1:26" ht="19.5">
      <c r="A915" s="34"/>
      <c r="B915" s="34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spans="1:26" ht="19.5">
      <c r="A916" s="34"/>
      <c r="B916" s="34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spans="1:26" ht="19.5">
      <c r="A917" s="34"/>
      <c r="B917" s="34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spans="1:26" ht="19.5">
      <c r="A918" s="34"/>
      <c r="B918" s="34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spans="1:26" ht="19.5">
      <c r="A919" s="34"/>
      <c r="B919" s="34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spans="1:26" ht="19.5">
      <c r="A920" s="34"/>
      <c r="B920" s="34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spans="1:26" ht="19.5">
      <c r="A921" s="34"/>
      <c r="B921" s="34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spans="1:26" ht="19.5">
      <c r="A922" s="34"/>
      <c r="B922" s="34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spans="1:26" ht="19.5">
      <c r="A923" s="34"/>
      <c r="B923" s="34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spans="1:26" ht="19.5">
      <c r="A924" s="34"/>
      <c r="B924" s="34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spans="1:26" ht="19.5">
      <c r="A925" s="34"/>
      <c r="B925" s="34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spans="1:26" ht="19.5">
      <c r="A926" s="34"/>
      <c r="B926" s="34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spans="1:26" ht="19.5">
      <c r="A927" s="34"/>
      <c r="B927" s="34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spans="1:26" ht="19.5">
      <c r="A928" s="34"/>
      <c r="B928" s="34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spans="1:26" ht="19.5">
      <c r="A929" s="34"/>
      <c r="B929" s="34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spans="1:26" ht="19.5">
      <c r="A930" s="34"/>
      <c r="B930" s="34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spans="1:26" ht="19.5">
      <c r="A931" s="34"/>
      <c r="B931" s="34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spans="1:26" ht="19.5">
      <c r="A932" s="34"/>
      <c r="B932" s="34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spans="1:26" ht="19.5">
      <c r="A933" s="34"/>
      <c r="B933" s="34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spans="1:26" ht="19.5">
      <c r="A934" s="34"/>
      <c r="B934" s="34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spans="1:26" ht="19.5">
      <c r="A935" s="34"/>
      <c r="B935" s="34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spans="1:26" ht="19.5">
      <c r="A936" s="34"/>
      <c r="B936" s="34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spans="1:26" ht="19.5">
      <c r="A937" s="34"/>
      <c r="B937" s="34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spans="1:26" ht="19.5">
      <c r="A938" s="34"/>
      <c r="B938" s="34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spans="1:26" ht="19.5">
      <c r="A939" s="34"/>
      <c r="B939" s="34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spans="1:26" ht="19.5">
      <c r="A940" s="34"/>
      <c r="B940" s="34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spans="1:26" ht="19.5">
      <c r="A941" s="34"/>
      <c r="B941" s="34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spans="1:26" ht="19.5">
      <c r="A942" s="34"/>
      <c r="B942" s="34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spans="1:26" ht="19.5">
      <c r="A943" s="34"/>
      <c r="B943" s="34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spans="1:26" ht="19.5">
      <c r="A944" s="34"/>
      <c r="B944" s="34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spans="1:26" ht="19.5">
      <c r="A945" s="34"/>
      <c r="B945" s="34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spans="1:26" ht="19.5">
      <c r="A946" s="34"/>
      <c r="B946" s="34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spans="1:26" ht="19.5">
      <c r="A947" s="34"/>
      <c r="B947" s="34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spans="1:26" ht="19.5">
      <c r="A948" s="34"/>
      <c r="B948" s="34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spans="1:26" ht="19.5">
      <c r="A949" s="34"/>
      <c r="B949" s="34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spans="1:26" ht="19.5">
      <c r="A950" s="34"/>
      <c r="B950" s="34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spans="1:26" ht="19.5">
      <c r="A951" s="34"/>
      <c r="B951" s="34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spans="1:26" ht="19.5">
      <c r="A952" s="34"/>
      <c r="B952" s="34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spans="1:26" ht="19.5">
      <c r="A953" s="34"/>
      <c r="B953" s="34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spans="1:26" ht="19.5">
      <c r="A954" s="34"/>
      <c r="B954" s="34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spans="1:26" ht="19.5">
      <c r="A955" s="34"/>
      <c r="B955" s="34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spans="1:26" ht="19.5">
      <c r="A956" s="34"/>
      <c r="B956" s="34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spans="1:26" ht="19.5">
      <c r="A957" s="34"/>
      <c r="B957" s="34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spans="1:26" ht="19.5">
      <c r="A958" s="34"/>
      <c r="B958" s="34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spans="1:26" ht="19.5">
      <c r="A959" s="34"/>
      <c r="B959" s="34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spans="1:26" ht="19.5">
      <c r="A960" s="34"/>
      <c r="B960" s="34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spans="1:26" ht="19.5">
      <c r="A961" s="34"/>
      <c r="B961" s="34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spans="1:26" ht="19.5">
      <c r="A962" s="34"/>
      <c r="B962" s="34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spans="1:26" ht="19.5">
      <c r="A963" s="34"/>
      <c r="B963" s="34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spans="1:26" ht="19.5">
      <c r="A964" s="34"/>
      <c r="B964" s="34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spans="1:26" ht="19.5">
      <c r="A965" s="34"/>
      <c r="B965" s="34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spans="1:26" ht="19.5">
      <c r="A966" s="34"/>
      <c r="B966" s="34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spans="1:26" ht="19.5">
      <c r="A967" s="34"/>
      <c r="B967" s="34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spans="1:26" ht="19.5">
      <c r="A968" s="34"/>
      <c r="B968" s="34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spans="1:26" ht="19.5">
      <c r="A969" s="34"/>
      <c r="B969" s="34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spans="1:26" ht="19.5">
      <c r="A970" s="34"/>
      <c r="B970" s="34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spans="1:26" ht="19.5">
      <c r="A971" s="34"/>
      <c r="B971" s="34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spans="1:26" ht="19.5">
      <c r="A972" s="34"/>
      <c r="B972" s="34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spans="1:26" ht="19.5">
      <c r="A973" s="34"/>
      <c r="B973" s="34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spans="1:26" ht="19.5">
      <c r="A974" s="34"/>
      <c r="B974" s="34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spans="1:26" ht="19.5">
      <c r="A975" s="34"/>
      <c r="B975" s="34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spans="1:26" ht="19.5">
      <c r="A976" s="34"/>
      <c r="B976" s="34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spans="1:26" ht="19.5">
      <c r="A977" s="34"/>
      <c r="B977" s="34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spans="1:26" ht="19.5">
      <c r="A978" s="34"/>
      <c r="B978" s="34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spans="1:26" ht="19.5">
      <c r="A979" s="34"/>
      <c r="B979" s="34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spans="1:26" ht="19.5">
      <c r="A980" s="34"/>
      <c r="B980" s="34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spans="1:26" ht="19.5">
      <c r="A981" s="34"/>
      <c r="B981" s="34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spans="1:26" ht="19.5">
      <c r="A982" s="34"/>
      <c r="B982" s="34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spans="1:26" ht="19.5">
      <c r="A983" s="34"/>
      <c r="B983" s="34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spans="1:26" ht="19.5">
      <c r="A984" s="34"/>
      <c r="B984" s="34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spans="1:26" ht="19.5">
      <c r="A985" s="34"/>
      <c r="B985" s="34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spans="1:26" ht="19.5">
      <c r="A986" s="34"/>
      <c r="B986" s="34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spans="1:26" ht="19.5">
      <c r="A987" s="34"/>
      <c r="B987" s="34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spans="1:26" ht="19.5">
      <c r="A988" s="34"/>
      <c r="B988" s="34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spans="1:26" ht="19.5">
      <c r="A989" s="34"/>
      <c r="B989" s="34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spans="1:26" ht="19.5">
      <c r="A990" s="34"/>
      <c r="B990" s="34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spans="1:26" ht="19.5">
      <c r="A991" s="34"/>
      <c r="B991" s="34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spans="1:26" ht="19.5">
      <c r="A992" s="34"/>
      <c r="B992" s="34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spans="1:26" ht="19.5">
      <c r="A993" s="34"/>
      <c r="B993" s="34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spans="1:26" ht="19.5">
      <c r="A994" s="34"/>
      <c r="B994" s="34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spans="1:26" ht="19.5">
      <c r="A995" s="34"/>
      <c r="B995" s="34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spans="1:26" ht="19.5">
      <c r="A996" s="34"/>
      <c r="B996" s="34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spans="1:26" ht="19.5">
      <c r="A997" s="34"/>
      <c r="B997" s="34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spans="1:26" ht="19.5">
      <c r="A998" s="34"/>
      <c r="B998" s="34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spans="1:26" ht="19.5">
      <c r="A999" s="34"/>
      <c r="B999" s="34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spans="1:26" ht="19.5">
      <c r="A1000" s="34"/>
      <c r="B1000" s="34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  <row r="1001" spans="1:26" ht="19.5">
      <c r="A1001" s="34"/>
      <c r="B1001" s="34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</row>
    <row r="1002" spans="1:26" ht="19.5">
      <c r="A1002" s="34"/>
      <c r="B1002" s="34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</row>
    <row r="1003" spans="1:26" ht="19.5">
      <c r="A1003" s="34"/>
      <c r="B1003" s="34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</row>
    <row r="1004" spans="1:26" ht="19.5">
      <c r="A1004" s="34"/>
      <c r="B1004" s="34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</row>
    <row r="1005" spans="1:26" ht="19.5">
      <c r="A1005" s="34"/>
      <c r="B1005" s="34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</row>
    <row r="1006" spans="1:26" ht="19.5">
      <c r="A1006" s="34"/>
      <c r="B1006" s="34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</row>
    <row r="1007" spans="1:26" ht="19.5">
      <c r="A1007" s="34"/>
      <c r="B1007" s="34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</row>
    <row r="1008" spans="1:26" ht="19.5">
      <c r="A1008" s="34"/>
      <c r="B1008" s="34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</row>
    <row r="1009" spans="1:26" ht="19.5">
      <c r="A1009" s="34"/>
      <c r="B1009" s="34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</row>
    <row r="1010" spans="1:26" ht="19.5">
      <c r="A1010" s="34"/>
      <c r="B1010" s="34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</row>
    <row r="1011" spans="1:26" ht="19.5">
      <c r="A1011" s="34"/>
      <c r="B1011" s="34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</row>
    <row r="1012" spans="1:26" ht="19.5">
      <c r="A1012" s="34"/>
      <c r="B1012" s="34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</row>
    <row r="1013" spans="1:26" ht="19.5">
      <c r="A1013" s="34"/>
      <c r="B1013" s="34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</row>
    <row r="1014" spans="1:26" ht="19.5">
      <c r="A1014" s="34"/>
      <c r="B1014" s="34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</row>
    <row r="1015" spans="1:26" ht="19.5">
      <c r="A1015" s="34"/>
      <c r="B1015" s="34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</row>
    <row r="1016" spans="1:26" ht="19.5">
      <c r="A1016" s="34"/>
      <c r="B1016" s="34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</row>
    <row r="1017" spans="1:26" ht="19.5">
      <c r="A1017" s="34"/>
      <c r="B1017" s="34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</row>
    <row r="1018" spans="1:26" ht="19.5">
      <c r="A1018" s="34"/>
      <c r="B1018" s="34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</row>
    <row r="1019" spans="1:26" ht="19.5">
      <c r="A1019" s="34"/>
      <c r="B1019" s="34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</row>
  </sheetData>
  <mergeCells count="10">
    <mergeCell ref="C33:E33"/>
    <mergeCell ref="C38:D38"/>
    <mergeCell ref="C36:D36"/>
    <mergeCell ref="C28:H28"/>
    <mergeCell ref="C14:F14"/>
    <mergeCell ref="C29:F29"/>
    <mergeCell ref="C30:F30"/>
    <mergeCell ref="C23:D23"/>
    <mergeCell ref="C24:D24"/>
    <mergeCell ref="C25:D2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opLeftCell="A4" workbookViewId="0">
      <selection activeCell="C10" sqref="C10"/>
    </sheetView>
  </sheetViews>
  <sheetFormatPr defaultColWidth="8.875" defaultRowHeight="15.75"/>
  <cols>
    <col min="1" max="1" width="12.5" style="18" bestFit="1" customWidth="1"/>
    <col min="2" max="2" width="24.375" style="21" bestFit="1" customWidth="1"/>
    <col min="3" max="3" width="8.875" style="19"/>
    <col min="4" max="4" width="11.25" style="19" customWidth="1"/>
    <col min="5" max="5" width="9.375" style="18" bestFit="1" customWidth="1"/>
    <col min="6" max="16384" width="8.875" style="18"/>
  </cols>
  <sheetData>
    <row r="1" spans="1:6">
      <c r="B1" s="22" t="s">
        <v>70</v>
      </c>
      <c r="C1" s="17" t="s">
        <v>71</v>
      </c>
      <c r="D1" s="17" t="s">
        <v>72</v>
      </c>
      <c r="E1" s="20" t="s">
        <v>73</v>
      </c>
      <c r="F1" s="20" t="s">
        <v>74</v>
      </c>
    </row>
    <row r="2" spans="1:6">
      <c r="B2" s="21">
        <f>C11</f>
        <v>-400</v>
      </c>
      <c r="C2" s="19">
        <f>C12</f>
        <v>116000</v>
      </c>
      <c r="D2" s="19">
        <f>C13</f>
        <v>-666660</v>
      </c>
      <c r="E2" s="20">
        <f>(-C2+SQRT(C2^2-4*B2*D2))/(2*B2)</f>
        <v>5.8657123495433918</v>
      </c>
      <c r="F2" s="20">
        <f>(-C2-SQRT(C2^2-4*B2*D2))/(2*B2)</f>
        <v>284.1342876504566</v>
      </c>
    </row>
    <row r="3" spans="1:6">
      <c r="C3" s="21" t="s">
        <v>83</v>
      </c>
      <c r="E3" s="19">
        <f>E2-1</f>
        <v>4.8657123495433918</v>
      </c>
      <c r="F3" s="19"/>
    </row>
    <row r="4" spans="1:6">
      <c r="E4" s="19"/>
      <c r="F4" s="19"/>
    </row>
    <row r="5" spans="1:6" ht="16.5">
      <c r="B5" s="21" t="s">
        <v>85</v>
      </c>
      <c r="C5" s="19">
        <v>600</v>
      </c>
      <c r="D5" s="21" t="s">
        <v>86</v>
      </c>
      <c r="E5" s="19"/>
      <c r="F5" s="19"/>
    </row>
    <row r="6" spans="1:6" ht="16.5">
      <c r="B6" s="21" t="s">
        <v>84</v>
      </c>
      <c r="C6" s="19">
        <v>40000</v>
      </c>
      <c r="E6" s="19"/>
      <c r="F6" s="19"/>
    </row>
    <row r="7" spans="1:6" ht="16.5">
      <c r="A7" s="18" t="s">
        <v>78</v>
      </c>
      <c r="B7" s="21" t="s">
        <v>75</v>
      </c>
      <c r="C7" s="23">
        <f>C6*C5/(60*1000)</f>
        <v>400</v>
      </c>
      <c r="E7" s="19"/>
      <c r="F7" s="19"/>
    </row>
    <row r="8" spans="1:6" ht="16.5">
      <c r="B8" s="21" t="s">
        <v>76</v>
      </c>
      <c r="C8" s="19">
        <v>11111</v>
      </c>
    </row>
    <row r="9" spans="1:6" ht="16.5">
      <c r="A9" s="18" t="s">
        <v>79</v>
      </c>
      <c r="B9" s="21" t="s">
        <v>77</v>
      </c>
      <c r="C9" s="19">
        <v>290</v>
      </c>
    </row>
    <row r="10" spans="1:6" ht="16.5">
      <c r="B10" s="21" t="s">
        <v>81</v>
      </c>
      <c r="C10" s="19">
        <v>60</v>
      </c>
    </row>
    <row r="11" spans="1:6">
      <c r="B11" s="21" t="s">
        <v>70</v>
      </c>
      <c r="C11" s="23">
        <f>-C7</f>
        <v>-400</v>
      </c>
    </row>
    <row r="12" spans="1:6">
      <c r="B12" s="21" t="s">
        <v>71</v>
      </c>
      <c r="C12" s="23">
        <f>C7*C9</f>
        <v>116000</v>
      </c>
    </row>
    <row r="13" spans="1:6">
      <c r="B13" s="21" t="s">
        <v>72</v>
      </c>
      <c r="C13" s="23">
        <f>-C10*C8</f>
        <v>-666660</v>
      </c>
      <c r="E13" s="18">
        <f>80*55555</f>
        <v>4444400</v>
      </c>
    </row>
    <row r="15" spans="1:6" ht="16.5">
      <c r="A15" s="24" t="s">
        <v>80</v>
      </c>
      <c r="B15" s="25" t="s">
        <v>82</v>
      </c>
    </row>
    <row r="16" spans="1:6">
      <c r="B16" s="21">
        <f>C7/(C8*(C9-E2))</f>
        <v>1.2670192077588276E-4</v>
      </c>
      <c r="C16" s="19">
        <f>C10/E2</f>
        <v>10.2289366447829</v>
      </c>
    </row>
    <row r="18" spans="6:7">
      <c r="F18" s="18">
        <v>200</v>
      </c>
      <c r="G18" s="18">
        <v>80</v>
      </c>
    </row>
    <row r="19" spans="6:7">
      <c r="F19" s="18">
        <f>5555/157</f>
        <v>35.382165605095544</v>
      </c>
      <c r="G19" s="18">
        <v>13</v>
      </c>
    </row>
    <row r="20" spans="6:7">
      <c r="F20" s="18">
        <f>F18/F19</f>
        <v>5.6525652565256523</v>
      </c>
      <c r="G20" s="18">
        <f>G18/G19</f>
        <v>6.1538461538461542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73"/>
  <sheetViews>
    <sheetView workbookViewId="0">
      <selection activeCell="E26" sqref="E26"/>
    </sheetView>
  </sheetViews>
  <sheetFormatPr defaultColWidth="8.875" defaultRowHeight="15"/>
  <cols>
    <col min="1" max="1" width="8.875" style="6"/>
    <col min="2" max="2" width="28" style="1" customWidth="1"/>
    <col min="3" max="3" width="10.75" style="1" customWidth="1"/>
    <col min="4" max="4" width="18.375" style="2" bestFit="1" customWidth="1"/>
    <col min="5" max="5" width="12.25" style="2" bestFit="1" customWidth="1"/>
    <col min="6" max="11" width="10.75" style="2" customWidth="1"/>
    <col min="12" max="16384" width="8.875" style="1"/>
  </cols>
  <sheetData>
    <row r="2" spans="1:13">
      <c r="A2" s="6" t="s">
        <v>34</v>
      </c>
      <c r="B2" s="6" t="s">
        <v>2</v>
      </c>
      <c r="C2" s="2" t="s">
        <v>36</v>
      </c>
      <c r="D2" s="6"/>
      <c r="E2" s="6"/>
      <c r="F2" s="6"/>
      <c r="G2" s="6"/>
      <c r="H2" s="6"/>
      <c r="I2" s="6"/>
      <c r="J2" s="6" t="s">
        <v>37</v>
      </c>
      <c r="K2" s="6"/>
    </row>
    <row r="3" spans="1:13">
      <c r="A3" s="6" t="s">
        <v>35</v>
      </c>
      <c r="B3" s="1" t="s">
        <v>0</v>
      </c>
      <c r="C3" s="2" t="s">
        <v>8</v>
      </c>
      <c r="D3" s="16" t="s">
        <v>87</v>
      </c>
      <c r="E3" s="2" t="s">
        <v>1</v>
      </c>
      <c r="F3" s="2" t="s">
        <v>29</v>
      </c>
      <c r="G3" s="2" t="s">
        <v>30</v>
      </c>
      <c r="H3" s="2" t="s">
        <v>6</v>
      </c>
      <c r="J3" s="7" t="s">
        <v>5</v>
      </c>
      <c r="K3" s="7" t="s">
        <v>31</v>
      </c>
      <c r="L3" s="7" t="s">
        <v>7</v>
      </c>
      <c r="M3" s="7" t="s">
        <v>3</v>
      </c>
    </row>
    <row r="4" spans="1:13">
      <c r="A4" s="6">
        <v>1</v>
      </c>
      <c r="B4" s="1" t="s">
        <v>33</v>
      </c>
      <c r="C4" s="2">
        <v>1</v>
      </c>
      <c r="D4" s="2">
        <v>1</v>
      </c>
      <c r="E4" s="2">
        <v>4</v>
      </c>
      <c r="F4" s="2">
        <v>4</v>
      </c>
      <c r="G4" s="2">
        <v>4</v>
      </c>
      <c r="H4" s="2">
        <v>4</v>
      </c>
      <c r="J4" s="7">
        <v>4</v>
      </c>
      <c r="K4" s="7">
        <v>4</v>
      </c>
      <c r="L4" s="7">
        <v>4</v>
      </c>
      <c r="M4" s="7">
        <v>4</v>
      </c>
    </row>
    <row r="5" spans="1:13">
      <c r="B5" s="1" t="s">
        <v>38</v>
      </c>
      <c r="C5" s="2">
        <v>0</v>
      </c>
      <c r="D5" s="2">
        <v>1</v>
      </c>
      <c r="E5" s="2" t="s">
        <v>39</v>
      </c>
      <c r="F5" s="2" t="s">
        <v>40</v>
      </c>
      <c r="G5" s="2" t="s">
        <v>41</v>
      </c>
      <c r="H5" s="2" t="s">
        <v>42</v>
      </c>
      <c r="J5" s="7"/>
      <c r="K5" s="7"/>
      <c r="L5" s="7"/>
      <c r="M5" s="7"/>
    </row>
    <row r="6" spans="1:13">
      <c r="A6" s="4" t="s">
        <v>35</v>
      </c>
      <c r="B6" s="3" t="s">
        <v>28</v>
      </c>
      <c r="C6" s="5" t="s">
        <v>27</v>
      </c>
      <c r="D6" s="5" t="s">
        <v>69</v>
      </c>
      <c r="E6" s="5" t="s">
        <v>1</v>
      </c>
      <c r="F6" s="5" t="s">
        <v>29</v>
      </c>
      <c r="G6" s="5" t="s">
        <v>30</v>
      </c>
      <c r="H6" s="5" t="s">
        <v>6</v>
      </c>
      <c r="J6" s="8" t="s">
        <v>5</v>
      </c>
      <c r="K6" s="8" t="s">
        <v>31</v>
      </c>
      <c r="L6" s="8" t="s">
        <v>7</v>
      </c>
      <c r="M6" s="8" t="s">
        <v>3</v>
      </c>
    </row>
    <row r="7" spans="1:13">
      <c r="A7" s="4">
        <v>1</v>
      </c>
      <c r="B7" s="3" t="s">
        <v>33</v>
      </c>
      <c r="C7" s="5">
        <v>1</v>
      </c>
      <c r="D7" s="5">
        <v>1</v>
      </c>
      <c r="E7" s="5">
        <v>4</v>
      </c>
      <c r="F7" s="5">
        <v>4</v>
      </c>
      <c r="G7" s="5">
        <v>4</v>
      </c>
      <c r="H7" s="5">
        <v>4</v>
      </c>
      <c r="J7" s="8">
        <v>4</v>
      </c>
      <c r="K7" s="8">
        <v>4</v>
      </c>
      <c r="L7" s="8">
        <v>4</v>
      </c>
      <c r="M7" s="8">
        <v>4</v>
      </c>
    </row>
    <row r="8" spans="1:13">
      <c r="A8" s="4"/>
      <c r="B8" s="3" t="s">
        <v>38</v>
      </c>
      <c r="C8" s="5">
        <v>0</v>
      </c>
      <c r="D8" s="5">
        <v>1</v>
      </c>
      <c r="E8" s="5" t="s">
        <v>39</v>
      </c>
      <c r="F8" s="5" t="s">
        <v>40</v>
      </c>
      <c r="G8" s="5" t="s">
        <v>41</v>
      </c>
      <c r="H8" s="5" t="s">
        <v>42</v>
      </c>
      <c r="J8" s="8"/>
      <c r="K8" s="8"/>
      <c r="L8" s="8"/>
      <c r="M8" s="8"/>
    </row>
    <row r="9" spans="1:13">
      <c r="A9" s="6" t="s">
        <v>35</v>
      </c>
      <c r="B9" s="1" t="s">
        <v>26</v>
      </c>
      <c r="C9" s="2" t="s">
        <v>25</v>
      </c>
      <c r="D9" s="2" t="s">
        <v>69</v>
      </c>
      <c r="E9" s="2" t="s">
        <v>1</v>
      </c>
      <c r="F9" s="2" t="s">
        <v>29</v>
      </c>
      <c r="G9" s="2" t="s">
        <v>30</v>
      </c>
      <c r="H9" s="2" t="s">
        <v>6</v>
      </c>
      <c r="J9" s="7" t="s">
        <v>5</v>
      </c>
      <c r="K9" s="7" t="s">
        <v>31</v>
      </c>
      <c r="L9" s="7" t="s">
        <v>7</v>
      </c>
      <c r="M9" s="7" t="s">
        <v>3</v>
      </c>
    </row>
    <row r="10" spans="1:13">
      <c r="A10" s="6">
        <v>1</v>
      </c>
      <c r="B10" s="1" t="s">
        <v>33</v>
      </c>
      <c r="C10" s="2">
        <v>1</v>
      </c>
      <c r="D10" s="2">
        <v>1</v>
      </c>
      <c r="E10" s="2">
        <v>4</v>
      </c>
      <c r="F10" s="2">
        <v>4</v>
      </c>
      <c r="G10" s="2">
        <v>4</v>
      </c>
      <c r="H10" s="2">
        <v>4</v>
      </c>
      <c r="J10" s="7">
        <v>4</v>
      </c>
      <c r="K10" s="7">
        <v>4</v>
      </c>
      <c r="L10" s="7">
        <v>4</v>
      </c>
      <c r="M10" s="7">
        <v>4</v>
      </c>
    </row>
    <row r="11" spans="1:13">
      <c r="B11" s="1" t="s">
        <v>38</v>
      </c>
      <c r="C11" s="2">
        <v>0</v>
      </c>
      <c r="D11" s="2">
        <v>1</v>
      </c>
      <c r="E11" s="2" t="s">
        <v>39</v>
      </c>
      <c r="F11" s="2" t="s">
        <v>40</v>
      </c>
      <c r="G11" s="2" t="s">
        <v>41</v>
      </c>
      <c r="H11" s="2" t="s">
        <v>42</v>
      </c>
      <c r="J11" s="7"/>
      <c r="K11" s="7"/>
      <c r="L11" s="7"/>
      <c r="M11" s="7"/>
    </row>
    <row r="12" spans="1:13">
      <c r="A12" s="4" t="s">
        <v>35</v>
      </c>
      <c r="B12" s="3" t="s">
        <v>24</v>
      </c>
      <c r="C12" s="5" t="s">
        <v>23</v>
      </c>
      <c r="D12" s="5" t="s">
        <v>69</v>
      </c>
      <c r="E12" s="5" t="s">
        <v>1</v>
      </c>
      <c r="F12" s="5" t="s">
        <v>29</v>
      </c>
      <c r="G12" s="5" t="s">
        <v>30</v>
      </c>
      <c r="H12" s="5" t="s">
        <v>6</v>
      </c>
      <c r="J12" s="8" t="s">
        <v>5</v>
      </c>
      <c r="K12" s="8" t="s">
        <v>31</v>
      </c>
      <c r="L12" s="8" t="s">
        <v>7</v>
      </c>
      <c r="M12" s="8" t="s">
        <v>3</v>
      </c>
    </row>
    <row r="13" spans="1:13">
      <c r="A13" s="4">
        <v>1</v>
      </c>
      <c r="B13" s="3" t="s">
        <v>33</v>
      </c>
      <c r="C13" s="5">
        <v>1</v>
      </c>
      <c r="D13" s="5">
        <v>1</v>
      </c>
      <c r="E13" s="5">
        <v>4</v>
      </c>
      <c r="F13" s="5">
        <v>4</v>
      </c>
      <c r="G13" s="5">
        <v>4</v>
      </c>
      <c r="H13" s="5">
        <v>4</v>
      </c>
      <c r="J13" s="8">
        <v>4</v>
      </c>
      <c r="K13" s="8">
        <v>4</v>
      </c>
      <c r="L13" s="8">
        <v>4</v>
      </c>
      <c r="M13" s="8">
        <v>4</v>
      </c>
    </row>
    <row r="14" spans="1:13">
      <c r="A14" s="4"/>
      <c r="B14" s="3" t="s">
        <v>38</v>
      </c>
      <c r="C14" s="5">
        <v>0</v>
      </c>
      <c r="D14" s="5">
        <v>1</v>
      </c>
      <c r="E14" s="5" t="s">
        <v>39</v>
      </c>
      <c r="F14" s="5" t="s">
        <v>40</v>
      </c>
      <c r="G14" s="5" t="s">
        <v>41</v>
      </c>
      <c r="H14" s="5" t="s">
        <v>42</v>
      </c>
      <c r="J14" s="8"/>
      <c r="K14" s="8"/>
      <c r="L14" s="8"/>
      <c r="M14" s="8"/>
    </row>
    <row r="15" spans="1:13">
      <c r="A15" s="6" t="s">
        <v>35</v>
      </c>
      <c r="B15" s="1" t="s">
        <v>22</v>
      </c>
      <c r="C15" s="2" t="s">
        <v>21</v>
      </c>
      <c r="D15" s="2" t="s">
        <v>69</v>
      </c>
      <c r="E15" s="2" t="s">
        <v>1</v>
      </c>
      <c r="F15" s="2" t="s">
        <v>29</v>
      </c>
      <c r="G15" s="2" t="s">
        <v>30</v>
      </c>
      <c r="H15" s="2" t="s">
        <v>6</v>
      </c>
      <c r="J15" s="7" t="s">
        <v>5</v>
      </c>
      <c r="K15" s="7" t="s">
        <v>31</v>
      </c>
      <c r="L15" s="7" t="s">
        <v>7</v>
      </c>
      <c r="M15" s="7" t="s">
        <v>3</v>
      </c>
    </row>
    <row r="16" spans="1:13">
      <c r="A16" s="6">
        <v>1</v>
      </c>
      <c r="B16" s="1" t="s">
        <v>33</v>
      </c>
      <c r="C16" s="2">
        <v>1</v>
      </c>
      <c r="D16" s="2">
        <v>1</v>
      </c>
      <c r="E16" s="2">
        <v>4</v>
      </c>
      <c r="F16" s="2">
        <v>4</v>
      </c>
      <c r="G16" s="2">
        <v>4</v>
      </c>
      <c r="H16" s="2">
        <v>4</v>
      </c>
      <c r="J16" s="7">
        <v>4</v>
      </c>
      <c r="K16" s="7">
        <v>4</v>
      </c>
      <c r="L16" s="7">
        <v>4</v>
      </c>
      <c r="M16" s="7">
        <v>4</v>
      </c>
    </row>
    <row r="17" spans="1:13">
      <c r="B17" s="1" t="s">
        <v>38</v>
      </c>
      <c r="C17" s="2">
        <v>0</v>
      </c>
      <c r="D17" s="2">
        <v>1</v>
      </c>
      <c r="E17" s="2" t="s">
        <v>39</v>
      </c>
      <c r="F17" s="2" t="s">
        <v>40</v>
      </c>
      <c r="G17" s="2" t="s">
        <v>41</v>
      </c>
      <c r="H17" s="2" t="s">
        <v>42</v>
      </c>
      <c r="J17" s="7"/>
      <c r="K17" s="7"/>
      <c r="L17" s="7"/>
      <c r="M17" s="7"/>
    </row>
    <row r="18" spans="1:13">
      <c r="A18" s="4" t="s">
        <v>35</v>
      </c>
      <c r="B18" s="3" t="s">
        <v>20</v>
      </c>
      <c r="C18" s="5" t="s">
        <v>19</v>
      </c>
      <c r="D18" s="5" t="s">
        <v>69</v>
      </c>
      <c r="E18" s="5" t="s">
        <v>1</v>
      </c>
      <c r="F18" s="5" t="s">
        <v>29</v>
      </c>
      <c r="G18" s="5" t="s">
        <v>30</v>
      </c>
      <c r="H18" s="5" t="s">
        <v>6</v>
      </c>
      <c r="J18" s="8" t="s">
        <v>5</v>
      </c>
      <c r="K18" s="8" t="s">
        <v>31</v>
      </c>
      <c r="L18" s="8" t="s">
        <v>7</v>
      </c>
      <c r="M18" s="8" t="s">
        <v>3</v>
      </c>
    </row>
    <row r="19" spans="1:13">
      <c r="A19" s="4">
        <v>1</v>
      </c>
      <c r="B19" s="3" t="s">
        <v>33</v>
      </c>
      <c r="C19" s="5">
        <v>1</v>
      </c>
      <c r="D19" s="5">
        <v>1</v>
      </c>
      <c r="E19" s="5">
        <v>4</v>
      </c>
      <c r="F19" s="5">
        <v>4</v>
      </c>
      <c r="G19" s="5">
        <v>4</v>
      </c>
      <c r="H19" s="5">
        <v>4</v>
      </c>
      <c r="J19" s="8">
        <v>4</v>
      </c>
      <c r="K19" s="8">
        <v>4</v>
      </c>
      <c r="L19" s="8">
        <v>4</v>
      </c>
      <c r="M19" s="8">
        <v>4</v>
      </c>
    </row>
    <row r="20" spans="1:13">
      <c r="A20" s="4"/>
      <c r="B20" s="3" t="s">
        <v>38</v>
      </c>
      <c r="C20" s="5">
        <v>0</v>
      </c>
      <c r="D20" s="5">
        <v>1</v>
      </c>
      <c r="E20" s="5" t="s">
        <v>39</v>
      </c>
      <c r="F20" s="5" t="s">
        <v>40</v>
      </c>
      <c r="G20" s="5" t="s">
        <v>41</v>
      </c>
      <c r="H20" s="5" t="s">
        <v>42</v>
      </c>
      <c r="J20" s="8"/>
      <c r="K20" s="8"/>
      <c r="L20" s="8"/>
      <c r="M20" s="8"/>
    </row>
    <row r="21" spans="1:13">
      <c r="A21" s="6" t="s">
        <v>35</v>
      </c>
      <c r="B21" s="1" t="s">
        <v>18</v>
      </c>
      <c r="C21" s="2" t="s">
        <v>17</v>
      </c>
      <c r="D21" s="2" t="s">
        <v>69</v>
      </c>
      <c r="E21" s="2" t="s">
        <v>1</v>
      </c>
      <c r="F21" s="2" t="s">
        <v>29</v>
      </c>
      <c r="G21" s="2" t="s">
        <v>30</v>
      </c>
      <c r="H21" s="2" t="s">
        <v>6</v>
      </c>
      <c r="J21" s="7" t="s">
        <v>5</v>
      </c>
      <c r="K21" s="7" t="s">
        <v>31</v>
      </c>
      <c r="L21" s="7" t="s">
        <v>7</v>
      </c>
      <c r="M21" s="7" t="s">
        <v>3</v>
      </c>
    </row>
    <row r="22" spans="1:13">
      <c r="A22" s="6">
        <v>1</v>
      </c>
      <c r="B22" s="1" t="s">
        <v>33</v>
      </c>
      <c r="C22" s="2">
        <v>1</v>
      </c>
      <c r="D22" s="2">
        <v>1</v>
      </c>
      <c r="E22" s="2">
        <v>4</v>
      </c>
      <c r="F22" s="2">
        <v>4</v>
      </c>
      <c r="G22" s="2">
        <v>4</v>
      </c>
      <c r="H22" s="2">
        <v>4</v>
      </c>
      <c r="J22" s="7">
        <v>4</v>
      </c>
      <c r="K22" s="7">
        <v>4</v>
      </c>
      <c r="L22" s="7">
        <v>4</v>
      </c>
      <c r="M22" s="7">
        <v>4</v>
      </c>
    </row>
    <row r="23" spans="1:13">
      <c r="B23" s="1" t="s">
        <v>38</v>
      </c>
      <c r="C23" s="2">
        <v>0</v>
      </c>
      <c r="D23" s="2">
        <v>1</v>
      </c>
      <c r="E23" s="2" t="s">
        <v>39</v>
      </c>
      <c r="F23" s="2" t="s">
        <v>40</v>
      </c>
      <c r="G23" s="2" t="s">
        <v>41</v>
      </c>
      <c r="H23" s="2" t="s">
        <v>42</v>
      </c>
      <c r="J23" s="7"/>
      <c r="K23" s="7"/>
      <c r="L23" s="7"/>
      <c r="M23" s="7"/>
    </row>
    <row r="24" spans="1:13">
      <c r="A24" s="4" t="s">
        <v>35</v>
      </c>
      <c r="B24" s="3" t="s">
        <v>16</v>
      </c>
      <c r="C24" s="5" t="s">
        <v>15</v>
      </c>
      <c r="D24" s="5" t="s">
        <v>69</v>
      </c>
      <c r="E24" s="5" t="s">
        <v>1</v>
      </c>
      <c r="F24" s="5" t="s">
        <v>29</v>
      </c>
      <c r="G24" s="5" t="s">
        <v>30</v>
      </c>
      <c r="H24" s="5" t="s">
        <v>6</v>
      </c>
      <c r="J24" s="8" t="s">
        <v>5</v>
      </c>
      <c r="K24" s="8" t="s">
        <v>31</v>
      </c>
      <c r="L24" s="8" t="s">
        <v>7</v>
      </c>
      <c r="M24" s="8" t="s">
        <v>3</v>
      </c>
    </row>
    <row r="25" spans="1:13">
      <c r="A25" s="4">
        <v>1</v>
      </c>
      <c r="B25" s="3" t="s">
        <v>33</v>
      </c>
      <c r="C25" s="5">
        <v>1</v>
      </c>
      <c r="D25" s="5">
        <v>1</v>
      </c>
      <c r="E25" s="5">
        <v>4</v>
      </c>
      <c r="F25" s="5">
        <v>4</v>
      </c>
      <c r="G25" s="5">
        <v>4</v>
      </c>
      <c r="H25" s="5">
        <v>4</v>
      </c>
      <c r="J25" s="8">
        <v>4</v>
      </c>
      <c r="K25" s="8">
        <v>4</v>
      </c>
      <c r="L25" s="8">
        <v>4</v>
      </c>
      <c r="M25" s="8">
        <v>4</v>
      </c>
    </row>
    <row r="26" spans="1:13">
      <c r="A26" s="4"/>
      <c r="B26" s="3" t="s">
        <v>38</v>
      </c>
      <c r="C26" s="5">
        <v>0</v>
      </c>
      <c r="D26" s="5">
        <v>1</v>
      </c>
      <c r="E26" s="5" t="s">
        <v>39</v>
      </c>
      <c r="F26" s="5" t="s">
        <v>40</v>
      </c>
      <c r="G26" s="5" t="s">
        <v>41</v>
      </c>
      <c r="H26" s="5" t="s">
        <v>42</v>
      </c>
      <c r="J26" s="8"/>
      <c r="K26" s="8"/>
      <c r="L26" s="8"/>
      <c r="M26" s="8"/>
    </row>
    <row r="27" spans="1:13">
      <c r="A27" s="6" t="s">
        <v>35</v>
      </c>
      <c r="B27" s="11" t="s">
        <v>14</v>
      </c>
      <c r="C27" s="2" t="s">
        <v>13</v>
      </c>
      <c r="D27" s="2" t="s">
        <v>69</v>
      </c>
      <c r="E27" s="2" t="s">
        <v>32</v>
      </c>
      <c r="J27" s="7" t="s">
        <v>4</v>
      </c>
    </row>
    <row r="28" spans="1:13">
      <c r="A28" s="6">
        <v>1</v>
      </c>
      <c r="B28" s="1" t="s">
        <v>33</v>
      </c>
      <c r="C28" s="2">
        <v>1</v>
      </c>
      <c r="D28" s="2">
        <v>1</v>
      </c>
      <c r="E28" s="2">
        <v>2</v>
      </c>
      <c r="J28" s="7">
        <v>4</v>
      </c>
    </row>
    <row r="29" spans="1:13">
      <c r="B29" s="1" t="s">
        <v>38</v>
      </c>
      <c r="C29" s="2">
        <v>0</v>
      </c>
      <c r="D29" s="2">
        <v>1</v>
      </c>
      <c r="E29" s="2" t="s">
        <v>43</v>
      </c>
      <c r="J29" s="7"/>
    </row>
    <row r="30" spans="1:13">
      <c r="A30" s="4" t="s">
        <v>35</v>
      </c>
      <c r="B30" s="3" t="s">
        <v>12</v>
      </c>
      <c r="C30" s="5" t="s">
        <v>11</v>
      </c>
      <c r="D30" s="5" t="s">
        <v>69</v>
      </c>
    </row>
    <row r="31" spans="1:13">
      <c r="A31" s="4">
        <v>1</v>
      </c>
      <c r="B31" s="3" t="s">
        <v>33</v>
      </c>
      <c r="C31" s="5">
        <v>1</v>
      </c>
      <c r="D31" s="5">
        <v>1</v>
      </c>
    </row>
    <row r="32" spans="1:13">
      <c r="A32" s="4"/>
      <c r="B32" s="3" t="s">
        <v>38</v>
      </c>
      <c r="C32" s="5">
        <v>0</v>
      </c>
      <c r="D32" s="5">
        <v>1</v>
      </c>
    </row>
    <row r="33" spans="1:12">
      <c r="A33" s="6" t="s">
        <v>35</v>
      </c>
      <c r="B33" s="11" t="s">
        <v>10</v>
      </c>
      <c r="C33" s="2" t="s">
        <v>9</v>
      </c>
      <c r="D33" s="2" t="s">
        <v>69</v>
      </c>
    </row>
    <row r="34" spans="1:12">
      <c r="A34" s="6">
        <v>1</v>
      </c>
      <c r="B34" s="1" t="s">
        <v>33</v>
      </c>
      <c r="C34" s="2">
        <v>1</v>
      </c>
      <c r="D34" s="2">
        <v>1</v>
      </c>
    </row>
    <row r="35" spans="1:12">
      <c r="B35" s="1" t="s">
        <v>38</v>
      </c>
      <c r="C35" s="2">
        <v>0</v>
      </c>
      <c r="D35" s="2">
        <v>1</v>
      </c>
    </row>
    <row r="36" spans="1:12">
      <c r="A36" s="4" t="s">
        <v>35</v>
      </c>
      <c r="B36" s="3" t="s">
        <v>67</v>
      </c>
      <c r="C36" s="14" t="s">
        <v>64</v>
      </c>
      <c r="D36" s="14" t="s">
        <v>69</v>
      </c>
      <c r="E36" s="14" t="s">
        <v>65</v>
      </c>
    </row>
    <row r="37" spans="1:12">
      <c r="A37" s="4">
        <v>1</v>
      </c>
      <c r="B37" s="3" t="s">
        <v>33</v>
      </c>
      <c r="C37" s="5">
        <v>1</v>
      </c>
      <c r="D37" s="5">
        <v>1</v>
      </c>
      <c r="E37" s="5">
        <v>2</v>
      </c>
    </row>
    <row r="38" spans="1:12">
      <c r="A38" s="4"/>
      <c r="B38" s="3" t="s">
        <v>38</v>
      </c>
      <c r="C38" s="5">
        <v>0</v>
      </c>
      <c r="D38" s="5">
        <v>1</v>
      </c>
      <c r="E38" s="5" t="s">
        <v>43</v>
      </c>
    </row>
    <row r="39" spans="1:12">
      <c r="A39" s="6" t="s">
        <v>35</v>
      </c>
      <c r="B39" s="1" t="s">
        <v>68</v>
      </c>
      <c r="C39" s="14" t="s">
        <v>66</v>
      </c>
      <c r="D39" s="14" t="s">
        <v>69</v>
      </c>
      <c r="E39" s="15"/>
    </row>
    <row r="40" spans="1:12">
      <c r="A40" s="6">
        <v>1</v>
      </c>
      <c r="B40" s="1" t="s">
        <v>33</v>
      </c>
      <c r="C40" s="15">
        <v>1</v>
      </c>
      <c r="D40" s="15">
        <v>1</v>
      </c>
      <c r="E40" s="15"/>
    </row>
    <row r="41" spans="1:12">
      <c r="B41" s="1" t="s">
        <v>38</v>
      </c>
      <c r="C41" s="15">
        <v>0</v>
      </c>
      <c r="D41" s="15">
        <v>1</v>
      </c>
      <c r="E41" s="15"/>
    </row>
    <row r="42" spans="1:12">
      <c r="C42" s="2"/>
    </row>
    <row r="43" spans="1:12">
      <c r="A43" s="6" t="s">
        <v>35</v>
      </c>
      <c r="B43" s="12" t="s">
        <v>44</v>
      </c>
      <c r="C43" s="2" t="s">
        <v>45</v>
      </c>
      <c r="D43" s="2" t="s">
        <v>69</v>
      </c>
      <c r="E43" s="2" t="s">
        <v>4</v>
      </c>
    </row>
    <row r="44" spans="1:12">
      <c r="A44" s="6">
        <v>1</v>
      </c>
      <c r="B44" s="1" t="s">
        <v>33</v>
      </c>
      <c r="C44" s="2">
        <v>1</v>
      </c>
      <c r="D44" s="2">
        <v>1</v>
      </c>
      <c r="E44" s="2">
        <v>4</v>
      </c>
    </row>
    <row r="45" spans="1:12">
      <c r="B45" s="1" t="s">
        <v>38</v>
      </c>
      <c r="C45" s="2">
        <v>0</v>
      </c>
      <c r="D45" s="2">
        <v>1</v>
      </c>
      <c r="E45" s="2" t="s">
        <v>39</v>
      </c>
    </row>
    <row r="46" spans="1:12">
      <c r="A46" s="4" t="s">
        <v>35</v>
      </c>
      <c r="B46" s="3" t="s">
        <v>46</v>
      </c>
      <c r="C46" s="5" t="s">
        <v>47</v>
      </c>
      <c r="D46" s="5" t="s">
        <v>69</v>
      </c>
      <c r="E46" s="5" t="s">
        <v>48</v>
      </c>
      <c r="F46" s="5" t="s">
        <v>49</v>
      </c>
      <c r="L46" s="2"/>
    </row>
    <row r="47" spans="1:12">
      <c r="A47" s="4">
        <v>1</v>
      </c>
      <c r="B47" s="3" t="s">
        <v>33</v>
      </c>
      <c r="C47" s="5">
        <v>1</v>
      </c>
      <c r="D47" s="5">
        <v>1</v>
      </c>
      <c r="E47" s="5">
        <v>2</v>
      </c>
      <c r="F47" s="5">
        <v>2</v>
      </c>
      <c r="L47" s="2"/>
    </row>
    <row r="48" spans="1:12">
      <c r="A48" s="4"/>
      <c r="B48" s="3" t="s">
        <v>38</v>
      </c>
      <c r="C48" s="5">
        <v>0</v>
      </c>
      <c r="D48" s="5">
        <v>1</v>
      </c>
      <c r="E48" s="5" t="s">
        <v>59</v>
      </c>
      <c r="F48" s="5" t="s">
        <v>60</v>
      </c>
      <c r="L48" s="2"/>
    </row>
    <row r="49" spans="1:13">
      <c r="A49" s="6" t="s">
        <v>35</v>
      </c>
      <c r="B49" s="11" t="s">
        <v>50</v>
      </c>
      <c r="C49" s="2" t="s">
        <v>51</v>
      </c>
      <c r="D49" s="2" t="s">
        <v>69</v>
      </c>
      <c r="E49" s="2" t="s">
        <v>52</v>
      </c>
      <c r="F49" s="9" t="s">
        <v>63</v>
      </c>
    </row>
    <row r="50" spans="1:13">
      <c r="A50" s="6">
        <v>1</v>
      </c>
      <c r="B50" s="1" t="s">
        <v>33</v>
      </c>
      <c r="C50" s="2">
        <v>1</v>
      </c>
      <c r="D50" s="2">
        <v>1</v>
      </c>
      <c r="E50" s="2">
        <v>4</v>
      </c>
      <c r="F50" s="10">
        <v>2</v>
      </c>
    </row>
    <row r="51" spans="1:13">
      <c r="B51" s="1" t="s">
        <v>38</v>
      </c>
      <c r="C51" s="2">
        <v>0</v>
      </c>
      <c r="D51" s="2">
        <v>1</v>
      </c>
      <c r="E51" s="2" t="s">
        <v>39</v>
      </c>
      <c r="F51" s="2" t="s">
        <v>40</v>
      </c>
    </row>
    <row r="52" spans="1:13">
      <c r="A52" s="4" t="s">
        <v>35</v>
      </c>
      <c r="B52" s="3" t="s">
        <v>53</v>
      </c>
      <c r="C52" s="5" t="s">
        <v>54</v>
      </c>
      <c r="D52" s="5" t="s">
        <v>69</v>
      </c>
      <c r="E52" s="9"/>
    </row>
    <row r="53" spans="1:13">
      <c r="A53" s="4">
        <v>1</v>
      </c>
      <c r="B53" s="3" t="s">
        <v>33</v>
      </c>
      <c r="C53" s="5">
        <v>1</v>
      </c>
      <c r="D53" s="5">
        <v>1</v>
      </c>
      <c r="E53" s="9"/>
    </row>
    <row r="54" spans="1:13">
      <c r="A54" s="4"/>
      <c r="B54" s="3" t="s">
        <v>38</v>
      </c>
      <c r="C54" s="5">
        <v>0</v>
      </c>
      <c r="D54" s="5">
        <v>1</v>
      </c>
    </row>
    <row r="55" spans="1:13">
      <c r="A55" s="6" t="s">
        <v>35</v>
      </c>
      <c r="B55" s="13" t="s">
        <v>55</v>
      </c>
      <c r="C55" s="2" t="s">
        <v>56</v>
      </c>
      <c r="D55" s="2" t="s">
        <v>69</v>
      </c>
    </row>
    <row r="56" spans="1:13">
      <c r="A56" s="6">
        <v>1</v>
      </c>
      <c r="B56" s="6" t="s">
        <v>33</v>
      </c>
      <c r="C56" s="2">
        <v>1</v>
      </c>
      <c r="D56" s="2">
        <v>1</v>
      </c>
    </row>
    <row r="57" spans="1:13">
      <c r="B57" s="6" t="s">
        <v>38</v>
      </c>
      <c r="C57" s="2">
        <v>0</v>
      </c>
      <c r="D57" s="2">
        <v>1</v>
      </c>
    </row>
    <row r="58" spans="1:13">
      <c r="A58" s="4" t="s">
        <v>35</v>
      </c>
      <c r="B58" s="3" t="s">
        <v>57</v>
      </c>
      <c r="C58" s="5" t="s">
        <v>58</v>
      </c>
      <c r="D58" s="5" t="s">
        <v>69</v>
      </c>
      <c r="E58" s="5" t="s">
        <v>1</v>
      </c>
      <c r="F58" s="5" t="s">
        <v>29</v>
      </c>
      <c r="G58" s="5" t="s">
        <v>30</v>
      </c>
      <c r="H58" s="5" t="s">
        <v>6</v>
      </c>
      <c r="I58" s="5" t="s">
        <v>5</v>
      </c>
      <c r="J58" s="5" t="s">
        <v>31</v>
      </c>
      <c r="L58" s="8" t="s">
        <v>7</v>
      </c>
      <c r="M58" s="8" t="s">
        <v>3</v>
      </c>
    </row>
    <row r="59" spans="1:13">
      <c r="A59" s="4">
        <v>1</v>
      </c>
      <c r="B59" s="3" t="s">
        <v>33</v>
      </c>
      <c r="C59" s="5">
        <v>1</v>
      </c>
      <c r="D59" s="5">
        <v>1</v>
      </c>
      <c r="E59" s="5">
        <v>4</v>
      </c>
      <c r="F59" s="5">
        <v>4</v>
      </c>
      <c r="G59" s="5">
        <v>4</v>
      </c>
      <c r="H59" s="5">
        <v>4</v>
      </c>
      <c r="I59" s="8">
        <v>4</v>
      </c>
      <c r="J59" s="8">
        <v>4</v>
      </c>
      <c r="L59" s="8">
        <v>4</v>
      </c>
      <c r="M59" s="8">
        <v>4</v>
      </c>
    </row>
    <row r="60" spans="1:13">
      <c r="A60" s="4"/>
      <c r="B60" s="3" t="s">
        <v>38</v>
      </c>
      <c r="C60" s="5">
        <v>0</v>
      </c>
      <c r="D60" s="5">
        <v>1</v>
      </c>
      <c r="E60" s="5" t="s">
        <v>39</v>
      </c>
      <c r="F60" s="5" t="s">
        <v>40</v>
      </c>
      <c r="G60" s="5" t="s">
        <v>41</v>
      </c>
      <c r="H60" s="5" t="s">
        <v>42</v>
      </c>
      <c r="I60" s="5" t="s">
        <v>61</v>
      </c>
      <c r="J60" s="5" t="s">
        <v>62</v>
      </c>
      <c r="L60" s="8"/>
      <c r="M60" s="8"/>
    </row>
    <row r="62" spans="1:13">
      <c r="A62" s="6" t="s">
        <v>35</v>
      </c>
      <c r="B62" s="13" t="s">
        <v>127</v>
      </c>
      <c r="C62" s="2" t="s">
        <v>128</v>
      </c>
      <c r="D62" s="2" t="s">
        <v>129</v>
      </c>
      <c r="E62" s="2" t="s">
        <v>134</v>
      </c>
      <c r="F62" s="2" t="s">
        <v>135</v>
      </c>
    </row>
    <row r="63" spans="1:13">
      <c r="A63" s="6">
        <v>1</v>
      </c>
      <c r="B63" s="6" t="s">
        <v>33</v>
      </c>
      <c r="C63" s="2">
        <v>1</v>
      </c>
      <c r="D63" s="2">
        <v>1</v>
      </c>
      <c r="E63" s="2">
        <v>1</v>
      </c>
      <c r="F63" s="2" t="s">
        <v>109</v>
      </c>
    </row>
    <row r="64" spans="1:13">
      <c r="B64" s="6" t="s">
        <v>38</v>
      </c>
      <c r="C64" s="2">
        <v>0</v>
      </c>
      <c r="D64" s="2">
        <v>1</v>
      </c>
      <c r="E64" s="2">
        <v>2</v>
      </c>
      <c r="F64" s="2">
        <v>3</v>
      </c>
    </row>
    <row r="65" spans="1:6">
      <c r="A65" s="4" t="s">
        <v>35</v>
      </c>
      <c r="B65" s="3" t="s">
        <v>130</v>
      </c>
      <c r="C65" s="5" t="s">
        <v>131</v>
      </c>
      <c r="D65" s="5" t="s">
        <v>135</v>
      </c>
      <c r="E65" s="5" t="s">
        <v>135</v>
      </c>
      <c r="F65" s="5" t="s">
        <v>135</v>
      </c>
    </row>
    <row r="66" spans="1:6">
      <c r="A66" s="4">
        <v>1</v>
      </c>
      <c r="B66" s="3" t="s">
        <v>33</v>
      </c>
      <c r="C66" s="5">
        <v>1</v>
      </c>
      <c r="D66" s="5" t="s">
        <v>109</v>
      </c>
      <c r="E66" s="5" t="s">
        <v>109</v>
      </c>
      <c r="F66" s="5" t="s">
        <v>109</v>
      </c>
    </row>
    <row r="67" spans="1:6">
      <c r="A67" s="4"/>
      <c r="B67" s="3" t="s">
        <v>38</v>
      </c>
      <c r="C67" s="5">
        <v>0</v>
      </c>
      <c r="D67" s="5">
        <v>1</v>
      </c>
      <c r="E67" s="5">
        <v>2</v>
      </c>
      <c r="F67" s="5">
        <v>3</v>
      </c>
    </row>
    <row r="68" spans="1:6">
      <c r="A68" s="6" t="s">
        <v>35</v>
      </c>
      <c r="B68" s="13" t="s">
        <v>132</v>
      </c>
      <c r="C68" s="2" t="s">
        <v>133</v>
      </c>
      <c r="D68" s="2" t="s">
        <v>129</v>
      </c>
      <c r="E68" s="2" t="s">
        <v>134</v>
      </c>
      <c r="F68" s="2" t="s">
        <v>135</v>
      </c>
    </row>
    <row r="69" spans="1:6">
      <c r="A69" s="6">
        <v>1</v>
      </c>
      <c r="B69" s="6" t="s">
        <v>33</v>
      </c>
      <c r="C69" s="2">
        <v>1</v>
      </c>
      <c r="D69" s="2">
        <v>1</v>
      </c>
      <c r="E69" s="2">
        <v>1</v>
      </c>
      <c r="F69" s="2" t="s">
        <v>109</v>
      </c>
    </row>
    <row r="70" spans="1:6">
      <c r="B70" s="6" t="s">
        <v>38</v>
      </c>
      <c r="C70" s="2">
        <v>0</v>
      </c>
      <c r="D70" s="2">
        <v>1</v>
      </c>
      <c r="E70" s="2">
        <v>2</v>
      </c>
      <c r="F70" s="2">
        <v>3</v>
      </c>
    </row>
    <row r="71" spans="1:6">
      <c r="A71" s="4" t="s">
        <v>35</v>
      </c>
      <c r="B71" s="4" t="s">
        <v>136</v>
      </c>
      <c r="C71" s="5" t="s">
        <v>137</v>
      </c>
      <c r="D71" s="5" t="s">
        <v>4</v>
      </c>
    </row>
    <row r="72" spans="1:6">
      <c r="A72" s="4">
        <v>1</v>
      </c>
      <c r="B72" s="4" t="s">
        <v>33</v>
      </c>
      <c r="C72" s="5">
        <v>1</v>
      </c>
      <c r="D72" s="5">
        <v>4</v>
      </c>
    </row>
    <row r="73" spans="1:6">
      <c r="A73" s="4"/>
      <c r="B73" s="4" t="s">
        <v>38</v>
      </c>
      <c r="C73" s="5">
        <v>0</v>
      </c>
      <c r="D73" s="5" t="s">
        <v>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8"/>
  <sheetViews>
    <sheetView zoomScale="126" zoomScaleNormal="90" workbookViewId="0">
      <selection activeCell="B66" sqref="B66:J66"/>
    </sheetView>
  </sheetViews>
  <sheetFormatPr defaultColWidth="8.875" defaultRowHeight="15"/>
  <cols>
    <col min="1" max="1" width="16.875" style="1" customWidth="1"/>
    <col min="2" max="2" width="38.125" style="1" customWidth="1"/>
    <col min="3" max="3" width="15" style="1" customWidth="1"/>
    <col min="4" max="4" width="6.375" style="1" bestFit="1" customWidth="1"/>
    <col min="5" max="5" width="9.5" style="1" bestFit="1" customWidth="1"/>
    <col min="6" max="6" width="8.875" style="1" bestFit="1" customWidth="1"/>
    <col min="7" max="7" width="16.625" style="1" bestFit="1" customWidth="1"/>
    <col min="8" max="9" width="17.25" style="6" bestFit="1" customWidth="1"/>
    <col min="10" max="10" width="14.75" style="6" customWidth="1"/>
    <col min="11" max="11" width="8.875" style="1"/>
    <col min="12" max="12" width="15.625" style="1" customWidth="1"/>
    <col min="13" max="13" width="19.25" style="1" bestFit="1" customWidth="1"/>
    <col min="14" max="14" width="11.125" style="1" bestFit="1" customWidth="1"/>
    <col min="15" max="15" width="9.625" style="1" bestFit="1" customWidth="1"/>
    <col min="16" max="16" width="12.125" style="1" bestFit="1" customWidth="1"/>
    <col min="17" max="16384" width="8.875" style="1"/>
  </cols>
  <sheetData>
    <row r="1" spans="1:12" ht="15.75">
      <c r="B1" s="1" t="s">
        <v>88</v>
      </c>
      <c r="D1" s="1" t="s">
        <v>89</v>
      </c>
      <c r="F1" s="1" t="s">
        <v>90</v>
      </c>
      <c r="G1" s="1" t="s">
        <v>91</v>
      </c>
      <c r="H1" s="6" t="s">
        <v>92</v>
      </c>
      <c r="I1" s="6" t="s">
        <v>93</v>
      </c>
      <c r="J1" s="6" t="s">
        <v>94</v>
      </c>
      <c r="L1" s="1" t="s">
        <v>95</v>
      </c>
    </row>
    <row r="2" spans="1:12">
      <c r="B2" s="1" t="s">
        <v>96</v>
      </c>
      <c r="D2" s="1" t="s">
        <v>138</v>
      </c>
      <c r="F2" s="1" t="s">
        <v>97</v>
      </c>
    </row>
    <row r="3" spans="1:12" ht="15.75">
      <c r="B3" s="1" t="s">
        <v>98</v>
      </c>
      <c r="D3" s="1" t="s">
        <v>99</v>
      </c>
      <c r="E3" s="1" t="s">
        <v>100</v>
      </c>
      <c r="G3" s="1" t="s">
        <v>140</v>
      </c>
    </row>
    <row r="4" spans="1:12">
      <c r="A4" s="3" t="s">
        <v>176</v>
      </c>
      <c r="B4" s="3"/>
      <c r="C4" s="3"/>
      <c r="D4" s="3"/>
      <c r="E4" s="3"/>
      <c r="F4" s="3"/>
      <c r="G4" s="3"/>
      <c r="H4" s="4"/>
      <c r="I4" s="4"/>
    </row>
    <row r="5" spans="1:12">
      <c r="B5" s="1" t="s">
        <v>177</v>
      </c>
      <c r="D5" s="1" t="s">
        <v>138</v>
      </c>
      <c r="F5" s="1" t="s">
        <v>97</v>
      </c>
      <c r="G5" s="6" t="s">
        <v>108</v>
      </c>
    </row>
    <row r="6" spans="1:12" ht="15.75">
      <c r="B6" s="68" t="s">
        <v>269</v>
      </c>
      <c r="D6" s="1" t="s">
        <v>138</v>
      </c>
      <c r="F6" s="1" t="s">
        <v>175</v>
      </c>
      <c r="G6" s="1" t="s">
        <v>142</v>
      </c>
      <c r="H6" s="6" t="s">
        <v>119</v>
      </c>
      <c r="I6" s="6" t="s">
        <v>111</v>
      </c>
      <c r="J6" s="6" t="s">
        <v>108</v>
      </c>
    </row>
    <row r="7" spans="1:12" ht="15.75">
      <c r="B7" s="1" t="s">
        <v>101</v>
      </c>
      <c r="D7" s="1" t="s">
        <v>138</v>
      </c>
      <c r="F7" s="1" t="s">
        <v>178</v>
      </c>
      <c r="G7" s="1" t="s">
        <v>142</v>
      </c>
      <c r="H7" s="6" t="s">
        <v>111</v>
      </c>
      <c r="I7" s="6" t="s">
        <v>108</v>
      </c>
    </row>
    <row r="8" spans="1:12" ht="15.75">
      <c r="B8" s="65" t="s">
        <v>373</v>
      </c>
      <c r="C8" s="27"/>
      <c r="D8" s="1" t="s">
        <v>138</v>
      </c>
      <c r="F8" s="1" t="s">
        <v>179</v>
      </c>
      <c r="G8" s="1" t="s">
        <v>142</v>
      </c>
      <c r="H8" s="6" t="s">
        <v>119</v>
      </c>
      <c r="I8" s="6" t="s">
        <v>111</v>
      </c>
      <c r="J8" s="6" t="s">
        <v>108</v>
      </c>
    </row>
    <row r="9" spans="1:12" ht="15.75">
      <c r="B9" s="56" t="s">
        <v>374</v>
      </c>
      <c r="C9" s="27"/>
      <c r="D9" s="1" t="s">
        <v>138</v>
      </c>
      <c r="F9" s="1" t="s">
        <v>375</v>
      </c>
      <c r="G9" s="6" t="s">
        <v>111</v>
      </c>
      <c r="H9" s="6" t="s">
        <v>108</v>
      </c>
    </row>
    <row r="10" spans="1:12" ht="15.75">
      <c r="B10" s="1" t="s">
        <v>156</v>
      </c>
      <c r="D10" s="1" t="s">
        <v>138</v>
      </c>
      <c r="F10" s="28" t="s">
        <v>172</v>
      </c>
      <c r="G10" s="6" t="s">
        <v>119</v>
      </c>
      <c r="H10" s="6" t="s">
        <v>111</v>
      </c>
      <c r="I10" s="6" t="s">
        <v>108</v>
      </c>
    </row>
    <row r="11" spans="1:12" ht="15.75">
      <c r="B11" s="1" t="s">
        <v>144</v>
      </c>
      <c r="D11" s="1" t="s">
        <v>138</v>
      </c>
      <c r="F11" s="28" t="s">
        <v>173</v>
      </c>
      <c r="G11" s="6" t="s">
        <v>119</v>
      </c>
      <c r="H11" s="6" t="s">
        <v>111</v>
      </c>
      <c r="I11" s="6" t="s">
        <v>108</v>
      </c>
    </row>
    <row r="12" spans="1:12" ht="15.75">
      <c r="B12" s="1" t="s">
        <v>101</v>
      </c>
      <c r="D12" s="1" t="s">
        <v>138</v>
      </c>
      <c r="F12" s="28" t="s">
        <v>27</v>
      </c>
      <c r="G12" s="6" t="s">
        <v>111</v>
      </c>
      <c r="H12" s="6" t="s">
        <v>108</v>
      </c>
    </row>
    <row r="13" spans="1:12" ht="15.75">
      <c r="B13" s="1" t="s">
        <v>103</v>
      </c>
      <c r="D13" s="1" t="s">
        <v>138</v>
      </c>
      <c r="F13" s="28" t="s">
        <v>174</v>
      </c>
      <c r="G13" s="6" t="s">
        <v>119</v>
      </c>
      <c r="H13" s="6" t="s">
        <v>111</v>
      </c>
      <c r="I13" s="6" t="s">
        <v>108</v>
      </c>
    </row>
    <row r="14" spans="1:12" ht="15.75">
      <c r="B14" s="1" t="s">
        <v>110</v>
      </c>
      <c r="D14" s="1" t="s">
        <v>138</v>
      </c>
      <c r="F14" s="1" t="s">
        <v>171</v>
      </c>
      <c r="G14" s="1" t="s">
        <v>105</v>
      </c>
      <c r="H14" s="6" t="s">
        <v>294</v>
      </c>
    </row>
    <row r="15" spans="1:12">
      <c r="A15" s="3" t="s">
        <v>291</v>
      </c>
      <c r="B15" s="3"/>
      <c r="C15" s="3"/>
      <c r="D15" s="3"/>
      <c r="E15" s="3"/>
      <c r="F15" s="3" t="s">
        <v>34</v>
      </c>
      <c r="G15" s="3" t="s">
        <v>287</v>
      </c>
      <c r="H15" s="4"/>
      <c r="I15" s="4"/>
    </row>
    <row r="16" spans="1:12" ht="15.75">
      <c r="A16" s="6" t="s">
        <v>331</v>
      </c>
      <c r="B16" s="1" t="s">
        <v>270</v>
      </c>
      <c r="D16" s="1" t="s">
        <v>138</v>
      </c>
      <c r="F16" s="28" t="s">
        <v>286</v>
      </c>
      <c r="G16" s="28" t="s">
        <v>27</v>
      </c>
      <c r="H16" s="1" t="s">
        <v>105</v>
      </c>
    </row>
    <row r="17" spans="1:10" ht="15.75">
      <c r="A17" s="67" t="s">
        <v>368</v>
      </c>
      <c r="B17" s="1" t="s">
        <v>271</v>
      </c>
      <c r="D17" s="1" t="s">
        <v>138</v>
      </c>
      <c r="F17" s="28" t="s">
        <v>286</v>
      </c>
      <c r="G17" s="28" t="s">
        <v>25</v>
      </c>
      <c r="H17" s="1" t="s">
        <v>105</v>
      </c>
    </row>
    <row r="18" spans="1:10" ht="15.75">
      <c r="A18" s="67"/>
      <c r="B18" s="1" t="s">
        <v>272</v>
      </c>
      <c r="D18" s="1" t="s">
        <v>138</v>
      </c>
      <c r="F18" s="28" t="s">
        <v>286</v>
      </c>
      <c r="G18" s="28" t="s">
        <v>23</v>
      </c>
      <c r="H18" s="1" t="s">
        <v>105</v>
      </c>
    </row>
    <row r="19" spans="1:10" ht="15.75">
      <c r="A19" s="6" t="s">
        <v>331</v>
      </c>
      <c r="B19" s="1" t="s">
        <v>325</v>
      </c>
      <c r="D19" s="1" t="s">
        <v>138</v>
      </c>
      <c r="F19" s="28" t="s">
        <v>286</v>
      </c>
      <c r="G19" s="28" t="s">
        <v>21</v>
      </c>
      <c r="H19" s="1" t="s">
        <v>105</v>
      </c>
    </row>
    <row r="20" spans="1:10" ht="15" customHeight="1">
      <c r="A20" s="118" t="s">
        <v>367</v>
      </c>
      <c r="B20" s="116" t="s">
        <v>308</v>
      </c>
      <c r="C20" s="115"/>
      <c r="D20" s="120" t="s">
        <v>138</v>
      </c>
      <c r="E20" s="115"/>
      <c r="F20" s="119" t="s">
        <v>286</v>
      </c>
      <c r="G20" s="119" t="s">
        <v>19</v>
      </c>
      <c r="H20" s="113" t="s">
        <v>330</v>
      </c>
      <c r="I20" s="114"/>
      <c r="J20" s="114"/>
    </row>
    <row r="21" spans="1:10" ht="15" customHeight="1">
      <c r="A21" s="118"/>
      <c r="B21" s="117"/>
      <c r="C21" s="115"/>
      <c r="D21" s="120"/>
      <c r="E21" s="115"/>
      <c r="F21" s="119"/>
      <c r="G21" s="119"/>
      <c r="H21" s="114"/>
      <c r="I21" s="114"/>
      <c r="J21" s="114"/>
    </row>
    <row r="22" spans="1:10" ht="29.25" customHeight="1">
      <c r="A22" s="118"/>
      <c r="B22" s="117"/>
      <c r="C22" s="115"/>
      <c r="D22" s="120"/>
      <c r="E22" s="115"/>
      <c r="F22" s="119"/>
      <c r="G22" s="119"/>
      <c r="H22" s="114"/>
      <c r="I22" s="114"/>
      <c r="J22" s="114"/>
    </row>
    <row r="23" spans="1:10">
      <c r="A23" s="6" t="s">
        <v>331</v>
      </c>
      <c r="B23" s="62" t="s">
        <v>275</v>
      </c>
      <c r="D23" s="1" t="s">
        <v>138</v>
      </c>
      <c r="F23" s="28" t="s">
        <v>286</v>
      </c>
      <c r="G23" s="28" t="s">
        <v>292</v>
      </c>
      <c r="H23" s="1"/>
    </row>
    <row r="24" spans="1:10">
      <c r="A24" s="6" t="s">
        <v>331</v>
      </c>
      <c r="B24" s="62" t="s">
        <v>276</v>
      </c>
      <c r="D24" s="1" t="s">
        <v>138</v>
      </c>
      <c r="F24" s="28" t="s">
        <v>286</v>
      </c>
      <c r="G24" s="28" t="s">
        <v>173</v>
      </c>
      <c r="H24" s="1"/>
    </row>
    <row r="25" spans="1:10">
      <c r="A25" s="6" t="s">
        <v>331</v>
      </c>
      <c r="B25" s="62" t="s">
        <v>326</v>
      </c>
      <c r="D25" s="1" t="s">
        <v>138</v>
      </c>
      <c r="F25" s="28" t="s">
        <v>286</v>
      </c>
      <c r="G25" s="28" t="s">
        <v>13</v>
      </c>
      <c r="H25" s="1"/>
    </row>
    <row r="26" spans="1:10">
      <c r="A26" s="6" t="s">
        <v>331</v>
      </c>
      <c r="B26" s="62" t="s">
        <v>278</v>
      </c>
      <c r="D26" s="1" t="s">
        <v>138</v>
      </c>
      <c r="F26" s="28" t="s">
        <v>286</v>
      </c>
      <c r="G26" s="28" t="s">
        <v>310</v>
      </c>
      <c r="H26" s="1"/>
    </row>
    <row r="27" spans="1:10">
      <c r="A27" s="67" t="s">
        <v>368</v>
      </c>
      <c r="B27" s="64" t="s">
        <v>327</v>
      </c>
      <c r="D27" s="1" t="s">
        <v>138</v>
      </c>
      <c r="F27" s="28" t="s">
        <v>286</v>
      </c>
      <c r="G27" s="28" t="s">
        <v>288</v>
      </c>
      <c r="H27" s="1"/>
    </row>
    <row r="28" spans="1:10">
      <c r="A28" s="6" t="s">
        <v>331</v>
      </c>
      <c r="B28" s="62" t="s">
        <v>279</v>
      </c>
      <c r="D28" s="1" t="s">
        <v>138</v>
      </c>
      <c r="F28" s="28" t="s">
        <v>286</v>
      </c>
      <c r="G28" s="28" t="s">
        <v>128</v>
      </c>
      <c r="H28" s="1"/>
    </row>
    <row r="29" spans="1:10">
      <c r="A29" s="67" t="s">
        <v>368</v>
      </c>
      <c r="B29" s="62" t="s">
        <v>280</v>
      </c>
      <c r="D29" s="1" t="s">
        <v>138</v>
      </c>
      <c r="F29" s="28" t="s">
        <v>286</v>
      </c>
      <c r="G29" s="28" t="s">
        <v>133</v>
      </c>
      <c r="H29" s="1"/>
    </row>
    <row r="30" spans="1:10">
      <c r="A30" s="6" t="s">
        <v>99</v>
      </c>
      <c r="B30" s="62" t="s">
        <v>281</v>
      </c>
      <c r="D30" s="1" t="s">
        <v>138</v>
      </c>
      <c r="F30" s="28" t="s">
        <v>286</v>
      </c>
      <c r="G30" s="28" t="s">
        <v>289</v>
      </c>
      <c r="H30" s="1"/>
    </row>
    <row r="31" spans="1:10">
      <c r="A31" s="6" t="s">
        <v>331</v>
      </c>
      <c r="B31" s="64" t="s">
        <v>328</v>
      </c>
      <c r="D31" s="1" t="s">
        <v>138</v>
      </c>
      <c r="F31" s="28" t="s">
        <v>286</v>
      </c>
      <c r="G31" s="28" t="s">
        <v>290</v>
      </c>
      <c r="H31" s="1"/>
    </row>
    <row r="32" spans="1:10">
      <c r="A32" s="6" t="s">
        <v>331</v>
      </c>
      <c r="B32" s="1" t="s">
        <v>277</v>
      </c>
      <c r="D32" s="1" t="s">
        <v>138</v>
      </c>
      <c r="F32" s="28" t="s">
        <v>286</v>
      </c>
      <c r="G32" s="28" t="s">
        <v>329</v>
      </c>
      <c r="H32" s="1"/>
    </row>
    <row r="33" spans="1:12">
      <c r="A33" s="6"/>
      <c r="B33" s="1" t="s">
        <v>282</v>
      </c>
      <c r="D33" s="1" t="s">
        <v>138</v>
      </c>
      <c r="F33" s="28" t="s">
        <v>286</v>
      </c>
      <c r="G33" s="28" t="s">
        <v>285</v>
      </c>
      <c r="H33" s="1"/>
    </row>
    <row r="34" spans="1:12">
      <c r="A34" s="6" t="s">
        <v>331</v>
      </c>
      <c r="B34" s="62" t="s">
        <v>283</v>
      </c>
      <c r="D34" s="1" t="s">
        <v>138</v>
      </c>
      <c r="F34" s="28" t="s">
        <v>286</v>
      </c>
      <c r="G34" s="28" t="s">
        <v>286</v>
      </c>
      <c r="H34" s="1"/>
    </row>
    <row r="35" spans="1:12">
      <c r="A35" s="6" t="s">
        <v>331</v>
      </c>
      <c r="B35" s="62" t="s">
        <v>284</v>
      </c>
      <c r="D35" s="1" t="s">
        <v>138</v>
      </c>
      <c r="F35" s="28" t="s">
        <v>286</v>
      </c>
      <c r="G35" s="28" t="s">
        <v>311</v>
      </c>
      <c r="H35" s="1"/>
    </row>
    <row r="36" spans="1:12" ht="15.75">
      <c r="A36" s="6" t="s">
        <v>331</v>
      </c>
      <c r="B36" s="56" t="s">
        <v>319</v>
      </c>
      <c r="D36" s="1" t="s">
        <v>138</v>
      </c>
      <c r="F36" s="28" t="s">
        <v>286</v>
      </c>
      <c r="G36" s="28" t="s">
        <v>312</v>
      </c>
    </row>
    <row r="37" spans="1:12" ht="15.75">
      <c r="A37" s="6" t="s">
        <v>331</v>
      </c>
      <c r="B37" s="56" t="s">
        <v>318</v>
      </c>
      <c r="D37" s="1" t="s">
        <v>138</v>
      </c>
      <c r="F37" s="28" t="s">
        <v>286</v>
      </c>
      <c r="G37" s="28" t="s">
        <v>320</v>
      </c>
    </row>
    <row r="38" spans="1:12" ht="15.75">
      <c r="A38" s="6" t="s">
        <v>331</v>
      </c>
      <c r="B38" s="56" t="s">
        <v>333</v>
      </c>
      <c r="D38" s="1" t="s">
        <v>138</v>
      </c>
      <c r="F38" s="28" t="s">
        <v>286</v>
      </c>
      <c r="G38" s="28" t="s">
        <v>332</v>
      </c>
    </row>
    <row r="39" spans="1:12" ht="15.75">
      <c r="A39" s="6" t="s">
        <v>331</v>
      </c>
      <c r="B39" s="56" t="s">
        <v>334</v>
      </c>
      <c r="D39" s="1" t="s">
        <v>138</v>
      </c>
      <c r="F39" s="28" t="s">
        <v>286</v>
      </c>
      <c r="G39" s="28" t="s">
        <v>335</v>
      </c>
    </row>
    <row r="40" spans="1:12">
      <c r="A40" s="3" t="s">
        <v>139</v>
      </c>
      <c r="B40" s="3"/>
      <c r="C40" s="3"/>
      <c r="D40" s="3"/>
      <c r="E40" s="3"/>
      <c r="F40" s="3"/>
      <c r="G40" s="3"/>
      <c r="H40" s="4"/>
      <c r="I40" s="4"/>
    </row>
    <row r="41" spans="1:12" ht="15.75">
      <c r="B41" s="69" t="s">
        <v>322</v>
      </c>
      <c r="C41" s="1" t="s">
        <v>152</v>
      </c>
      <c r="D41" s="1" t="s">
        <v>139</v>
      </c>
      <c r="F41" s="28" t="s">
        <v>377</v>
      </c>
      <c r="G41" s="6" t="s">
        <v>108</v>
      </c>
      <c r="J41" s="6" t="s">
        <v>376</v>
      </c>
    </row>
    <row r="42" spans="1:12" ht="15.75">
      <c r="B42" s="1" t="s">
        <v>101</v>
      </c>
      <c r="C42" s="1" t="s">
        <v>152</v>
      </c>
      <c r="D42" s="1" t="s">
        <v>139</v>
      </c>
      <c r="F42" s="28" t="s">
        <v>145</v>
      </c>
      <c r="G42" s="6" t="s">
        <v>111</v>
      </c>
      <c r="H42" s="6" t="s">
        <v>108</v>
      </c>
    </row>
    <row r="43" spans="1:12" ht="15.75">
      <c r="B43" s="1" t="s">
        <v>103</v>
      </c>
      <c r="C43" s="1" t="s">
        <v>153</v>
      </c>
      <c r="D43" s="1" t="s">
        <v>139</v>
      </c>
      <c r="F43" s="28" t="s">
        <v>147</v>
      </c>
      <c r="G43" s="6" t="s">
        <v>119</v>
      </c>
      <c r="H43" s="6" t="s">
        <v>111</v>
      </c>
      <c r="I43" s="6" t="s">
        <v>108</v>
      </c>
    </row>
    <row r="44" spans="1:12" ht="15.75">
      <c r="B44" s="1" t="s">
        <v>102</v>
      </c>
      <c r="C44" s="1" t="s">
        <v>154</v>
      </c>
      <c r="D44" s="1" t="s">
        <v>139</v>
      </c>
      <c r="F44" s="28" t="s">
        <v>146</v>
      </c>
      <c r="G44" s="6" t="s">
        <v>111</v>
      </c>
      <c r="H44" s="6" t="s">
        <v>108</v>
      </c>
    </row>
    <row r="45" spans="1:12" ht="15.75">
      <c r="B45" s="65" t="s">
        <v>321</v>
      </c>
      <c r="C45" s="1" t="s">
        <v>155</v>
      </c>
      <c r="D45" s="1" t="s">
        <v>139</v>
      </c>
      <c r="F45" s="28" t="s">
        <v>148</v>
      </c>
      <c r="G45" s="6" t="s">
        <v>119</v>
      </c>
      <c r="H45" s="6" t="s">
        <v>111</v>
      </c>
      <c r="I45" s="6" t="s">
        <v>108</v>
      </c>
    </row>
    <row r="46" spans="1:12" ht="15.75">
      <c r="B46" s="1" t="s">
        <v>169</v>
      </c>
      <c r="C46" s="1" t="s">
        <v>170</v>
      </c>
      <c r="D46" s="1" t="s">
        <v>139</v>
      </c>
      <c r="F46" s="28" t="s">
        <v>149</v>
      </c>
      <c r="G46" s="6" t="s">
        <v>108</v>
      </c>
    </row>
    <row r="47" spans="1:12" ht="15.75">
      <c r="B47" s="69" t="s">
        <v>369</v>
      </c>
      <c r="D47" s="1" t="s">
        <v>139</v>
      </c>
      <c r="F47" s="28" t="s">
        <v>151</v>
      </c>
      <c r="G47" s="6" t="s">
        <v>108</v>
      </c>
    </row>
    <row r="48" spans="1:12">
      <c r="B48" s="6" t="s">
        <v>370</v>
      </c>
      <c r="C48" s="6"/>
      <c r="D48" s="6" t="s">
        <v>139</v>
      </c>
      <c r="E48" s="6"/>
      <c r="F48" s="6" t="s">
        <v>371</v>
      </c>
      <c r="G48" s="6" t="s">
        <v>343</v>
      </c>
      <c r="H48" s="6" t="s">
        <v>108</v>
      </c>
      <c r="L48" s="26"/>
    </row>
    <row r="49" spans="2:12" ht="15.75">
      <c r="B49" s="56" t="s">
        <v>293</v>
      </c>
      <c r="D49" s="1" t="s">
        <v>139</v>
      </c>
      <c r="F49" s="28" t="s">
        <v>292</v>
      </c>
      <c r="G49" s="1" t="s">
        <v>142</v>
      </c>
    </row>
    <row r="50" spans="2:12" ht="15.75">
      <c r="B50" s="56" t="s">
        <v>372</v>
      </c>
      <c r="D50" s="1" t="s">
        <v>139</v>
      </c>
      <c r="F50" s="28" t="s">
        <v>310</v>
      </c>
    </row>
    <row r="51" spans="2:12" ht="15.75">
      <c r="B51" s="64" t="s">
        <v>157</v>
      </c>
      <c r="D51" s="1" t="s">
        <v>139</v>
      </c>
      <c r="F51" s="11" t="s">
        <v>141</v>
      </c>
      <c r="G51" s="1" t="s">
        <v>142</v>
      </c>
      <c r="H51" s="6" t="s">
        <v>150</v>
      </c>
    </row>
    <row r="52" spans="2:12" ht="15.75">
      <c r="B52" s="68" t="s">
        <v>158</v>
      </c>
      <c r="D52" s="1" t="s">
        <v>139</v>
      </c>
      <c r="F52" s="1" t="s">
        <v>106</v>
      </c>
      <c r="G52" s="1" t="s">
        <v>105</v>
      </c>
      <c r="H52" s="6" t="s">
        <v>143</v>
      </c>
      <c r="L52" s="26"/>
    </row>
    <row r="53" spans="2:12" ht="15.75">
      <c r="B53" s="57" t="s">
        <v>295</v>
      </c>
      <c r="C53" s="28"/>
      <c r="D53" s="28" t="s">
        <v>296</v>
      </c>
      <c r="E53" s="28"/>
      <c r="F53" s="28" t="s">
        <v>297</v>
      </c>
      <c r="G53" s="57" t="s">
        <v>298</v>
      </c>
      <c r="H53" s="58"/>
      <c r="L53" s="26"/>
    </row>
    <row r="54" spans="2:12" ht="15.75">
      <c r="B54" s="1" t="s">
        <v>322</v>
      </c>
      <c r="D54" s="1" t="s">
        <v>139</v>
      </c>
      <c r="F54" s="1" t="s">
        <v>107</v>
      </c>
      <c r="G54" s="1" t="s">
        <v>142</v>
      </c>
      <c r="H54" s="6" t="s">
        <v>108</v>
      </c>
    </row>
    <row r="55" spans="2:12" ht="15.75">
      <c r="B55" s="1" t="s">
        <v>324</v>
      </c>
      <c r="D55" s="1" t="s">
        <v>139</v>
      </c>
      <c r="F55" s="1" t="s">
        <v>104</v>
      </c>
      <c r="G55" s="1" t="s">
        <v>142</v>
      </c>
      <c r="H55" s="6" t="s">
        <v>111</v>
      </c>
      <c r="I55" s="6" t="s">
        <v>108</v>
      </c>
    </row>
    <row r="56" spans="2:12" ht="15.75">
      <c r="B56" s="1" t="s">
        <v>159</v>
      </c>
      <c r="D56" s="1" t="s">
        <v>139</v>
      </c>
      <c r="F56" s="1" t="s">
        <v>112</v>
      </c>
      <c r="G56" s="1" t="s">
        <v>142</v>
      </c>
      <c r="H56" s="6" t="s">
        <v>111</v>
      </c>
      <c r="I56" s="6" t="s">
        <v>108</v>
      </c>
    </row>
    <row r="57" spans="2:12" ht="15.75">
      <c r="B57" s="1" t="s">
        <v>160</v>
      </c>
      <c r="D57" s="1" t="s">
        <v>139</v>
      </c>
      <c r="F57" s="1" t="s">
        <v>113</v>
      </c>
      <c r="G57" s="1" t="s">
        <v>142</v>
      </c>
      <c r="H57" s="6" t="s">
        <v>111</v>
      </c>
      <c r="I57" s="6" t="s">
        <v>108</v>
      </c>
    </row>
    <row r="58" spans="2:12" ht="15.75">
      <c r="B58" s="1" t="s">
        <v>161</v>
      </c>
      <c r="D58" s="1" t="s">
        <v>139</v>
      </c>
      <c r="F58" s="1" t="s">
        <v>114</v>
      </c>
      <c r="G58" s="1" t="s">
        <v>142</v>
      </c>
      <c r="H58" s="6" t="s">
        <v>111</v>
      </c>
      <c r="I58" s="6" t="s">
        <v>108</v>
      </c>
    </row>
    <row r="59" spans="2:12" ht="15.75">
      <c r="B59" s="1" t="s">
        <v>162</v>
      </c>
      <c r="D59" s="1" t="s">
        <v>139</v>
      </c>
      <c r="F59" s="1" t="s">
        <v>115</v>
      </c>
      <c r="G59" s="1" t="s">
        <v>142</v>
      </c>
      <c r="H59" s="6" t="s">
        <v>111</v>
      </c>
      <c r="I59" s="6" t="s">
        <v>108</v>
      </c>
    </row>
    <row r="60" spans="2:12" ht="15.75">
      <c r="B60" s="1" t="s">
        <v>163</v>
      </c>
      <c r="D60" s="1" t="s">
        <v>139</v>
      </c>
      <c r="F60" s="1" t="s">
        <v>116</v>
      </c>
      <c r="G60" s="1" t="s">
        <v>142</v>
      </c>
      <c r="H60" s="6" t="s">
        <v>111</v>
      </c>
      <c r="I60" s="6" t="s">
        <v>108</v>
      </c>
    </row>
    <row r="61" spans="2:12" ht="15.75">
      <c r="B61" s="1" t="s">
        <v>164</v>
      </c>
      <c r="D61" s="1" t="s">
        <v>139</v>
      </c>
      <c r="F61" s="1" t="s">
        <v>117</v>
      </c>
      <c r="G61" s="1" t="s">
        <v>142</v>
      </c>
      <c r="H61" s="6" t="s">
        <v>111</v>
      </c>
      <c r="I61" s="6" t="s">
        <v>108</v>
      </c>
    </row>
    <row r="62" spans="2:12" ht="15.75">
      <c r="B62" s="1" t="s">
        <v>165</v>
      </c>
      <c r="D62" s="1" t="s">
        <v>139</v>
      </c>
      <c r="F62" s="1" t="s">
        <v>118</v>
      </c>
      <c r="G62" s="1" t="s">
        <v>142</v>
      </c>
      <c r="H62" s="6" t="s">
        <v>119</v>
      </c>
      <c r="I62" s="6" t="s">
        <v>111</v>
      </c>
      <c r="J62" s="6" t="s">
        <v>108</v>
      </c>
    </row>
    <row r="63" spans="2:12" ht="15.75">
      <c r="B63" s="1" t="s">
        <v>166</v>
      </c>
      <c r="D63" s="1" t="s">
        <v>139</v>
      </c>
      <c r="F63" s="1" t="s">
        <v>120</v>
      </c>
      <c r="G63" s="1" t="s">
        <v>142</v>
      </c>
      <c r="H63" s="6" t="s">
        <v>111</v>
      </c>
      <c r="I63" s="6" t="s">
        <v>108</v>
      </c>
    </row>
    <row r="64" spans="2:12" ht="15.75">
      <c r="B64" s="56" t="s">
        <v>353</v>
      </c>
      <c r="D64" s="1" t="s">
        <v>139</v>
      </c>
      <c r="F64" s="1" t="s">
        <v>121</v>
      </c>
      <c r="G64" s="1" t="s">
        <v>142</v>
      </c>
      <c r="H64" s="6" t="s">
        <v>111</v>
      </c>
      <c r="I64" s="6" t="s">
        <v>108</v>
      </c>
    </row>
    <row r="65" spans="2:10" ht="15.75">
      <c r="B65" s="56" t="s">
        <v>354</v>
      </c>
      <c r="D65" s="1" t="s">
        <v>139</v>
      </c>
      <c r="F65" s="1" t="s">
        <v>122</v>
      </c>
      <c r="G65" s="1" t="s">
        <v>142</v>
      </c>
      <c r="H65" s="6" t="s">
        <v>119</v>
      </c>
      <c r="I65" s="6" t="s">
        <v>111</v>
      </c>
      <c r="J65" s="6" t="s">
        <v>108</v>
      </c>
    </row>
    <row r="66" spans="2:10" ht="15.75">
      <c r="B66" s="1" t="s">
        <v>167</v>
      </c>
      <c r="D66" s="1" t="s">
        <v>139</v>
      </c>
      <c r="F66" s="1" t="s">
        <v>123</v>
      </c>
      <c r="G66" s="1" t="s">
        <v>142</v>
      </c>
      <c r="H66" s="6" t="s">
        <v>119</v>
      </c>
      <c r="I66" s="6" t="s">
        <v>111</v>
      </c>
      <c r="J66" s="6" t="s">
        <v>108</v>
      </c>
    </row>
    <row r="67" spans="2:10" ht="31.5">
      <c r="B67" s="1" t="s">
        <v>323</v>
      </c>
      <c r="D67" s="1" t="s">
        <v>139</v>
      </c>
      <c r="F67" s="1" t="s">
        <v>126</v>
      </c>
      <c r="G67" s="29" t="s">
        <v>168</v>
      </c>
      <c r="H67" s="6" t="s">
        <v>108</v>
      </c>
    </row>
    <row r="68" spans="2:10">
      <c r="B68" s="1" t="s">
        <v>336</v>
      </c>
      <c r="D68" s="1" t="s">
        <v>139</v>
      </c>
      <c r="F68" s="1" t="s">
        <v>337</v>
      </c>
      <c r="G68" s="1" t="s">
        <v>338</v>
      </c>
      <c r="H68" s="6" t="s">
        <v>108</v>
      </c>
    </row>
    <row r="69" spans="2:10">
      <c r="B69" s="1" t="s">
        <v>344</v>
      </c>
      <c r="D69" s="1" t="s">
        <v>139</v>
      </c>
      <c r="F69" s="1" t="s">
        <v>339</v>
      </c>
      <c r="G69" s="1" t="s">
        <v>366</v>
      </c>
      <c r="H69" s="6" t="s">
        <v>111</v>
      </c>
      <c r="I69" s="6" t="s">
        <v>108</v>
      </c>
      <c r="J69" s="1"/>
    </row>
    <row r="70" spans="2:10" ht="15.75">
      <c r="B70" s="65" t="s">
        <v>351</v>
      </c>
      <c r="D70" s="1" t="s">
        <v>139</v>
      </c>
      <c r="F70" s="1" t="s">
        <v>340</v>
      </c>
      <c r="G70" s="1" t="s">
        <v>343</v>
      </c>
      <c r="H70" s="6" t="s">
        <v>108</v>
      </c>
    </row>
    <row r="71" spans="2:10" ht="15.75">
      <c r="B71" s="66" t="s">
        <v>345</v>
      </c>
      <c r="D71" s="1" t="s">
        <v>139</v>
      </c>
      <c r="F71" s="1" t="s">
        <v>341</v>
      </c>
      <c r="G71" s="1" t="s">
        <v>343</v>
      </c>
      <c r="H71" s="6" t="s">
        <v>108</v>
      </c>
    </row>
    <row r="72" spans="2:10" ht="15.75">
      <c r="B72" s="66" t="s">
        <v>352</v>
      </c>
      <c r="D72" s="1" t="s">
        <v>139</v>
      </c>
      <c r="F72" s="1" t="s">
        <v>346</v>
      </c>
      <c r="G72" s="1" t="s">
        <v>343</v>
      </c>
      <c r="H72" s="6" t="s">
        <v>108</v>
      </c>
    </row>
    <row r="73" spans="2:10" ht="15.75">
      <c r="B73" s="66" t="s">
        <v>349</v>
      </c>
      <c r="D73" s="1" t="s">
        <v>139</v>
      </c>
      <c r="F73" s="1" t="s">
        <v>347</v>
      </c>
      <c r="G73" s="1" t="s">
        <v>343</v>
      </c>
      <c r="H73" s="6" t="s">
        <v>108</v>
      </c>
    </row>
    <row r="74" spans="2:10" ht="15.75">
      <c r="B74" s="66" t="s">
        <v>350</v>
      </c>
      <c r="D74" s="1" t="s">
        <v>139</v>
      </c>
      <c r="F74" s="1" t="s">
        <v>348</v>
      </c>
      <c r="G74" s="1" t="s">
        <v>343</v>
      </c>
      <c r="H74" s="6" t="s">
        <v>108</v>
      </c>
    </row>
    <row r="75" spans="2:10">
      <c r="B75" s="1" t="s">
        <v>342</v>
      </c>
      <c r="D75" s="1" t="s">
        <v>139</v>
      </c>
      <c r="F75" s="1" t="s">
        <v>355</v>
      </c>
      <c r="H75" s="6" t="s">
        <v>111</v>
      </c>
      <c r="I75" s="6" t="s">
        <v>108</v>
      </c>
      <c r="J75" s="1"/>
    </row>
    <row r="76" spans="2:10">
      <c r="B76" s="1" t="s">
        <v>356</v>
      </c>
      <c r="D76" s="1" t="s">
        <v>139</v>
      </c>
      <c r="F76" s="1" t="s">
        <v>361</v>
      </c>
      <c r="G76" s="1" t="s">
        <v>343</v>
      </c>
      <c r="H76" s="6" t="s">
        <v>108</v>
      </c>
    </row>
    <row r="77" spans="2:10">
      <c r="B77" s="1" t="s">
        <v>357</v>
      </c>
      <c r="D77" s="1" t="s">
        <v>139</v>
      </c>
      <c r="F77" s="1" t="s">
        <v>362</v>
      </c>
      <c r="G77" s="1" t="s">
        <v>343</v>
      </c>
      <c r="H77" s="6" t="s">
        <v>108</v>
      </c>
    </row>
    <row r="78" spans="2:10">
      <c r="B78" s="1" t="s">
        <v>358</v>
      </c>
      <c r="D78" s="1" t="s">
        <v>139</v>
      </c>
      <c r="F78" s="1" t="s">
        <v>363</v>
      </c>
      <c r="G78" s="1" t="s">
        <v>343</v>
      </c>
      <c r="H78" s="6" t="s">
        <v>108</v>
      </c>
    </row>
    <row r="79" spans="2:10">
      <c r="B79" s="1" t="s">
        <v>359</v>
      </c>
      <c r="D79" s="1" t="s">
        <v>139</v>
      </c>
      <c r="F79" s="1" t="s">
        <v>364</v>
      </c>
      <c r="G79" s="1" t="s">
        <v>338</v>
      </c>
      <c r="H79" s="6" t="s">
        <v>108</v>
      </c>
    </row>
    <row r="80" spans="2:10" ht="15.75">
      <c r="B80" s="66" t="s">
        <v>360</v>
      </c>
      <c r="D80" s="1" t="s">
        <v>139</v>
      </c>
      <c r="F80" s="1" t="s">
        <v>365</v>
      </c>
      <c r="G80" s="1" t="s">
        <v>343</v>
      </c>
      <c r="H80" s="6" t="s">
        <v>108</v>
      </c>
    </row>
    <row r="82" spans="2:13">
      <c r="B82" s="1" t="s">
        <v>124</v>
      </c>
      <c r="F82" s="1" t="s">
        <v>125</v>
      </c>
    </row>
    <row r="84" spans="2:13">
      <c r="H84" s="1"/>
    </row>
    <row r="85" spans="2:13">
      <c r="B85" s="27"/>
      <c r="C85" s="27"/>
      <c r="H85" s="1"/>
      <c r="I85" s="55"/>
      <c r="L85" s="2"/>
      <c r="M85" s="2"/>
    </row>
    <row r="86" spans="2:13">
      <c r="B86" s="27"/>
      <c r="C86" s="27"/>
      <c r="G86" s="27"/>
      <c r="H86" s="55"/>
      <c r="I86" s="55"/>
      <c r="L86" s="2"/>
      <c r="M86" s="2"/>
    </row>
    <row r="87" spans="2:13">
      <c r="B87" s="27"/>
      <c r="C87" s="27"/>
      <c r="G87" s="27"/>
      <c r="H87" s="55"/>
      <c r="I87" s="55"/>
      <c r="L87" s="2"/>
      <c r="M87" s="2"/>
    </row>
    <row r="88" spans="2:13">
      <c r="B88" s="27"/>
      <c r="C88" s="27"/>
      <c r="G88" s="27"/>
      <c r="H88" s="55"/>
      <c r="I88" s="55"/>
      <c r="L88" s="2"/>
      <c r="M88" s="2"/>
    </row>
    <row r="89" spans="2:13">
      <c r="B89" s="27"/>
      <c r="C89" s="27"/>
      <c r="G89" s="27"/>
      <c r="H89" s="55"/>
      <c r="I89" s="55"/>
      <c r="L89" s="2"/>
      <c r="M89" s="2"/>
    </row>
    <row r="90" spans="2:13">
      <c r="B90" s="27"/>
      <c r="C90" s="27"/>
      <c r="G90" s="27"/>
      <c r="H90" s="55"/>
      <c r="I90" s="55"/>
      <c r="L90" s="2"/>
      <c r="M90" s="2"/>
    </row>
    <row r="91" spans="2:13">
      <c r="B91" s="27"/>
      <c r="C91" s="27"/>
      <c r="G91" s="27"/>
      <c r="H91" s="55"/>
      <c r="I91" s="55"/>
      <c r="L91" s="2"/>
      <c r="M91" s="2"/>
    </row>
    <row r="92" spans="2:13">
      <c r="B92" s="27"/>
      <c r="C92" s="27"/>
      <c r="G92" s="27"/>
      <c r="H92" s="55"/>
      <c r="I92" s="55"/>
      <c r="L92" s="2"/>
      <c r="M92" s="2"/>
    </row>
    <row r="93" spans="2:13">
      <c r="B93" s="27"/>
      <c r="C93" s="27"/>
      <c r="G93" s="27"/>
      <c r="H93" s="55"/>
      <c r="I93" s="55"/>
      <c r="L93" s="2"/>
      <c r="M93" s="2"/>
    </row>
    <row r="94" spans="2:13">
      <c r="B94" s="27"/>
      <c r="C94" s="27"/>
      <c r="G94" s="27"/>
      <c r="H94" s="55"/>
      <c r="I94" s="55"/>
      <c r="L94" s="2"/>
      <c r="M94" s="2"/>
    </row>
    <row r="95" spans="2:13">
      <c r="B95" s="27"/>
      <c r="C95" s="27"/>
      <c r="G95" s="27"/>
      <c r="H95" s="55"/>
      <c r="I95" s="55"/>
      <c r="L95" s="2"/>
      <c r="M95" s="2"/>
    </row>
    <row r="96" spans="2:13">
      <c r="B96" s="27"/>
      <c r="C96" s="27"/>
      <c r="G96" s="27"/>
      <c r="H96" s="55"/>
      <c r="I96" s="55"/>
      <c r="L96" s="2"/>
      <c r="M96" s="2"/>
    </row>
    <row r="97" spans="2:13">
      <c r="B97" s="27"/>
      <c r="C97" s="27"/>
      <c r="G97" s="27"/>
      <c r="H97" s="55"/>
      <c r="I97" s="55"/>
      <c r="L97" s="2"/>
      <c r="M97" s="2"/>
    </row>
    <row r="98" spans="2:13">
      <c r="B98" s="27"/>
      <c r="C98" s="27"/>
      <c r="G98" s="27"/>
      <c r="H98" s="55"/>
      <c r="I98" s="55"/>
      <c r="L98" s="2"/>
      <c r="M98" s="2"/>
    </row>
    <row r="99" spans="2:13">
      <c r="B99" s="27"/>
      <c r="C99" s="27"/>
      <c r="G99" s="27"/>
      <c r="H99" s="55"/>
      <c r="I99" s="55"/>
      <c r="L99" s="2"/>
      <c r="M99" s="2"/>
    </row>
    <row r="100" spans="2:13">
      <c r="B100" s="27"/>
      <c r="C100" s="27"/>
      <c r="G100" s="27"/>
      <c r="H100" s="55"/>
      <c r="I100" s="55"/>
      <c r="L100" s="2"/>
      <c r="M100" s="2"/>
    </row>
    <row r="101" spans="2:13">
      <c r="B101" s="27"/>
      <c r="C101" s="27"/>
      <c r="G101" s="27"/>
      <c r="H101" s="55"/>
      <c r="I101" s="55"/>
      <c r="L101" s="2"/>
      <c r="M101" s="2"/>
    </row>
    <row r="102" spans="2:13">
      <c r="B102" s="27"/>
      <c r="C102" s="27"/>
      <c r="G102" s="27"/>
      <c r="H102" s="55"/>
      <c r="I102" s="55"/>
      <c r="L102" s="2"/>
      <c r="M102" s="2"/>
    </row>
    <row r="103" spans="2:13">
      <c r="B103" s="27"/>
      <c r="C103" s="27"/>
      <c r="G103" s="27"/>
      <c r="H103" s="55"/>
      <c r="I103" s="55"/>
      <c r="L103" s="2"/>
      <c r="M103" s="2"/>
    </row>
    <row r="104" spans="2:13">
      <c r="B104" s="27"/>
      <c r="C104" s="27"/>
      <c r="G104" s="27"/>
      <c r="H104" s="55"/>
      <c r="I104" s="55"/>
      <c r="L104" s="2"/>
      <c r="M104" s="2"/>
    </row>
    <row r="105" spans="2:13">
      <c r="B105" s="27"/>
      <c r="C105" s="27"/>
      <c r="G105" s="27"/>
      <c r="H105" s="55"/>
      <c r="I105" s="55"/>
      <c r="L105" s="2"/>
      <c r="M105" s="2"/>
    </row>
    <row r="106" spans="2:13">
      <c r="B106" s="27"/>
      <c r="C106" s="27"/>
      <c r="G106" s="27"/>
      <c r="H106" s="55"/>
      <c r="I106" s="55"/>
      <c r="L106" s="2"/>
      <c r="M106" s="2"/>
    </row>
    <row r="107" spans="2:13">
      <c r="B107" s="27"/>
      <c r="C107" s="27"/>
      <c r="G107" s="27"/>
      <c r="H107" s="55"/>
      <c r="I107" s="55"/>
      <c r="L107" s="2"/>
      <c r="M107" s="2"/>
    </row>
    <row r="108" spans="2:13">
      <c r="B108" s="27"/>
      <c r="C108" s="27"/>
      <c r="G108" s="27"/>
      <c r="H108" s="55"/>
      <c r="I108" s="55"/>
      <c r="L108" s="2"/>
      <c r="M108" s="2"/>
    </row>
    <row r="109" spans="2:13">
      <c r="G109" s="27"/>
      <c r="H109" s="55"/>
      <c r="I109" s="55"/>
      <c r="L109" s="2"/>
      <c r="M109" s="2"/>
    </row>
    <row r="110" spans="2:13">
      <c r="G110" s="27"/>
      <c r="H110" s="55"/>
      <c r="I110" s="55"/>
      <c r="L110" s="2"/>
      <c r="M110" s="2"/>
    </row>
    <row r="111" spans="2:13">
      <c r="G111" s="27"/>
      <c r="H111" s="55"/>
      <c r="I111" s="55"/>
      <c r="L111" s="2"/>
      <c r="M111" s="2"/>
    </row>
    <row r="112" spans="2:13">
      <c r="G112" s="27"/>
      <c r="H112" s="55"/>
      <c r="I112" s="55"/>
      <c r="L112" s="2"/>
      <c r="M112" s="2"/>
    </row>
    <row r="113" spans="7:13">
      <c r="G113" s="27"/>
      <c r="H113" s="55"/>
      <c r="I113" s="55"/>
      <c r="L113" s="2"/>
      <c r="M113" s="2"/>
    </row>
    <row r="114" spans="7:13">
      <c r="G114" s="27"/>
      <c r="H114" s="55"/>
      <c r="I114" s="55"/>
      <c r="L114" s="2"/>
      <c r="M114" s="2"/>
    </row>
    <row r="115" spans="7:13">
      <c r="G115" s="27"/>
      <c r="H115" s="55"/>
      <c r="I115" s="55"/>
      <c r="L115" s="2"/>
      <c r="M115" s="2"/>
    </row>
    <row r="116" spans="7:13">
      <c r="G116" s="27"/>
      <c r="H116" s="55"/>
      <c r="I116" s="55"/>
      <c r="L116" s="2"/>
      <c r="M116" s="2"/>
    </row>
    <row r="117" spans="7:13">
      <c r="G117" s="27"/>
      <c r="H117" s="55"/>
      <c r="I117" s="55"/>
      <c r="L117" s="2"/>
      <c r="M117" s="2"/>
    </row>
    <row r="118" spans="7:13">
      <c r="G118" s="27"/>
      <c r="H118" s="55"/>
      <c r="I118" s="55"/>
      <c r="L118" s="2"/>
      <c r="M118" s="2"/>
    </row>
  </sheetData>
  <mergeCells count="8">
    <mergeCell ref="H20:J22"/>
    <mergeCell ref="C20:C22"/>
    <mergeCell ref="B20:B22"/>
    <mergeCell ref="A20:A22"/>
    <mergeCell ref="G20:G22"/>
    <mergeCell ref="F20:F22"/>
    <mergeCell ref="E20:E22"/>
    <mergeCell ref="D20:D2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621 Command</vt:lpstr>
      <vt:lpstr>加減速</vt:lpstr>
      <vt:lpstr>工作表2</vt:lpstr>
      <vt:lpstr>ErrorMsg</vt:lpstr>
      <vt:lpstr>工作表1</vt:lpstr>
      <vt:lpstr>ActCommand</vt:lpstr>
      <vt:lpstr>UART Command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陳國華</dc:creator>
  <cp:lastModifiedBy>Tony K.H. Chen (陳國華)</cp:lastModifiedBy>
  <dcterms:created xsi:type="dcterms:W3CDTF">2021-04-29T12:17:26Z</dcterms:created>
  <dcterms:modified xsi:type="dcterms:W3CDTF">2025-01-02T03:16:49Z</dcterms:modified>
</cp:coreProperties>
</file>