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Business Analytics\Excel Project\"/>
    </mc:Choice>
  </mc:AlternateContent>
  <xr:revisionPtr revIDLastSave="0" documentId="8_{32DC2E40-160D-48C6-BA52-B2ED3252D8C1}" xr6:coauthVersionLast="46" xr6:coauthVersionMax="46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projectdata-nyse" sheetId="1" r:id="rId1"/>
    <sheet name="Summary Statistics" sheetId="16" r:id="rId2"/>
    <sheet name="Dynamic P&amp;L Statement" sheetId="11" r:id="rId3"/>
    <sheet name="Forecasting Model" sheetId="13" r:id="rId4"/>
    <sheet name="Pivot Table" sheetId="12" r:id="rId5"/>
    <sheet name="Filtered data" sheetId="14" r:id="rId6"/>
    <sheet name="Operating Profit Chart" sheetId="17" r:id="rId7"/>
    <sheet name="2014 only" sheetId="6" state="hidden" r:id="rId8"/>
  </sheets>
  <definedNames>
    <definedName name="_xlnm._FilterDatabase" localSheetId="5" hidden="1">'Filtered data'!$K$1:$K$1046936</definedName>
    <definedName name="_xlnm._FilterDatabase" localSheetId="0" hidden="1">'projectdata-nyse'!$A$1:$M$1711</definedName>
    <definedName name="cogs">'projectdata-nyse'!$F:$F</definedName>
    <definedName name="companylist">'Pivot Table'!$C$4:$C$433</definedName>
    <definedName name="OOI">'projectdata-nyse'!$I:$I</definedName>
    <definedName name="OperatingProfit">'projectdata-nyse'!$M:$M</definedName>
    <definedName name="PeriodEnding">'projectdata-nyse'!$D:$D</definedName>
    <definedName name="RandD">'projectdata-nyse'!$H:$H</definedName>
    <definedName name="SGAs">'projectdata-nyse'!$G:$G</definedName>
    <definedName name="TickerSymbol">'projectdata-nyse'!$B:$B</definedName>
    <definedName name="TotalRevenue">'projectdata-nyse'!$E:$E</definedName>
    <definedName name="Years">'projectdata-nyse'!$C:$C</definedName>
    <definedName name="Years2">'projectdata-nyse'!#REF!</definedName>
  </definedNames>
  <calcPr calcId="191029"/>
  <pivotCaches>
    <pivotCache cacheId="0" r:id="rId9"/>
  </pivotCaches>
  <webPublishObjects count="1">
    <webPublishObject id="14559" divId="TonyLiaoProjectnyse_14559" destinationFile="C:\Users\Anthony\Documents\Business Analytics\Excel Project\TonyLiaoProjectnyse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6" l="1"/>
  <c r="C9" i="16"/>
  <c r="C3" i="16"/>
  <c r="Q32" i="14"/>
  <c r="Q33" i="14"/>
  <c r="P32" i="14"/>
  <c r="P33" i="14"/>
  <c r="P21" i="14"/>
  <c r="P22" i="14"/>
  <c r="P23" i="14"/>
  <c r="P24" i="14"/>
  <c r="P25" i="14"/>
  <c r="P26" i="14"/>
  <c r="P27" i="14"/>
  <c r="P28" i="14"/>
  <c r="P29" i="14"/>
  <c r="P30" i="14"/>
  <c r="P31" i="14"/>
  <c r="Q21" i="14"/>
  <c r="Q22" i="14"/>
  <c r="Q23" i="14"/>
  <c r="Q24" i="14"/>
  <c r="Q25" i="14"/>
  <c r="Q26" i="14"/>
  <c r="Q27" i="14"/>
  <c r="Q28" i="14"/>
  <c r="Q29" i="14"/>
  <c r="Q30" i="14"/>
  <c r="Q31" i="14"/>
  <c r="Q18" i="14"/>
  <c r="Q19" i="14"/>
  <c r="Q20" i="14"/>
  <c r="P18" i="14"/>
  <c r="P19" i="14"/>
  <c r="P20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2" i="14"/>
  <c r="P2" i="14"/>
  <c r="P13" i="14"/>
  <c r="P14" i="14"/>
  <c r="P15" i="14"/>
  <c r="P16" i="14"/>
  <c r="P17" i="14"/>
  <c r="P3" i="14"/>
  <c r="P4" i="14"/>
  <c r="P5" i="14"/>
  <c r="P6" i="14"/>
  <c r="P7" i="14"/>
  <c r="P8" i="14"/>
  <c r="P9" i="14"/>
  <c r="P10" i="14"/>
  <c r="P11" i="14"/>
  <c r="P12" i="14"/>
  <c r="C7" i="16"/>
  <c r="C6" i="16"/>
  <c r="C4" i="16"/>
  <c r="I21" i="13"/>
  <c r="H21" i="13"/>
  <c r="I20" i="13"/>
  <c r="H20" i="13"/>
  <c r="I19" i="13"/>
  <c r="H19" i="13"/>
  <c r="E12" i="13" a="1"/>
  <c r="E12" i="13" s="1"/>
  <c r="F12" i="13" a="1"/>
  <c r="F12" i="13" s="1"/>
  <c r="G12" i="13" a="1"/>
  <c r="G12" i="13" s="1"/>
  <c r="E11" i="13" a="1"/>
  <c r="E11" i="13" s="1"/>
  <c r="F11" i="13" a="1"/>
  <c r="F11" i="13" s="1"/>
  <c r="G11" i="13" a="1"/>
  <c r="G11" i="13" s="1"/>
  <c r="E10" i="13" a="1"/>
  <c r="E10" i="13" s="1"/>
  <c r="F10" i="13" a="1"/>
  <c r="F10" i="13" s="1"/>
  <c r="G10" i="13" a="1"/>
  <c r="G10" i="13" s="1"/>
  <c r="D12" i="13" a="1"/>
  <c r="D12" i="13" s="1"/>
  <c r="D11" i="13" a="1"/>
  <c r="D11" i="13" s="1"/>
  <c r="D10" i="13" a="1"/>
  <c r="D10" i="13" s="1"/>
  <c r="E8" i="13" a="1"/>
  <c r="E8" i="13" s="1"/>
  <c r="F8" i="13" a="1"/>
  <c r="F8" i="13" s="1"/>
  <c r="G8" i="13" a="1"/>
  <c r="G8" i="13" s="1"/>
  <c r="D8" i="13" a="1"/>
  <c r="D8" i="13" s="1"/>
  <c r="E7" i="13" a="1"/>
  <c r="E7" i="13" s="1"/>
  <c r="F7" i="13" a="1"/>
  <c r="F7" i="13" s="1"/>
  <c r="G7" i="13" a="1"/>
  <c r="G7" i="13" s="1"/>
  <c r="D7" i="13" a="1"/>
  <c r="D7" i="13" s="1"/>
  <c r="D12" i="11" a="1"/>
  <c r="D12" i="11" s="1"/>
  <c r="E12" i="11" a="1"/>
  <c r="E12" i="11" s="1"/>
  <c r="F12" i="11" a="1"/>
  <c r="F12" i="11" s="1"/>
  <c r="C12" i="11" a="1"/>
  <c r="C12" i="11" s="1"/>
  <c r="D11" i="11" a="1"/>
  <c r="D11" i="11" s="1"/>
  <c r="E11" i="11" a="1"/>
  <c r="E11" i="11" s="1"/>
  <c r="F11" i="11" a="1"/>
  <c r="F11" i="11" s="1"/>
  <c r="C11" i="11" a="1"/>
  <c r="C11" i="11" s="1"/>
  <c r="D10" i="11" a="1"/>
  <c r="D10" i="11" s="1"/>
  <c r="D13" i="11" s="1"/>
  <c r="E10" i="11" a="1"/>
  <c r="E10" i="11" s="1"/>
  <c r="E13" i="11" s="1"/>
  <c r="F10" i="11" a="1"/>
  <c r="F10" i="11" s="1"/>
  <c r="F13" i="11" s="1"/>
  <c r="C10" i="11" a="1"/>
  <c r="C10" i="11" s="1"/>
  <c r="C13" i="11" s="1"/>
  <c r="D6" i="11" a="1"/>
  <c r="D6" i="11" s="1"/>
  <c r="E6" i="11" a="1"/>
  <c r="E6" i="11" s="1"/>
  <c r="F6" i="11" a="1"/>
  <c r="F6" i="11" s="1"/>
  <c r="C6" i="11" a="1"/>
  <c r="C6" i="11" s="1"/>
  <c r="C5" i="11" a="1"/>
  <c r="C5" i="11" s="1"/>
  <c r="D5" i="11" a="1"/>
  <c r="D5" i="11" s="1"/>
  <c r="D8" i="11" s="1"/>
  <c r="D15" i="11" s="1"/>
  <c r="E5" i="11" a="1"/>
  <c r="E5" i="11" s="1"/>
  <c r="F5" i="11" a="1"/>
  <c r="F5" i="11" s="1"/>
  <c r="F8" i="11" l="1"/>
  <c r="F15" i="11" s="1"/>
  <c r="E8" i="11"/>
  <c r="E15" i="11" s="1"/>
  <c r="C8" i="11"/>
  <c r="C15" i="11" s="1"/>
  <c r="H7" i="13"/>
  <c r="I7" i="13" s="1"/>
  <c r="G20" i="13"/>
  <c r="F20" i="13"/>
  <c r="E19" i="13"/>
  <c r="E20" i="13"/>
  <c r="D20" i="13"/>
  <c r="G19" i="13"/>
  <c r="F19" i="13"/>
  <c r="G13" i="13"/>
  <c r="F13" i="13"/>
  <c r="E13" i="13"/>
  <c r="D13" i="13"/>
  <c r="G9" i="13"/>
  <c r="G14" i="13" s="1"/>
  <c r="G21" i="13" s="1"/>
  <c r="F9" i="13"/>
  <c r="E9" i="13"/>
  <c r="E14" i="13" s="1"/>
  <c r="E21" i="13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867" i="1"/>
  <c r="M867" i="1" s="1"/>
  <c r="L868" i="1"/>
  <c r="M868" i="1" s="1"/>
  <c r="L869" i="1"/>
  <c r="M869" i="1" s="1"/>
  <c r="L870" i="1"/>
  <c r="M870" i="1" s="1"/>
  <c r="L871" i="1"/>
  <c r="M871" i="1" s="1"/>
  <c r="L872" i="1"/>
  <c r="M872" i="1" s="1"/>
  <c r="L873" i="1"/>
  <c r="M873" i="1" s="1"/>
  <c r="L874" i="1"/>
  <c r="M874" i="1" s="1"/>
  <c r="L875" i="1"/>
  <c r="M875" i="1" s="1"/>
  <c r="L876" i="1"/>
  <c r="M876" i="1" s="1"/>
  <c r="L877" i="1"/>
  <c r="M877" i="1" s="1"/>
  <c r="L878" i="1"/>
  <c r="M878" i="1" s="1"/>
  <c r="L879" i="1"/>
  <c r="M879" i="1" s="1"/>
  <c r="L880" i="1"/>
  <c r="M880" i="1" s="1"/>
  <c r="L881" i="1"/>
  <c r="M881" i="1" s="1"/>
  <c r="L882" i="1"/>
  <c r="M882" i="1" s="1"/>
  <c r="L883" i="1"/>
  <c r="M883" i="1" s="1"/>
  <c r="L884" i="1"/>
  <c r="M884" i="1" s="1"/>
  <c r="L885" i="1"/>
  <c r="M885" i="1" s="1"/>
  <c r="L886" i="1"/>
  <c r="M886" i="1" s="1"/>
  <c r="L887" i="1"/>
  <c r="M887" i="1" s="1"/>
  <c r="L888" i="1"/>
  <c r="M888" i="1" s="1"/>
  <c r="L889" i="1"/>
  <c r="M889" i="1" s="1"/>
  <c r="L890" i="1"/>
  <c r="M890" i="1" s="1"/>
  <c r="L891" i="1"/>
  <c r="M891" i="1" s="1"/>
  <c r="L892" i="1"/>
  <c r="M892" i="1" s="1"/>
  <c r="L893" i="1"/>
  <c r="M893" i="1" s="1"/>
  <c r="L894" i="1"/>
  <c r="M894" i="1" s="1"/>
  <c r="L895" i="1"/>
  <c r="M895" i="1" s="1"/>
  <c r="L896" i="1"/>
  <c r="M896" i="1" s="1"/>
  <c r="L897" i="1"/>
  <c r="M897" i="1" s="1"/>
  <c r="L898" i="1"/>
  <c r="M898" i="1" s="1"/>
  <c r="L899" i="1"/>
  <c r="M899" i="1" s="1"/>
  <c r="L900" i="1"/>
  <c r="M900" i="1" s="1"/>
  <c r="L901" i="1"/>
  <c r="M901" i="1" s="1"/>
  <c r="L902" i="1"/>
  <c r="M902" i="1" s="1"/>
  <c r="L903" i="1"/>
  <c r="M903" i="1" s="1"/>
  <c r="L904" i="1"/>
  <c r="M904" i="1" s="1"/>
  <c r="L905" i="1"/>
  <c r="M905" i="1" s="1"/>
  <c r="L906" i="1"/>
  <c r="M906" i="1" s="1"/>
  <c r="L907" i="1"/>
  <c r="M907" i="1" s="1"/>
  <c r="L908" i="1"/>
  <c r="M908" i="1" s="1"/>
  <c r="L909" i="1"/>
  <c r="M909" i="1" s="1"/>
  <c r="L910" i="1"/>
  <c r="M910" i="1" s="1"/>
  <c r="L911" i="1"/>
  <c r="M911" i="1" s="1"/>
  <c r="L912" i="1"/>
  <c r="M912" i="1" s="1"/>
  <c r="L913" i="1"/>
  <c r="M913" i="1" s="1"/>
  <c r="L914" i="1"/>
  <c r="M914" i="1" s="1"/>
  <c r="L915" i="1"/>
  <c r="M915" i="1" s="1"/>
  <c r="L916" i="1"/>
  <c r="M916" i="1" s="1"/>
  <c r="L917" i="1"/>
  <c r="M917" i="1" s="1"/>
  <c r="L918" i="1"/>
  <c r="M918" i="1" s="1"/>
  <c r="L919" i="1"/>
  <c r="M919" i="1" s="1"/>
  <c r="L920" i="1"/>
  <c r="M920" i="1" s="1"/>
  <c r="L921" i="1"/>
  <c r="M921" i="1" s="1"/>
  <c r="L922" i="1"/>
  <c r="M922" i="1" s="1"/>
  <c r="L923" i="1"/>
  <c r="M923" i="1" s="1"/>
  <c r="L924" i="1"/>
  <c r="M924" i="1" s="1"/>
  <c r="L925" i="1"/>
  <c r="M925" i="1" s="1"/>
  <c r="L926" i="1"/>
  <c r="M926" i="1" s="1"/>
  <c r="L927" i="1"/>
  <c r="M927" i="1" s="1"/>
  <c r="L928" i="1"/>
  <c r="M928" i="1" s="1"/>
  <c r="L929" i="1"/>
  <c r="M929" i="1" s="1"/>
  <c r="L930" i="1"/>
  <c r="M930" i="1" s="1"/>
  <c r="L931" i="1"/>
  <c r="M931" i="1" s="1"/>
  <c r="L932" i="1"/>
  <c r="M932" i="1" s="1"/>
  <c r="L933" i="1"/>
  <c r="M933" i="1" s="1"/>
  <c r="L934" i="1"/>
  <c r="M934" i="1" s="1"/>
  <c r="L935" i="1"/>
  <c r="M935" i="1" s="1"/>
  <c r="L936" i="1"/>
  <c r="M936" i="1" s="1"/>
  <c r="L937" i="1"/>
  <c r="M937" i="1" s="1"/>
  <c r="L938" i="1"/>
  <c r="M938" i="1" s="1"/>
  <c r="L939" i="1"/>
  <c r="M939" i="1" s="1"/>
  <c r="L940" i="1"/>
  <c r="M940" i="1" s="1"/>
  <c r="L941" i="1"/>
  <c r="M941" i="1" s="1"/>
  <c r="L942" i="1"/>
  <c r="M942" i="1" s="1"/>
  <c r="L943" i="1"/>
  <c r="M943" i="1" s="1"/>
  <c r="L944" i="1"/>
  <c r="M944" i="1" s="1"/>
  <c r="L945" i="1"/>
  <c r="M945" i="1" s="1"/>
  <c r="L946" i="1"/>
  <c r="M946" i="1" s="1"/>
  <c r="L947" i="1"/>
  <c r="M947" i="1" s="1"/>
  <c r="L948" i="1"/>
  <c r="M948" i="1" s="1"/>
  <c r="L949" i="1"/>
  <c r="M949" i="1" s="1"/>
  <c r="L950" i="1"/>
  <c r="M950" i="1" s="1"/>
  <c r="L951" i="1"/>
  <c r="M951" i="1" s="1"/>
  <c r="L952" i="1"/>
  <c r="M952" i="1" s="1"/>
  <c r="L953" i="1"/>
  <c r="M953" i="1" s="1"/>
  <c r="L954" i="1"/>
  <c r="M954" i="1" s="1"/>
  <c r="L955" i="1"/>
  <c r="M955" i="1" s="1"/>
  <c r="L956" i="1"/>
  <c r="M956" i="1" s="1"/>
  <c r="L957" i="1"/>
  <c r="M957" i="1" s="1"/>
  <c r="L958" i="1"/>
  <c r="M958" i="1" s="1"/>
  <c r="L959" i="1"/>
  <c r="M959" i="1" s="1"/>
  <c r="L960" i="1"/>
  <c r="M960" i="1" s="1"/>
  <c r="L961" i="1"/>
  <c r="M961" i="1" s="1"/>
  <c r="L962" i="1"/>
  <c r="M962" i="1" s="1"/>
  <c r="L963" i="1"/>
  <c r="M963" i="1" s="1"/>
  <c r="L964" i="1"/>
  <c r="M964" i="1" s="1"/>
  <c r="L965" i="1"/>
  <c r="M965" i="1" s="1"/>
  <c r="L966" i="1"/>
  <c r="M966" i="1" s="1"/>
  <c r="L967" i="1"/>
  <c r="M967" i="1" s="1"/>
  <c r="L968" i="1"/>
  <c r="M968" i="1" s="1"/>
  <c r="L969" i="1"/>
  <c r="M969" i="1" s="1"/>
  <c r="L970" i="1"/>
  <c r="M970" i="1" s="1"/>
  <c r="L971" i="1"/>
  <c r="M971" i="1" s="1"/>
  <c r="L972" i="1"/>
  <c r="M972" i="1" s="1"/>
  <c r="L973" i="1"/>
  <c r="M973" i="1" s="1"/>
  <c r="L974" i="1"/>
  <c r="M974" i="1" s="1"/>
  <c r="L975" i="1"/>
  <c r="M975" i="1" s="1"/>
  <c r="L976" i="1"/>
  <c r="M976" i="1" s="1"/>
  <c r="L977" i="1"/>
  <c r="M977" i="1" s="1"/>
  <c r="L978" i="1"/>
  <c r="M978" i="1" s="1"/>
  <c r="L979" i="1"/>
  <c r="M979" i="1" s="1"/>
  <c r="L980" i="1"/>
  <c r="M980" i="1" s="1"/>
  <c r="L981" i="1"/>
  <c r="M981" i="1" s="1"/>
  <c r="L982" i="1"/>
  <c r="M982" i="1" s="1"/>
  <c r="L983" i="1"/>
  <c r="M983" i="1" s="1"/>
  <c r="L984" i="1"/>
  <c r="M984" i="1" s="1"/>
  <c r="L985" i="1"/>
  <c r="M985" i="1" s="1"/>
  <c r="L986" i="1"/>
  <c r="M986" i="1" s="1"/>
  <c r="L987" i="1"/>
  <c r="M987" i="1" s="1"/>
  <c r="L988" i="1"/>
  <c r="M988" i="1" s="1"/>
  <c r="L989" i="1"/>
  <c r="M989" i="1" s="1"/>
  <c r="L990" i="1"/>
  <c r="M990" i="1" s="1"/>
  <c r="L991" i="1"/>
  <c r="M991" i="1" s="1"/>
  <c r="L992" i="1"/>
  <c r="M992" i="1" s="1"/>
  <c r="L993" i="1"/>
  <c r="M993" i="1" s="1"/>
  <c r="L994" i="1"/>
  <c r="M994" i="1" s="1"/>
  <c r="L995" i="1"/>
  <c r="M995" i="1" s="1"/>
  <c r="L996" i="1"/>
  <c r="M996" i="1" s="1"/>
  <c r="L997" i="1"/>
  <c r="M997" i="1" s="1"/>
  <c r="L998" i="1"/>
  <c r="M998" i="1" s="1"/>
  <c r="L999" i="1"/>
  <c r="M999" i="1" s="1"/>
  <c r="L1000" i="1"/>
  <c r="M1000" i="1" s="1"/>
  <c r="L1001" i="1"/>
  <c r="M1001" i="1" s="1"/>
  <c r="L1002" i="1"/>
  <c r="M1002" i="1" s="1"/>
  <c r="L1003" i="1"/>
  <c r="M1003" i="1" s="1"/>
  <c r="L1004" i="1"/>
  <c r="M1004" i="1" s="1"/>
  <c r="L1005" i="1"/>
  <c r="M1005" i="1" s="1"/>
  <c r="L1006" i="1"/>
  <c r="M1006" i="1" s="1"/>
  <c r="L1007" i="1"/>
  <c r="M1007" i="1" s="1"/>
  <c r="L1008" i="1"/>
  <c r="M1008" i="1" s="1"/>
  <c r="L1009" i="1"/>
  <c r="M1009" i="1" s="1"/>
  <c r="L1010" i="1"/>
  <c r="M1010" i="1" s="1"/>
  <c r="L1011" i="1"/>
  <c r="M1011" i="1" s="1"/>
  <c r="L1012" i="1"/>
  <c r="M1012" i="1" s="1"/>
  <c r="L1013" i="1"/>
  <c r="M1013" i="1" s="1"/>
  <c r="L1014" i="1"/>
  <c r="M1014" i="1" s="1"/>
  <c r="L1015" i="1"/>
  <c r="M1015" i="1" s="1"/>
  <c r="L1016" i="1"/>
  <c r="M1016" i="1" s="1"/>
  <c r="L1017" i="1"/>
  <c r="M1017" i="1" s="1"/>
  <c r="L1018" i="1"/>
  <c r="M1018" i="1" s="1"/>
  <c r="L1019" i="1"/>
  <c r="M1019" i="1" s="1"/>
  <c r="L1020" i="1"/>
  <c r="M1020" i="1" s="1"/>
  <c r="L1021" i="1"/>
  <c r="M1021" i="1" s="1"/>
  <c r="L1022" i="1"/>
  <c r="M1022" i="1" s="1"/>
  <c r="L1023" i="1"/>
  <c r="M1023" i="1" s="1"/>
  <c r="L1024" i="1"/>
  <c r="M1024" i="1" s="1"/>
  <c r="L1025" i="1"/>
  <c r="M1025" i="1" s="1"/>
  <c r="L1026" i="1"/>
  <c r="M1026" i="1" s="1"/>
  <c r="L1027" i="1"/>
  <c r="M1027" i="1" s="1"/>
  <c r="L1028" i="1"/>
  <c r="M1028" i="1" s="1"/>
  <c r="L1029" i="1"/>
  <c r="M1029" i="1" s="1"/>
  <c r="L1030" i="1"/>
  <c r="M1030" i="1" s="1"/>
  <c r="L1031" i="1"/>
  <c r="M1031" i="1" s="1"/>
  <c r="L1032" i="1"/>
  <c r="M1032" i="1" s="1"/>
  <c r="L1033" i="1"/>
  <c r="M1033" i="1" s="1"/>
  <c r="L1034" i="1"/>
  <c r="M1034" i="1" s="1"/>
  <c r="L1035" i="1"/>
  <c r="M1035" i="1" s="1"/>
  <c r="L1036" i="1"/>
  <c r="M1036" i="1" s="1"/>
  <c r="L1037" i="1"/>
  <c r="M1037" i="1" s="1"/>
  <c r="L1038" i="1"/>
  <c r="M1038" i="1" s="1"/>
  <c r="L1039" i="1"/>
  <c r="M1039" i="1" s="1"/>
  <c r="L1040" i="1"/>
  <c r="M1040" i="1" s="1"/>
  <c r="L1041" i="1"/>
  <c r="M1041" i="1" s="1"/>
  <c r="L1042" i="1"/>
  <c r="M1042" i="1" s="1"/>
  <c r="L1043" i="1"/>
  <c r="M1043" i="1" s="1"/>
  <c r="L1044" i="1"/>
  <c r="M1044" i="1" s="1"/>
  <c r="L1045" i="1"/>
  <c r="M1045" i="1" s="1"/>
  <c r="L1046" i="1"/>
  <c r="M1046" i="1" s="1"/>
  <c r="L1047" i="1"/>
  <c r="M1047" i="1" s="1"/>
  <c r="L1048" i="1"/>
  <c r="M1048" i="1" s="1"/>
  <c r="L1049" i="1"/>
  <c r="M1049" i="1" s="1"/>
  <c r="L1050" i="1"/>
  <c r="M1050" i="1" s="1"/>
  <c r="L1051" i="1"/>
  <c r="M1051" i="1" s="1"/>
  <c r="L1052" i="1"/>
  <c r="M1052" i="1" s="1"/>
  <c r="L1053" i="1"/>
  <c r="M1053" i="1" s="1"/>
  <c r="L1054" i="1"/>
  <c r="M1054" i="1" s="1"/>
  <c r="L1055" i="1"/>
  <c r="M1055" i="1" s="1"/>
  <c r="L1056" i="1"/>
  <c r="M1056" i="1" s="1"/>
  <c r="L1057" i="1"/>
  <c r="M1057" i="1" s="1"/>
  <c r="L1058" i="1"/>
  <c r="M1058" i="1" s="1"/>
  <c r="L1059" i="1"/>
  <c r="M1059" i="1" s="1"/>
  <c r="L1060" i="1"/>
  <c r="M1060" i="1" s="1"/>
  <c r="L1061" i="1"/>
  <c r="M1061" i="1" s="1"/>
  <c r="L1062" i="1"/>
  <c r="M1062" i="1" s="1"/>
  <c r="L1063" i="1"/>
  <c r="M1063" i="1" s="1"/>
  <c r="L1064" i="1"/>
  <c r="M1064" i="1" s="1"/>
  <c r="L1065" i="1"/>
  <c r="M1065" i="1" s="1"/>
  <c r="L1066" i="1"/>
  <c r="M1066" i="1" s="1"/>
  <c r="L1067" i="1"/>
  <c r="M1067" i="1" s="1"/>
  <c r="L1068" i="1"/>
  <c r="M1068" i="1" s="1"/>
  <c r="L1069" i="1"/>
  <c r="M1069" i="1" s="1"/>
  <c r="L1070" i="1"/>
  <c r="M1070" i="1" s="1"/>
  <c r="L1071" i="1"/>
  <c r="M1071" i="1" s="1"/>
  <c r="L1072" i="1"/>
  <c r="M1072" i="1" s="1"/>
  <c r="L1073" i="1"/>
  <c r="M1073" i="1" s="1"/>
  <c r="L1074" i="1"/>
  <c r="M1074" i="1" s="1"/>
  <c r="L1075" i="1"/>
  <c r="M1075" i="1" s="1"/>
  <c r="L1076" i="1"/>
  <c r="M1076" i="1" s="1"/>
  <c r="L1077" i="1"/>
  <c r="M1077" i="1" s="1"/>
  <c r="L1078" i="1"/>
  <c r="M1078" i="1" s="1"/>
  <c r="L1079" i="1"/>
  <c r="M1079" i="1" s="1"/>
  <c r="L1080" i="1"/>
  <c r="M1080" i="1" s="1"/>
  <c r="L1081" i="1"/>
  <c r="M1081" i="1" s="1"/>
  <c r="L1082" i="1"/>
  <c r="M1082" i="1" s="1"/>
  <c r="L1083" i="1"/>
  <c r="M1083" i="1" s="1"/>
  <c r="L1084" i="1"/>
  <c r="M1084" i="1" s="1"/>
  <c r="L1085" i="1"/>
  <c r="M1085" i="1" s="1"/>
  <c r="L1086" i="1"/>
  <c r="M1086" i="1" s="1"/>
  <c r="L1087" i="1"/>
  <c r="M1087" i="1" s="1"/>
  <c r="L1088" i="1"/>
  <c r="M1088" i="1" s="1"/>
  <c r="L1089" i="1"/>
  <c r="M1089" i="1" s="1"/>
  <c r="L1090" i="1"/>
  <c r="M1090" i="1" s="1"/>
  <c r="L1091" i="1"/>
  <c r="M1091" i="1" s="1"/>
  <c r="L1092" i="1"/>
  <c r="M1092" i="1" s="1"/>
  <c r="L1093" i="1"/>
  <c r="M1093" i="1" s="1"/>
  <c r="L1094" i="1"/>
  <c r="M1094" i="1" s="1"/>
  <c r="L1095" i="1"/>
  <c r="M1095" i="1" s="1"/>
  <c r="L1096" i="1"/>
  <c r="M1096" i="1" s="1"/>
  <c r="L1097" i="1"/>
  <c r="M1097" i="1" s="1"/>
  <c r="L1098" i="1"/>
  <c r="M1098" i="1" s="1"/>
  <c r="L1099" i="1"/>
  <c r="M1099" i="1" s="1"/>
  <c r="L1100" i="1"/>
  <c r="M1100" i="1" s="1"/>
  <c r="L1101" i="1"/>
  <c r="M1101" i="1" s="1"/>
  <c r="L1102" i="1"/>
  <c r="M1102" i="1" s="1"/>
  <c r="L1103" i="1"/>
  <c r="M1103" i="1" s="1"/>
  <c r="L1104" i="1"/>
  <c r="M1104" i="1" s="1"/>
  <c r="L1105" i="1"/>
  <c r="M1105" i="1" s="1"/>
  <c r="L1106" i="1"/>
  <c r="M1106" i="1" s="1"/>
  <c r="L1107" i="1"/>
  <c r="M1107" i="1" s="1"/>
  <c r="L1108" i="1"/>
  <c r="M1108" i="1" s="1"/>
  <c r="L1109" i="1"/>
  <c r="M1109" i="1" s="1"/>
  <c r="L1110" i="1"/>
  <c r="M1110" i="1" s="1"/>
  <c r="L1111" i="1"/>
  <c r="M1111" i="1" s="1"/>
  <c r="L1112" i="1"/>
  <c r="M1112" i="1" s="1"/>
  <c r="L1113" i="1"/>
  <c r="M1113" i="1" s="1"/>
  <c r="L1114" i="1"/>
  <c r="M1114" i="1" s="1"/>
  <c r="L1115" i="1"/>
  <c r="M1115" i="1" s="1"/>
  <c r="L1116" i="1"/>
  <c r="M1116" i="1" s="1"/>
  <c r="L1117" i="1"/>
  <c r="M1117" i="1" s="1"/>
  <c r="L1118" i="1"/>
  <c r="M1118" i="1" s="1"/>
  <c r="L1119" i="1"/>
  <c r="M1119" i="1" s="1"/>
  <c r="L1120" i="1"/>
  <c r="M1120" i="1" s="1"/>
  <c r="L1121" i="1"/>
  <c r="M1121" i="1" s="1"/>
  <c r="L1122" i="1"/>
  <c r="M1122" i="1" s="1"/>
  <c r="L1123" i="1"/>
  <c r="M1123" i="1" s="1"/>
  <c r="L1124" i="1"/>
  <c r="M1124" i="1" s="1"/>
  <c r="L1125" i="1"/>
  <c r="M1125" i="1" s="1"/>
  <c r="L1126" i="1"/>
  <c r="M1126" i="1" s="1"/>
  <c r="L1127" i="1"/>
  <c r="M1127" i="1" s="1"/>
  <c r="L1128" i="1"/>
  <c r="M1128" i="1" s="1"/>
  <c r="L1129" i="1"/>
  <c r="M1129" i="1" s="1"/>
  <c r="L1130" i="1"/>
  <c r="M1130" i="1" s="1"/>
  <c r="L1131" i="1"/>
  <c r="M1131" i="1" s="1"/>
  <c r="L1132" i="1"/>
  <c r="M1132" i="1" s="1"/>
  <c r="L1133" i="1"/>
  <c r="M1133" i="1" s="1"/>
  <c r="L1134" i="1"/>
  <c r="M1134" i="1" s="1"/>
  <c r="L1135" i="1"/>
  <c r="M1135" i="1" s="1"/>
  <c r="L1136" i="1"/>
  <c r="M1136" i="1" s="1"/>
  <c r="L1137" i="1"/>
  <c r="M1137" i="1" s="1"/>
  <c r="L1138" i="1"/>
  <c r="M1138" i="1" s="1"/>
  <c r="L1139" i="1"/>
  <c r="M1139" i="1" s="1"/>
  <c r="L1140" i="1"/>
  <c r="M1140" i="1" s="1"/>
  <c r="L1141" i="1"/>
  <c r="M1141" i="1" s="1"/>
  <c r="L1142" i="1"/>
  <c r="M1142" i="1" s="1"/>
  <c r="L1143" i="1"/>
  <c r="M1143" i="1" s="1"/>
  <c r="L1144" i="1"/>
  <c r="M1144" i="1" s="1"/>
  <c r="L1145" i="1"/>
  <c r="M1145" i="1" s="1"/>
  <c r="L1146" i="1"/>
  <c r="M1146" i="1" s="1"/>
  <c r="L1147" i="1"/>
  <c r="M1147" i="1" s="1"/>
  <c r="L1148" i="1"/>
  <c r="M1148" i="1" s="1"/>
  <c r="L1149" i="1"/>
  <c r="M1149" i="1" s="1"/>
  <c r="L1150" i="1"/>
  <c r="M1150" i="1" s="1"/>
  <c r="L1151" i="1"/>
  <c r="M1151" i="1" s="1"/>
  <c r="L1152" i="1"/>
  <c r="M1152" i="1" s="1"/>
  <c r="L1153" i="1"/>
  <c r="M1153" i="1" s="1"/>
  <c r="L1154" i="1"/>
  <c r="M1154" i="1" s="1"/>
  <c r="L1155" i="1"/>
  <c r="M1155" i="1" s="1"/>
  <c r="L1156" i="1"/>
  <c r="M1156" i="1" s="1"/>
  <c r="L1157" i="1"/>
  <c r="M1157" i="1" s="1"/>
  <c r="L1158" i="1"/>
  <c r="M1158" i="1" s="1"/>
  <c r="L1159" i="1"/>
  <c r="M1159" i="1" s="1"/>
  <c r="L1160" i="1"/>
  <c r="M1160" i="1" s="1"/>
  <c r="L1161" i="1"/>
  <c r="M1161" i="1" s="1"/>
  <c r="L1162" i="1"/>
  <c r="M1162" i="1" s="1"/>
  <c r="L1163" i="1"/>
  <c r="M1163" i="1" s="1"/>
  <c r="L1164" i="1"/>
  <c r="M1164" i="1" s="1"/>
  <c r="L1165" i="1"/>
  <c r="M1165" i="1" s="1"/>
  <c r="L1166" i="1"/>
  <c r="M1166" i="1" s="1"/>
  <c r="L1167" i="1"/>
  <c r="M1167" i="1" s="1"/>
  <c r="L1168" i="1"/>
  <c r="M1168" i="1" s="1"/>
  <c r="L1169" i="1"/>
  <c r="M1169" i="1" s="1"/>
  <c r="L1170" i="1"/>
  <c r="M1170" i="1" s="1"/>
  <c r="L1171" i="1"/>
  <c r="M1171" i="1" s="1"/>
  <c r="L1172" i="1"/>
  <c r="M1172" i="1" s="1"/>
  <c r="L1173" i="1"/>
  <c r="M1173" i="1" s="1"/>
  <c r="L1174" i="1"/>
  <c r="M1174" i="1" s="1"/>
  <c r="L1175" i="1"/>
  <c r="M1175" i="1" s="1"/>
  <c r="L1176" i="1"/>
  <c r="M1176" i="1" s="1"/>
  <c r="L1177" i="1"/>
  <c r="M1177" i="1" s="1"/>
  <c r="L1178" i="1"/>
  <c r="M1178" i="1" s="1"/>
  <c r="L1179" i="1"/>
  <c r="M1179" i="1" s="1"/>
  <c r="L1180" i="1"/>
  <c r="M1180" i="1" s="1"/>
  <c r="L1181" i="1"/>
  <c r="M1181" i="1" s="1"/>
  <c r="L1182" i="1"/>
  <c r="M1182" i="1" s="1"/>
  <c r="L1183" i="1"/>
  <c r="M1183" i="1" s="1"/>
  <c r="L1184" i="1"/>
  <c r="M1184" i="1" s="1"/>
  <c r="L1185" i="1"/>
  <c r="M1185" i="1" s="1"/>
  <c r="L1186" i="1"/>
  <c r="M1186" i="1" s="1"/>
  <c r="L1187" i="1"/>
  <c r="M1187" i="1" s="1"/>
  <c r="L1188" i="1"/>
  <c r="M1188" i="1" s="1"/>
  <c r="L1189" i="1"/>
  <c r="M1189" i="1" s="1"/>
  <c r="L1190" i="1"/>
  <c r="M1190" i="1" s="1"/>
  <c r="L1191" i="1"/>
  <c r="M1191" i="1" s="1"/>
  <c r="L1192" i="1"/>
  <c r="M1192" i="1" s="1"/>
  <c r="L1193" i="1"/>
  <c r="M1193" i="1" s="1"/>
  <c r="L1194" i="1"/>
  <c r="M1194" i="1" s="1"/>
  <c r="L1195" i="1"/>
  <c r="M1195" i="1" s="1"/>
  <c r="L1196" i="1"/>
  <c r="M1196" i="1" s="1"/>
  <c r="L1197" i="1"/>
  <c r="M1197" i="1" s="1"/>
  <c r="L1198" i="1"/>
  <c r="M1198" i="1" s="1"/>
  <c r="L1199" i="1"/>
  <c r="M1199" i="1" s="1"/>
  <c r="L1200" i="1"/>
  <c r="M1200" i="1" s="1"/>
  <c r="L1201" i="1"/>
  <c r="M1201" i="1" s="1"/>
  <c r="L1202" i="1"/>
  <c r="M1202" i="1" s="1"/>
  <c r="L1203" i="1"/>
  <c r="M1203" i="1" s="1"/>
  <c r="L1204" i="1"/>
  <c r="M1204" i="1" s="1"/>
  <c r="L1205" i="1"/>
  <c r="M1205" i="1" s="1"/>
  <c r="L1206" i="1"/>
  <c r="M1206" i="1" s="1"/>
  <c r="L1207" i="1"/>
  <c r="M1207" i="1" s="1"/>
  <c r="L1208" i="1"/>
  <c r="M1208" i="1" s="1"/>
  <c r="L1209" i="1"/>
  <c r="M1209" i="1" s="1"/>
  <c r="L1210" i="1"/>
  <c r="M1210" i="1" s="1"/>
  <c r="L1211" i="1"/>
  <c r="M1211" i="1" s="1"/>
  <c r="L1212" i="1"/>
  <c r="M1212" i="1" s="1"/>
  <c r="L1213" i="1"/>
  <c r="M1213" i="1" s="1"/>
  <c r="L1214" i="1"/>
  <c r="M1214" i="1" s="1"/>
  <c r="L1215" i="1"/>
  <c r="M1215" i="1" s="1"/>
  <c r="L1216" i="1"/>
  <c r="M1216" i="1" s="1"/>
  <c r="L1217" i="1"/>
  <c r="M1217" i="1" s="1"/>
  <c r="L1218" i="1"/>
  <c r="M1218" i="1" s="1"/>
  <c r="L1219" i="1"/>
  <c r="M1219" i="1" s="1"/>
  <c r="L1220" i="1"/>
  <c r="M1220" i="1" s="1"/>
  <c r="L1221" i="1"/>
  <c r="M1221" i="1" s="1"/>
  <c r="L1222" i="1"/>
  <c r="M1222" i="1" s="1"/>
  <c r="L1223" i="1"/>
  <c r="M1223" i="1" s="1"/>
  <c r="L1224" i="1"/>
  <c r="M1224" i="1" s="1"/>
  <c r="L1225" i="1"/>
  <c r="M1225" i="1" s="1"/>
  <c r="L1226" i="1"/>
  <c r="M1226" i="1" s="1"/>
  <c r="L1227" i="1"/>
  <c r="M1227" i="1" s="1"/>
  <c r="L1228" i="1"/>
  <c r="M1228" i="1" s="1"/>
  <c r="L1229" i="1"/>
  <c r="M1229" i="1" s="1"/>
  <c r="L1230" i="1"/>
  <c r="M1230" i="1" s="1"/>
  <c r="L1231" i="1"/>
  <c r="M1231" i="1" s="1"/>
  <c r="L1232" i="1"/>
  <c r="M1232" i="1" s="1"/>
  <c r="L1233" i="1"/>
  <c r="M1233" i="1" s="1"/>
  <c r="L1234" i="1"/>
  <c r="M1234" i="1" s="1"/>
  <c r="L1235" i="1"/>
  <c r="M1235" i="1" s="1"/>
  <c r="L1236" i="1"/>
  <c r="M1236" i="1" s="1"/>
  <c r="L1237" i="1"/>
  <c r="M1237" i="1" s="1"/>
  <c r="L1238" i="1"/>
  <c r="M1238" i="1" s="1"/>
  <c r="L1239" i="1"/>
  <c r="M1239" i="1" s="1"/>
  <c r="L1240" i="1"/>
  <c r="M1240" i="1" s="1"/>
  <c r="L1241" i="1"/>
  <c r="M1241" i="1" s="1"/>
  <c r="L1242" i="1"/>
  <c r="M1242" i="1" s="1"/>
  <c r="L1243" i="1"/>
  <c r="M1243" i="1" s="1"/>
  <c r="L1244" i="1"/>
  <c r="M1244" i="1" s="1"/>
  <c r="L1245" i="1"/>
  <c r="M1245" i="1" s="1"/>
  <c r="L1246" i="1"/>
  <c r="M1246" i="1" s="1"/>
  <c r="L1247" i="1"/>
  <c r="M1247" i="1" s="1"/>
  <c r="L1248" i="1"/>
  <c r="M1248" i="1" s="1"/>
  <c r="L1249" i="1"/>
  <c r="M1249" i="1" s="1"/>
  <c r="L1250" i="1"/>
  <c r="M1250" i="1" s="1"/>
  <c r="L1251" i="1"/>
  <c r="M1251" i="1" s="1"/>
  <c r="L1252" i="1"/>
  <c r="M1252" i="1" s="1"/>
  <c r="L1253" i="1"/>
  <c r="M1253" i="1" s="1"/>
  <c r="L1254" i="1"/>
  <c r="M1254" i="1" s="1"/>
  <c r="L1255" i="1"/>
  <c r="M1255" i="1" s="1"/>
  <c r="L1256" i="1"/>
  <c r="M1256" i="1" s="1"/>
  <c r="L1257" i="1"/>
  <c r="M1257" i="1" s="1"/>
  <c r="L1258" i="1"/>
  <c r="M1258" i="1" s="1"/>
  <c r="L1259" i="1"/>
  <c r="M1259" i="1" s="1"/>
  <c r="L1260" i="1"/>
  <c r="M1260" i="1" s="1"/>
  <c r="L1261" i="1"/>
  <c r="M1261" i="1" s="1"/>
  <c r="L1262" i="1"/>
  <c r="M1262" i="1" s="1"/>
  <c r="L1263" i="1"/>
  <c r="M1263" i="1" s="1"/>
  <c r="L1264" i="1"/>
  <c r="M1264" i="1" s="1"/>
  <c r="L1265" i="1"/>
  <c r="M1265" i="1" s="1"/>
  <c r="L1266" i="1"/>
  <c r="M1266" i="1" s="1"/>
  <c r="L1267" i="1"/>
  <c r="M1267" i="1" s="1"/>
  <c r="L1268" i="1"/>
  <c r="M1268" i="1" s="1"/>
  <c r="L1269" i="1"/>
  <c r="M1269" i="1" s="1"/>
  <c r="L1270" i="1"/>
  <c r="M1270" i="1" s="1"/>
  <c r="L1271" i="1"/>
  <c r="M1271" i="1" s="1"/>
  <c r="L1272" i="1"/>
  <c r="M1272" i="1" s="1"/>
  <c r="L1273" i="1"/>
  <c r="M1273" i="1" s="1"/>
  <c r="L1274" i="1"/>
  <c r="M1274" i="1" s="1"/>
  <c r="L1275" i="1"/>
  <c r="M1275" i="1" s="1"/>
  <c r="L1276" i="1"/>
  <c r="M1276" i="1" s="1"/>
  <c r="L1277" i="1"/>
  <c r="M1277" i="1" s="1"/>
  <c r="L1278" i="1"/>
  <c r="M1278" i="1" s="1"/>
  <c r="L1279" i="1"/>
  <c r="M1279" i="1" s="1"/>
  <c r="L1280" i="1"/>
  <c r="M1280" i="1" s="1"/>
  <c r="L1281" i="1"/>
  <c r="M1281" i="1" s="1"/>
  <c r="L1282" i="1"/>
  <c r="M1282" i="1" s="1"/>
  <c r="L1283" i="1"/>
  <c r="M1283" i="1" s="1"/>
  <c r="L1284" i="1"/>
  <c r="M1284" i="1" s="1"/>
  <c r="L1285" i="1"/>
  <c r="M1285" i="1" s="1"/>
  <c r="L1286" i="1"/>
  <c r="M1286" i="1" s="1"/>
  <c r="L1287" i="1"/>
  <c r="M1287" i="1" s="1"/>
  <c r="L1288" i="1"/>
  <c r="M1288" i="1" s="1"/>
  <c r="L1289" i="1"/>
  <c r="M1289" i="1" s="1"/>
  <c r="L1290" i="1"/>
  <c r="M1290" i="1" s="1"/>
  <c r="L1291" i="1"/>
  <c r="M1291" i="1" s="1"/>
  <c r="L1292" i="1"/>
  <c r="M1292" i="1" s="1"/>
  <c r="L1293" i="1"/>
  <c r="M1293" i="1" s="1"/>
  <c r="L1294" i="1"/>
  <c r="M1294" i="1" s="1"/>
  <c r="L1295" i="1"/>
  <c r="M1295" i="1" s="1"/>
  <c r="L1296" i="1"/>
  <c r="M1296" i="1" s="1"/>
  <c r="L1297" i="1"/>
  <c r="M1297" i="1" s="1"/>
  <c r="L1298" i="1"/>
  <c r="M1298" i="1" s="1"/>
  <c r="L1299" i="1"/>
  <c r="M1299" i="1" s="1"/>
  <c r="L1300" i="1"/>
  <c r="M1300" i="1" s="1"/>
  <c r="L1301" i="1"/>
  <c r="M1301" i="1" s="1"/>
  <c r="L1302" i="1"/>
  <c r="M1302" i="1" s="1"/>
  <c r="L1303" i="1"/>
  <c r="M1303" i="1" s="1"/>
  <c r="L1304" i="1"/>
  <c r="M1304" i="1" s="1"/>
  <c r="L1305" i="1"/>
  <c r="M1305" i="1" s="1"/>
  <c r="L1306" i="1"/>
  <c r="M1306" i="1" s="1"/>
  <c r="L1307" i="1"/>
  <c r="M1307" i="1" s="1"/>
  <c r="L1308" i="1"/>
  <c r="M1308" i="1" s="1"/>
  <c r="L1309" i="1"/>
  <c r="M1309" i="1" s="1"/>
  <c r="L1310" i="1"/>
  <c r="M1310" i="1" s="1"/>
  <c r="L1311" i="1"/>
  <c r="M1311" i="1" s="1"/>
  <c r="L1312" i="1"/>
  <c r="M1312" i="1" s="1"/>
  <c r="L1313" i="1"/>
  <c r="M1313" i="1" s="1"/>
  <c r="L1314" i="1"/>
  <c r="M1314" i="1" s="1"/>
  <c r="L1315" i="1"/>
  <c r="M1315" i="1" s="1"/>
  <c r="L1316" i="1"/>
  <c r="M1316" i="1" s="1"/>
  <c r="L1317" i="1"/>
  <c r="M1317" i="1" s="1"/>
  <c r="L1318" i="1"/>
  <c r="M1318" i="1" s="1"/>
  <c r="L1319" i="1"/>
  <c r="M1319" i="1" s="1"/>
  <c r="L1320" i="1"/>
  <c r="M1320" i="1" s="1"/>
  <c r="L1321" i="1"/>
  <c r="M1321" i="1" s="1"/>
  <c r="L1322" i="1"/>
  <c r="M1322" i="1" s="1"/>
  <c r="L1323" i="1"/>
  <c r="M1323" i="1" s="1"/>
  <c r="L1324" i="1"/>
  <c r="M1324" i="1" s="1"/>
  <c r="L1325" i="1"/>
  <c r="M1325" i="1" s="1"/>
  <c r="L1326" i="1"/>
  <c r="M1326" i="1" s="1"/>
  <c r="L1327" i="1"/>
  <c r="M1327" i="1" s="1"/>
  <c r="L1328" i="1"/>
  <c r="M1328" i="1" s="1"/>
  <c r="L1329" i="1"/>
  <c r="M1329" i="1" s="1"/>
  <c r="L1330" i="1"/>
  <c r="M1330" i="1" s="1"/>
  <c r="L1331" i="1"/>
  <c r="M1331" i="1" s="1"/>
  <c r="L1332" i="1"/>
  <c r="M1332" i="1" s="1"/>
  <c r="L1333" i="1"/>
  <c r="M1333" i="1" s="1"/>
  <c r="L1334" i="1"/>
  <c r="M1334" i="1" s="1"/>
  <c r="L1335" i="1"/>
  <c r="M1335" i="1" s="1"/>
  <c r="L1336" i="1"/>
  <c r="M1336" i="1" s="1"/>
  <c r="L1337" i="1"/>
  <c r="M1337" i="1" s="1"/>
  <c r="L1338" i="1"/>
  <c r="M1338" i="1" s="1"/>
  <c r="L1339" i="1"/>
  <c r="M1339" i="1" s="1"/>
  <c r="L1340" i="1"/>
  <c r="M1340" i="1" s="1"/>
  <c r="L1341" i="1"/>
  <c r="M1341" i="1" s="1"/>
  <c r="L1342" i="1"/>
  <c r="M1342" i="1" s="1"/>
  <c r="L1343" i="1"/>
  <c r="M1343" i="1" s="1"/>
  <c r="L1344" i="1"/>
  <c r="M1344" i="1" s="1"/>
  <c r="L1345" i="1"/>
  <c r="M1345" i="1" s="1"/>
  <c r="L1346" i="1"/>
  <c r="M1346" i="1" s="1"/>
  <c r="L1347" i="1"/>
  <c r="M1347" i="1" s="1"/>
  <c r="L1348" i="1"/>
  <c r="M1348" i="1" s="1"/>
  <c r="L1349" i="1"/>
  <c r="M1349" i="1" s="1"/>
  <c r="L1350" i="1"/>
  <c r="M1350" i="1" s="1"/>
  <c r="L1351" i="1"/>
  <c r="M1351" i="1" s="1"/>
  <c r="L1352" i="1"/>
  <c r="M1352" i="1" s="1"/>
  <c r="L1353" i="1"/>
  <c r="M1353" i="1" s="1"/>
  <c r="L1354" i="1"/>
  <c r="M1354" i="1" s="1"/>
  <c r="L1355" i="1"/>
  <c r="M1355" i="1" s="1"/>
  <c r="L1356" i="1"/>
  <c r="M1356" i="1" s="1"/>
  <c r="L1357" i="1"/>
  <c r="M1357" i="1" s="1"/>
  <c r="L1358" i="1"/>
  <c r="M1358" i="1" s="1"/>
  <c r="L1359" i="1"/>
  <c r="M1359" i="1" s="1"/>
  <c r="L1360" i="1"/>
  <c r="M1360" i="1" s="1"/>
  <c r="L1361" i="1"/>
  <c r="M1361" i="1" s="1"/>
  <c r="L1362" i="1"/>
  <c r="M1362" i="1" s="1"/>
  <c r="L1363" i="1"/>
  <c r="M1363" i="1" s="1"/>
  <c r="L1364" i="1"/>
  <c r="M1364" i="1" s="1"/>
  <c r="L1365" i="1"/>
  <c r="M1365" i="1" s="1"/>
  <c r="L1366" i="1"/>
  <c r="M1366" i="1" s="1"/>
  <c r="L1367" i="1"/>
  <c r="M1367" i="1" s="1"/>
  <c r="L1368" i="1"/>
  <c r="M1368" i="1" s="1"/>
  <c r="L1369" i="1"/>
  <c r="M1369" i="1" s="1"/>
  <c r="L1370" i="1"/>
  <c r="M1370" i="1" s="1"/>
  <c r="L1371" i="1"/>
  <c r="M1371" i="1" s="1"/>
  <c r="L1372" i="1"/>
  <c r="M1372" i="1" s="1"/>
  <c r="L1373" i="1"/>
  <c r="M1373" i="1" s="1"/>
  <c r="L1374" i="1"/>
  <c r="M1374" i="1" s="1"/>
  <c r="L1375" i="1"/>
  <c r="M1375" i="1" s="1"/>
  <c r="L1376" i="1"/>
  <c r="M1376" i="1" s="1"/>
  <c r="L1377" i="1"/>
  <c r="M1377" i="1" s="1"/>
  <c r="L1378" i="1"/>
  <c r="M1378" i="1" s="1"/>
  <c r="L1379" i="1"/>
  <c r="M1379" i="1" s="1"/>
  <c r="L1380" i="1"/>
  <c r="M1380" i="1" s="1"/>
  <c r="L1381" i="1"/>
  <c r="M1381" i="1" s="1"/>
  <c r="L1382" i="1"/>
  <c r="M1382" i="1" s="1"/>
  <c r="L1383" i="1"/>
  <c r="M1383" i="1" s="1"/>
  <c r="L1384" i="1"/>
  <c r="M1384" i="1" s="1"/>
  <c r="L1385" i="1"/>
  <c r="M1385" i="1" s="1"/>
  <c r="L1386" i="1"/>
  <c r="M1386" i="1" s="1"/>
  <c r="L1387" i="1"/>
  <c r="M1387" i="1" s="1"/>
  <c r="L1388" i="1"/>
  <c r="M1388" i="1" s="1"/>
  <c r="L1389" i="1"/>
  <c r="M1389" i="1" s="1"/>
  <c r="L1390" i="1"/>
  <c r="M1390" i="1" s="1"/>
  <c r="L1391" i="1"/>
  <c r="M1391" i="1" s="1"/>
  <c r="L1392" i="1"/>
  <c r="M1392" i="1" s="1"/>
  <c r="L1393" i="1"/>
  <c r="M1393" i="1" s="1"/>
  <c r="L1394" i="1"/>
  <c r="M1394" i="1" s="1"/>
  <c r="L1395" i="1"/>
  <c r="M1395" i="1" s="1"/>
  <c r="L1396" i="1"/>
  <c r="M1396" i="1" s="1"/>
  <c r="L1397" i="1"/>
  <c r="M1397" i="1" s="1"/>
  <c r="L1398" i="1"/>
  <c r="M1398" i="1" s="1"/>
  <c r="L1399" i="1"/>
  <c r="M1399" i="1" s="1"/>
  <c r="L1400" i="1"/>
  <c r="M1400" i="1" s="1"/>
  <c r="L1401" i="1"/>
  <c r="M1401" i="1" s="1"/>
  <c r="L1402" i="1"/>
  <c r="M1402" i="1" s="1"/>
  <c r="L1403" i="1"/>
  <c r="M1403" i="1" s="1"/>
  <c r="L1404" i="1"/>
  <c r="M1404" i="1" s="1"/>
  <c r="L1405" i="1"/>
  <c r="M1405" i="1" s="1"/>
  <c r="L1406" i="1"/>
  <c r="M1406" i="1" s="1"/>
  <c r="L1407" i="1"/>
  <c r="M1407" i="1" s="1"/>
  <c r="L1408" i="1"/>
  <c r="M1408" i="1" s="1"/>
  <c r="L1409" i="1"/>
  <c r="M1409" i="1" s="1"/>
  <c r="L1410" i="1"/>
  <c r="M1410" i="1" s="1"/>
  <c r="L1411" i="1"/>
  <c r="M1411" i="1" s="1"/>
  <c r="L1412" i="1"/>
  <c r="M1412" i="1" s="1"/>
  <c r="L1413" i="1"/>
  <c r="M1413" i="1" s="1"/>
  <c r="L1414" i="1"/>
  <c r="M1414" i="1" s="1"/>
  <c r="L1415" i="1"/>
  <c r="M1415" i="1" s="1"/>
  <c r="L1416" i="1"/>
  <c r="M1416" i="1" s="1"/>
  <c r="L1417" i="1"/>
  <c r="M1417" i="1" s="1"/>
  <c r="L1418" i="1"/>
  <c r="M1418" i="1" s="1"/>
  <c r="L1419" i="1"/>
  <c r="M1419" i="1" s="1"/>
  <c r="L1420" i="1"/>
  <c r="M1420" i="1" s="1"/>
  <c r="L1421" i="1"/>
  <c r="M1421" i="1" s="1"/>
  <c r="L1422" i="1"/>
  <c r="M1422" i="1" s="1"/>
  <c r="L1423" i="1"/>
  <c r="M1423" i="1" s="1"/>
  <c r="L1424" i="1"/>
  <c r="M1424" i="1" s="1"/>
  <c r="L1425" i="1"/>
  <c r="M1425" i="1" s="1"/>
  <c r="L1426" i="1"/>
  <c r="M1426" i="1" s="1"/>
  <c r="L1427" i="1"/>
  <c r="M1427" i="1" s="1"/>
  <c r="L1428" i="1"/>
  <c r="M1428" i="1" s="1"/>
  <c r="L1429" i="1"/>
  <c r="M1429" i="1" s="1"/>
  <c r="L1430" i="1"/>
  <c r="M1430" i="1" s="1"/>
  <c r="L1431" i="1"/>
  <c r="M1431" i="1" s="1"/>
  <c r="L1432" i="1"/>
  <c r="M1432" i="1" s="1"/>
  <c r="L1433" i="1"/>
  <c r="M1433" i="1" s="1"/>
  <c r="L1434" i="1"/>
  <c r="M1434" i="1" s="1"/>
  <c r="L1435" i="1"/>
  <c r="M1435" i="1" s="1"/>
  <c r="L1436" i="1"/>
  <c r="M1436" i="1" s="1"/>
  <c r="L1437" i="1"/>
  <c r="M1437" i="1" s="1"/>
  <c r="L1438" i="1"/>
  <c r="M1438" i="1" s="1"/>
  <c r="L1439" i="1"/>
  <c r="M1439" i="1" s="1"/>
  <c r="L1440" i="1"/>
  <c r="M1440" i="1" s="1"/>
  <c r="L1441" i="1"/>
  <c r="M1441" i="1" s="1"/>
  <c r="L1442" i="1"/>
  <c r="M1442" i="1" s="1"/>
  <c r="L1443" i="1"/>
  <c r="M1443" i="1" s="1"/>
  <c r="L1444" i="1"/>
  <c r="M1444" i="1" s="1"/>
  <c r="L1445" i="1"/>
  <c r="M1445" i="1" s="1"/>
  <c r="L1446" i="1"/>
  <c r="M1446" i="1" s="1"/>
  <c r="L1447" i="1"/>
  <c r="M1447" i="1" s="1"/>
  <c r="L1448" i="1"/>
  <c r="M1448" i="1" s="1"/>
  <c r="L1449" i="1"/>
  <c r="M1449" i="1" s="1"/>
  <c r="L1450" i="1"/>
  <c r="M1450" i="1" s="1"/>
  <c r="L1451" i="1"/>
  <c r="M1451" i="1" s="1"/>
  <c r="L1452" i="1"/>
  <c r="M1452" i="1" s="1"/>
  <c r="L1453" i="1"/>
  <c r="M1453" i="1" s="1"/>
  <c r="L1454" i="1"/>
  <c r="M1454" i="1" s="1"/>
  <c r="L1455" i="1"/>
  <c r="M1455" i="1" s="1"/>
  <c r="L1456" i="1"/>
  <c r="M1456" i="1" s="1"/>
  <c r="L1457" i="1"/>
  <c r="M1457" i="1" s="1"/>
  <c r="L1458" i="1"/>
  <c r="M1458" i="1" s="1"/>
  <c r="L1459" i="1"/>
  <c r="M1459" i="1" s="1"/>
  <c r="L1460" i="1"/>
  <c r="M1460" i="1" s="1"/>
  <c r="L1461" i="1"/>
  <c r="M1461" i="1" s="1"/>
  <c r="L1462" i="1"/>
  <c r="M1462" i="1" s="1"/>
  <c r="L1463" i="1"/>
  <c r="M1463" i="1" s="1"/>
  <c r="L1464" i="1"/>
  <c r="M1464" i="1" s="1"/>
  <c r="L1465" i="1"/>
  <c r="M1465" i="1" s="1"/>
  <c r="L1466" i="1"/>
  <c r="M1466" i="1" s="1"/>
  <c r="L1467" i="1"/>
  <c r="M1467" i="1" s="1"/>
  <c r="L1468" i="1"/>
  <c r="M1468" i="1" s="1"/>
  <c r="L1469" i="1"/>
  <c r="M1469" i="1" s="1"/>
  <c r="L1470" i="1"/>
  <c r="M1470" i="1" s="1"/>
  <c r="L1471" i="1"/>
  <c r="M1471" i="1" s="1"/>
  <c r="L1472" i="1"/>
  <c r="M1472" i="1" s="1"/>
  <c r="L1473" i="1"/>
  <c r="M1473" i="1" s="1"/>
  <c r="L1474" i="1"/>
  <c r="M1474" i="1" s="1"/>
  <c r="L1475" i="1"/>
  <c r="M1475" i="1" s="1"/>
  <c r="L1476" i="1"/>
  <c r="M1476" i="1" s="1"/>
  <c r="L1477" i="1"/>
  <c r="M1477" i="1" s="1"/>
  <c r="L1478" i="1"/>
  <c r="M1478" i="1" s="1"/>
  <c r="L1479" i="1"/>
  <c r="M1479" i="1" s="1"/>
  <c r="L1480" i="1"/>
  <c r="M1480" i="1" s="1"/>
  <c r="L1481" i="1"/>
  <c r="M1481" i="1" s="1"/>
  <c r="L1482" i="1"/>
  <c r="M1482" i="1" s="1"/>
  <c r="L1483" i="1"/>
  <c r="M1483" i="1" s="1"/>
  <c r="L1484" i="1"/>
  <c r="M1484" i="1" s="1"/>
  <c r="L1485" i="1"/>
  <c r="M1485" i="1" s="1"/>
  <c r="L1486" i="1"/>
  <c r="M1486" i="1" s="1"/>
  <c r="L1487" i="1"/>
  <c r="M1487" i="1" s="1"/>
  <c r="L1488" i="1"/>
  <c r="M1488" i="1" s="1"/>
  <c r="L1489" i="1"/>
  <c r="M1489" i="1" s="1"/>
  <c r="L1490" i="1"/>
  <c r="M1490" i="1" s="1"/>
  <c r="L1491" i="1"/>
  <c r="M1491" i="1" s="1"/>
  <c r="L1492" i="1"/>
  <c r="M1492" i="1" s="1"/>
  <c r="L1493" i="1"/>
  <c r="M1493" i="1" s="1"/>
  <c r="L1494" i="1"/>
  <c r="M1494" i="1" s="1"/>
  <c r="L1495" i="1"/>
  <c r="M1495" i="1" s="1"/>
  <c r="L1496" i="1"/>
  <c r="M1496" i="1" s="1"/>
  <c r="L1497" i="1"/>
  <c r="M1497" i="1" s="1"/>
  <c r="L1498" i="1"/>
  <c r="M1498" i="1" s="1"/>
  <c r="L1499" i="1"/>
  <c r="M1499" i="1" s="1"/>
  <c r="L1500" i="1"/>
  <c r="M1500" i="1" s="1"/>
  <c r="L1501" i="1"/>
  <c r="M1501" i="1" s="1"/>
  <c r="L1502" i="1"/>
  <c r="M1502" i="1" s="1"/>
  <c r="L1503" i="1"/>
  <c r="M1503" i="1" s="1"/>
  <c r="L1504" i="1"/>
  <c r="M1504" i="1" s="1"/>
  <c r="L1505" i="1"/>
  <c r="M1505" i="1" s="1"/>
  <c r="L1506" i="1"/>
  <c r="M1506" i="1" s="1"/>
  <c r="L1507" i="1"/>
  <c r="M1507" i="1" s="1"/>
  <c r="L1508" i="1"/>
  <c r="M1508" i="1" s="1"/>
  <c r="L1509" i="1"/>
  <c r="M1509" i="1" s="1"/>
  <c r="L1510" i="1"/>
  <c r="M1510" i="1" s="1"/>
  <c r="L1511" i="1"/>
  <c r="M1511" i="1" s="1"/>
  <c r="L1512" i="1"/>
  <c r="M1512" i="1" s="1"/>
  <c r="L1513" i="1"/>
  <c r="M1513" i="1" s="1"/>
  <c r="L1514" i="1"/>
  <c r="M1514" i="1" s="1"/>
  <c r="L1515" i="1"/>
  <c r="M1515" i="1" s="1"/>
  <c r="L1516" i="1"/>
  <c r="M1516" i="1" s="1"/>
  <c r="L1517" i="1"/>
  <c r="M1517" i="1" s="1"/>
  <c r="L1518" i="1"/>
  <c r="M1518" i="1" s="1"/>
  <c r="L1519" i="1"/>
  <c r="M1519" i="1" s="1"/>
  <c r="L1520" i="1"/>
  <c r="M1520" i="1" s="1"/>
  <c r="L1521" i="1"/>
  <c r="M1521" i="1" s="1"/>
  <c r="L1522" i="1"/>
  <c r="M1522" i="1" s="1"/>
  <c r="L1523" i="1"/>
  <c r="M1523" i="1" s="1"/>
  <c r="L1524" i="1"/>
  <c r="M1524" i="1" s="1"/>
  <c r="L1525" i="1"/>
  <c r="M1525" i="1" s="1"/>
  <c r="L1526" i="1"/>
  <c r="M1526" i="1" s="1"/>
  <c r="L1527" i="1"/>
  <c r="M1527" i="1" s="1"/>
  <c r="L1528" i="1"/>
  <c r="M1528" i="1" s="1"/>
  <c r="L1529" i="1"/>
  <c r="M1529" i="1" s="1"/>
  <c r="L1530" i="1"/>
  <c r="M1530" i="1" s="1"/>
  <c r="L1531" i="1"/>
  <c r="M1531" i="1" s="1"/>
  <c r="L1532" i="1"/>
  <c r="M1532" i="1" s="1"/>
  <c r="L1533" i="1"/>
  <c r="M1533" i="1" s="1"/>
  <c r="L1534" i="1"/>
  <c r="M1534" i="1" s="1"/>
  <c r="L1535" i="1"/>
  <c r="M1535" i="1" s="1"/>
  <c r="L1536" i="1"/>
  <c r="M1536" i="1" s="1"/>
  <c r="L1537" i="1"/>
  <c r="M1537" i="1" s="1"/>
  <c r="L1538" i="1"/>
  <c r="M1538" i="1" s="1"/>
  <c r="L1539" i="1"/>
  <c r="M1539" i="1" s="1"/>
  <c r="L1540" i="1"/>
  <c r="M1540" i="1" s="1"/>
  <c r="L1541" i="1"/>
  <c r="M1541" i="1" s="1"/>
  <c r="L1542" i="1"/>
  <c r="M1542" i="1" s="1"/>
  <c r="L1543" i="1"/>
  <c r="M1543" i="1" s="1"/>
  <c r="L1544" i="1"/>
  <c r="M1544" i="1" s="1"/>
  <c r="L1545" i="1"/>
  <c r="M1545" i="1" s="1"/>
  <c r="L1546" i="1"/>
  <c r="M1546" i="1" s="1"/>
  <c r="L1547" i="1"/>
  <c r="M1547" i="1" s="1"/>
  <c r="L1548" i="1"/>
  <c r="M1548" i="1" s="1"/>
  <c r="L1549" i="1"/>
  <c r="M1549" i="1" s="1"/>
  <c r="L1550" i="1"/>
  <c r="M1550" i="1" s="1"/>
  <c r="L1551" i="1"/>
  <c r="M1551" i="1" s="1"/>
  <c r="L1552" i="1"/>
  <c r="M1552" i="1" s="1"/>
  <c r="L1553" i="1"/>
  <c r="M1553" i="1" s="1"/>
  <c r="L1554" i="1"/>
  <c r="M1554" i="1" s="1"/>
  <c r="L1555" i="1"/>
  <c r="M1555" i="1" s="1"/>
  <c r="L1556" i="1"/>
  <c r="M1556" i="1" s="1"/>
  <c r="L1557" i="1"/>
  <c r="M1557" i="1" s="1"/>
  <c r="L1558" i="1"/>
  <c r="M1558" i="1" s="1"/>
  <c r="L1559" i="1"/>
  <c r="M1559" i="1" s="1"/>
  <c r="L1560" i="1"/>
  <c r="M1560" i="1" s="1"/>
  <c r="L1561" i="1"/>
  <c r="M1561" i="1" s="1"/>
  <c r="L1562" i="1"/>
  <c r="M1562" i="1" s="1"/>
  <c r="L1563" i="1"/>
  <c r="M1563" i="1" s="1"/>
  <c r="L1564" i="1"/>
  <c r="M1564" i="1" s="1"/>
  <c r="L1565" i="1"/>
  <c r="M1565" i="1" s="1"/>
  <c r="L1566" i="1"/>
  <c r="M1566" i="1" s="1"/>
  <c r="L1567" i="1"/>
  <c r="M1567" i="1" s="1"/>
  <c r="L1568" i="1"/>
  <c r="M1568" i="1" s="1"/>
  <c r="L1569" i="1"/>
  <c r="M1569" i="1" s="1"/>
  <c r="L1570" i="1"/>
  <c r="M1570" i="1" s="1"/>
  <c r="L1571" i="1"/>
  <c r="M1571" i="1" s="1"/>
  <c r="L1572" i="1"/>
  <c r="M1572" i="1" s="1"/>
  <c r="L1573" i="1"/>
  <c r="M1573" i="1" s="1"/>
  <c r="L1574" i="1"/>
  <c r="M1574" i="1" s="1"/>
  <c r="L1575" i="1"/>
  <c r="M1575" i="1" s="1"/>
  <c r="L1576" i="1"/>
  <c r="M1576" i="1" s="1"/>
  <c r="L1577" i="1"/>
  <c r="M1577" i="1" s="1"/>
  <c r="L1578" i="1"/>
  <c r="M1578" i="1" s="1"/>
  <c r="L1579" i="1"/>
  <c r="M1579" i="1" s="1"/>
  <c r="L1580" i="1"/>
  <c r="M1580" i="1" s="1"/>
  <c r="L1581" i="1"/>
  <c r="M1581" i="1" s="1"/>
  <c r="L1582" i="1"/>
  <c r="M1582" i="1" s="1"/>
  <c r="L1583" i="1"/>
  <c r="M1583" i="1" s="1"/>
  <c r="L1584" i="1"/>
  <c r="M1584" i="1" s="1"/>
  <c r="L1585" i="1"/>
  <c r="M1585" i="1" s="1"/>
  <c r="L1586" i="1"/>
  <c r="M1586" i="1" s="1"/>
  <c r="L1587" i="1"/>
  <c r="M1587" i="1" s="1"/>
  <c r="L1588" i="1"/>
  <c r="M1588" i="1" s="1"/>
  <c r="L1589" i="1"/>
  <c r="M1589" i="1" s="1"/>
  <c r="L1590" i="1"/>
  <c r="M1590" i="1" s="1"/>
  <c r="L1591" i="1"/>
  <c r="M1591" i="1" s="1"/>
  <c r="L1592" i="1"/>
  <c r="M1592" i="1" s="1"/>
  <c r="L1593" i="1"/>
  <c r="M1593" i="1" s="1"/>
  <c r="L1594" i="1"/>
  <c r="M1594" i="1" s="1"/>
  <c r="L1595" i="1"/>
  <c r="M1595" i="1" s="1"/>
  <c r="L1596" i="1"/>
  <c r="M1596" i="1" s="1"/>
  <c r="L1597" i="1"/>
  <c r="M1597" i="1" s="1"/>
  <c r="L1598" i="1"/>
  <c r="M1598" i="1" s="1"/>
  <c r="L1599" i="1"/>
  <c r="M1599" i="1" s="1"/>
  <c r="L1600" i="1"/>
  <c r="M1600" i="1" s="1"/>
  <c r="L1601" i="1"/>
  <c r="M1601" i="1" s="1"/>
  <c r="L1602" i="1"/>
  <c r="M1602" i="1" s="1"/>
  <c r="L1603" i="1"/>
  <c r="M1603" i="1" s="1"/>
  <c r="L1604" i="1"/>
  <c r="M1604" i="1" s="1"/>
  <c r="L1605" i="1"/>
  <c r="M1605" i="1" s="1"/>
  <c r="L1606" i="1"/>
  <c r="M1606" i="1" s="1"/>
  <c r="L1607" i="1"/>
  <c r="M1607" i="1" s="1"/>
  <c r="L1608" i="1"/>
  <c r="M1608" i="1" s="1"/>
  <c r="L1609" i="1"/>
  <c r="M1609" i="1" s="1"/>
  <c r="L1610" i="1"/>
  <c r="M1610" i="1" s="1"/>
  <c r="L1611" i="1"/>
  <c r="M1611" i="1" s="1"/>
  <c r="L1612" i="1"/>
  <c r="M1612" i="1" s="1"/>
  <c r="L1613" i="1"/>
  <c r="M1613" i="1" s="1"/>
  <c r="L1614" i="1"/>
  <c r="M1614" i="1" s="1"/>
  <c r="L1615" i="1"/>
  <c r="M1615" i="1" s="1"/>
  <c r="L1616" i="1"/>
  <c r="M1616" i="1" s="1"/>
  <c r="L1617" i="1"/>
  <c r="M1617" i="1" s="1"/>
  <c r="L1618" i="1"/>
  <c r="M1618" i="1" s="1"/>
  <c r="L1619" i="1"/>
  <c r="M1619" i="1" s="1"/>
  <c r="L1620" i="1"/>
  <c r="M1620" i="1" s="1"/>
  <c r="L1621" i="1"/>
  <c r="M1621" i="1" s="1"/>
  <c r="L1622" i="1"/>
  <c r="M1622" i="1" s="1"/>
  <c r="L1623" i="1"/>
  <c r="M1623" i="1" s="1"/>
  <c r="L1624" i="1"/>
  <c r="M1624" i="1" s="1"/>
  <c r="L1625" i="1"/>
  <c r="M1625" i="1" s="1"/>
  <c r="L1626" i="1"/>
  <c r="M1626" i="1" s="1"/>
  <c r="L1627" i="1"/>
  <c r="M1627" i="1" s="1"/>
  <c r="L1628" i="1"/>
  <c r="M1628" i="1" s="1"/>
  <c r="L1629" i="1"/>
  <c r="M1629" i="1" s="1"/>
  <c r="L1630" i="1"/>
  <c r="M1630" i="1" s="1"/>
  <c r="L1631" i="1"/>
  <c r="M1631" i="1" s="1"/>
  <c r="L1632" i="1"/>
  <c r="M1632" i="1" s="1"/>
  <c r="L1633" i="1"/>
  <c r="M1633" i="1" s="1"/>
  <c r="L1634" i="1"/>
  <c r="M1634" i="1" s="1"/>
  <c r="L1635" i="1"/>
  <c r="M1635" i="1" s="1"/>
  <c r="L1636" i="1"/>
  <c r="M1636" i="1" s="1"/>
  <c r="L1637" i="1"/>
  <c r="M1637" i="1" s="1"/>
  <c r="L1638" i="1"/>
  <c r="M1638" i="1" s="1"/>
  <c r="L1639" i="1"/>
  <c r="M1639" i="1" s="1"/>
  <c r="L1640" i="1"/>
  <c r="M1640" i="1" s="1"/>
  <c r="L1641" i="1"/>
  <c r="M1641" i="1" s="1"/>
  <c r="L1642" i="1"/>
  <c r="M1642" i="1" s="1"/>
  <c r="L1643" i="1"/>
  <c r="M1643" i="1" s="1"/>
  <c r="L1644" i="1"/>
  <c r="M1644" i="1" s="1"/>
  <c r="L1645" i="1"/>
  <c r="M1645" i="1" s="1"/>
  <c r="L1646" i="1"/>
  <c r="M1646" i="1" s="1"/>
  <c r="L1647" i="1"/>
  <c r="M1647" i="1" s="1"/>
  <c r="L1648" i="1"/>
  <c r="M1648" i="1" s="1"/>
  <c r="L1649" i="1"/>
  <c r="M1649" i="1" s="1"/>
  <c r="L1650" i="1"/>
  <c r="M1650" i="1" s="1"/>
  <c r="L1651" i="1"/>
  <c r="M1651" i="1" s="1"/>
  <c r="L1652" i="1"/>
  <c r="M1652" i="1" s="1"/>
  <c r="L1653" i="1"/>
  <c r="M1653" i="1" s="1"/>
  <c r="L1654" i="1"/>
  <c r="M1654" i="1" s="1"/>
  <c r="L1655" i="1"/>
  <c r="M1655" i="1" s="1"/>
  <c r="L1656" i="1"/>
  <c r="M1656" i="1" s="1"/>
  <c r="L1657" i="1"/>
  <c r="M1657" i="1" s="1"/>
  <c r="L1658" i="1"/>
  <c r="M1658" i="1" s="1"/>
  <c r="L1659" i="1"/>
  <c r="M1659" i="1" s="1"/>
  <c r="L1660" i="1"/>
  <c r="M1660" i="1" s="1"/>
  <c r="L1661" i="1"/>
  <c r="M1661" i="1" s="1"/>
  <c r="L1662" i="1"/>
  <c r="M1662" i="1" s="1"/>
  <c r="L1663" i="1"/>
  <c r="M1663" i="1" s="1"/>
  <c r="L1664" i="1"/>
  <c r="M1664" i="1" s="1"/>
  <c r="L1665" i="1"/>
  <c r="M1665" i="1" s="1"/>
  <c r="L1666" i="1"/>
  <c r="M1666" i="1" s="1"/>
  <c r="L1667" i="1"/>
  <c r="M1667" i="1" s="1"/>
  <c r="L1668" i="1"/>
  <c r="M1668" i="1" s="1"/>
  <c r="L1669" i="1"/>
  <c r="M1669" i="1" s="1"/>
  <c r="L1670" i="1"/>
  <c r="M1670" i="1" s="1"/>
  <c r="L1671" i="1"/>
  <c r="M1671" i="1" s="1"/>
  <c r="L1672" i="1"/>
  <c r="M1672" i="1" s="1"/>
  <c r="L1673" i="1"/>
  <c r="M1673" i="1" s="1"/>
  <c r="L1674" i="1"/>
  <c r="M1674" i="1" s="1"/>
  <c r="L1675" i="1"/>
  <c r="M1675" i="1" s="1"/>
  <c r="L1676" i="1"/>
  <c r="M1676" i="1" s="1"/>
  <c r="L1677" i="1"/>
  <c r="M1677" i="1" s="1"/>
  <c r="L1678" i="1"/>
  <c r="M1678" i="1" s="1"/>
  <c r="L1679" i="1"/>
  <c r="M1679" i="1" s="1"/>
  <c r="L1680" i="1"/>
  <c r="M1680" i="1" s="1"/>
  <c r="L1681" i="1"/>
  <c r="M1681" i="1" s="1"/>
  <c r="L1682" i="1"/>
  <c r="M1682" i="1" s="1"/>
  <c r="L1683" i="1"/>
  <c r="M1683" i="1" s="1"/>
  <c r="L1684" i="1"/>
  <c r="M1684" i="1" s="1"/>
  <c r="L1685" i="1"/>
  <c r="M1685" i="1" s="1"/>
  <c r="L1686" i="1"/>
  <c r="M1686" i="1" s="1"/>
  <c r="L1687" i="1"/>
  <c r="M1687" i="1" s="1"/>
  <c r="L1688" i="1"/>
  <c r="M1688" i="1" s="1"/>
  <c r="L1689" i="1"/>
  <c r="M1689" i="1" s="1"/>
  <c r="L1690" i="1"/>
  <c r="M1690" i="1" s="1"/>
  <c r="L1691" i="1"/>
  <c r="M1691" i="1" s="1"/>
  <c r="L1692" i="1"/>
  <c r="M1692" i="1" s="1"/>
  <c r="L1693" i="1"/>
  <c r="M1693" i="1" s="1"/>
  <c r="L1694" i="1"/>
  <c r="M1694" i="1" s="1"/>
  <c r="L1695" i="1"/>
  <c r="M1695" i="1" s="1"/>
  <c r="L1696" i="1"/>
  <c r="M1696" i="1" s="1"/>
  <c r="L1697" i="1"/>
  <c r="M1697" i="1" s="1"/>
  <c r="L1698" i="1"/>
  <c r="M1698" i="1" s="1"/>
  <c r="L1699" i="1"/>
  <c r="M1699" i="1" s="1"/>
  <c r="L1700" i="1"/>
  <c r="M1700" i="1" s="1"/>
  <c r="L1701" i="1"/>
  <c r="M1701" i="1" s="1"/>
  <c r="L1702" i="1"/>
  <c r="M1702" i="1" s="1"/>
  <c r="L1703" i="1"/>
  <c r="M1703" i="1" s="1"/>
  <c r="L1704" i="1"/>
  <c r="M1704" i="1" s="1"/>
  <c r="L1705" i="1"/>
  <c r="M1705" i="1" s="1"/>
  <c r="L1706" i="1"/>
  <c r="M1706" i="1" s="1"/>
  <c r="L1707" i="1"/>
  <c r="M1707" i="1" s="1"/>
  <c r="L1708" i="1"/>
  <c r="M1708" i="1" s="1"/>
  <c r="L1709" i="1"/>
  <c r="M1709" i="1" s="1"/>
  <c r="L1710" i="1"/>
  <c r="M1710" i="1" s="1"/>
  <c r="L1711" i="1"/>
  <c r="M1711" i="1" s="1"/>
  <c r="L2" i="1"/>
  <c r="M2" i="1" s="1"/>
  <c r="H9" i="13" l="1"/>
  <c r="H14" i="13"/>
  <c r="I9" i="13"/>
  <c r="I14" i="13"/>
  <c r="F14" i="13"/>
  <c r="F21" i="13" s="1"/>
  <c r="P2" i="6"/>
  <c r="D9" i="13" l="1"/>
  <c r="D14" i="13" s="1"/>
  <c r="D21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<sst xmlns="http://schemas.openxmlformats.org/spreadsheetml/2006/main" count="10267" uniqueCount="619">
  <si>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</si>
  <si>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</si>
  <si>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</si>
  <si>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</si>
  <si>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</si>
  <si>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</si>
  <si>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</si>
  <si>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</si>
  <si>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</si>
  <si>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</si>
  <si>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</si>
  <si>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</si>
  <si>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</si>
  <si>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</si>
  <si>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</si>
  <si>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</si>
  <si>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</si>
  <si>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</si>
  <si>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</si>
  <si>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</si>
  <si>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</si>
  <si>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</si>
  <si>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</si>
  <si>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</si>
  <si>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</si>
  <si>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</si>
  <si>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</si>
  <si>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</si>
  <si>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</si>
  <si>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</si>
  <si>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</si>
  <si>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</si>
  <si>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</si>
  <si>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</si>
  <si>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</si>
  <si>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</si>
  <si>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</si>
  <si>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</si>
  <si>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</si>
  <si>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</si>
  <si>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</si>
  <si>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</si>
  <si>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</si>
  <si>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</si>
  <si>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</si>
  <si>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</si>
  <si>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</si>
  <si>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</si>
  <si>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</si>
  <si>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</si>
  <si>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</si>
  <si>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</si>
  <si>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</si>
  <si>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</si>
  <si>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</si>
  <si>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</si>
  <si>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</si>
  <si>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</si>
  <si>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</si>
  <si>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</si>
  <si>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</si>
  <si>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</si>
  <si>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</si>
  <si>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</si>
  <si>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</si>
  <si>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</si>
  <si>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</si>
  <si>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</si>
  <si>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</si>
  <si>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</si>
  <si>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</si>
  <si>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</si>
  <si>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</si>
  <si>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</si>
  <si>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</si>
  <si>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</si>
  <si>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</si>
  <si>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</si>
  <si>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</si>
  <si>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</si>
  <si>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</si>
  <si>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</si>
  <si>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</si>
  <si>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</si>
  <si>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</si>
  <si>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</si>
  <si>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</si>
  <si>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</si>
  <si>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</si>
  <si>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</si>
  <si>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</si>
  <si>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</si>
  <si>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</si>
  <si>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</si>
  <si>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</si>
  <si>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</si>
  <si>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</si>
  <si>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</si>
  <si>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</si>
  <si>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</si>
  <si>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</si>
  <si>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</si>
  <si>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</si>
  <si>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</si>
  <si>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</si>
  <si>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</si>
  <si>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</si>
  <si>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</si>
  <si>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</si>
  <si>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</si>
  <si>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</si>
  <si>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</si>
  <si>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</si>
  <si>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</si>
  <si>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</si>
  <si>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</si>
  <si>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</si>
  <si>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</si>
  <si>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</si>
  <si>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</si>
  <si>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</si>
  <si>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</si>
  <si>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</si>
  <si>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</si>
  <si>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</si>
  <si>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</si>
  <si>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</si>
  <si>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</si>
  <si>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</si>
  <si>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</si>
  <si>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</si>
  <si>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</si>
  <si>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</si>
  <si>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</si>
  <si>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</si>
  <si>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</si>
  <si>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</si>
  <si>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</si>
  <si>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</si>
  <si>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</si>
  <si>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</si>
  <si>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</si>
  <si>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</si>
  <si>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</si>
  <si>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</si>
  <si>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</si>
  <si>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</si>
  <si>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</si>
  <si>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</si>
  <si>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</si>
  <si>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</si>
  <si>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</si>
  <si>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</si>
  <si>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</si>
  <si>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</si>
  <si>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</si>
  <si>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</si>
  <si>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</si>
  <si>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</si>
  <si>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</si>
  <si>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</si>
  <si>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</si>
  <si>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</si>
  <si>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</si>
  <si>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</si>
  <si>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</si>
  <si>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</si>
  <si>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</si>
  <si>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</si>
  <si>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</si>
  <si>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</si>
  <si>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</si>
  <si>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</si>
  <si>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</si>
  <si>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</si>
  <si>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</si>
  <si>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</si>
  <si>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</si>
  <si>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</si>
  <si>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</si>
  <si>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</si>
  <si>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</si>
  <si>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</si>
  <si>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</si>
  <si>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</si>
  <si>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</si>
  <si>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</si>
  <si>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</si>
  <si>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</si>
  <si>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</si>
  <si>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</si>
  <si>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</si>
  <si>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</si>
  <si>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</si>
  <si>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</si>
  <si>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</si>
  <si>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</si>
  <si>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</si>
  <si>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</si>
  <si>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</si>
  <si>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</si>
  <si>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</si>
  <si>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</si>
  <si>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</si>
  <si>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</si>
  <si>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</si>
  <si>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</si>
  <si>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</si>
  <si>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</si>
  <si>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</si>
  <si>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</si>
  <si>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</si>
  <si>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</si>
  <si>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</si>
  <si>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</si>
  <si>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</si>
  <si>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</si>
  <si>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</si>
  <si>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</si>
  <si>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</si>
  <si>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</si>
  <si>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</si>
  <si>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</si>
  <si>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</si>
  <si>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</si>
  <si>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</si>
  <si>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</si>
  <si>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</si>
  <si>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</si>
  <si>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</si>
  <si>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</si>
  <si>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</si>
  <si>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</si>
  <si>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</si>
  <si>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</si>
  <si>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</si>
  <si>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</si>
  <si>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</si>
  <si>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</si>
  <si>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</si>
  <si>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</si>
  <si>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</si>
  <si>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</si>
  <si>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</si>
  <si>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</si>
  <si>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</si>
  <si>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</si>
  <si>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</si>
  <si>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</si>
  <si>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</si>
  <si>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</si>
  <si>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</si>
  <si>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</si>
  <si>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</si>
  <si>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</si>
  <si>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</si>
  <si>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</si>
  <si>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</si>
  <si>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</si>
  <si>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</si>
  <si>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</si>
  <si>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</si>
  <si>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</si>
  <si>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</si>
  <si>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</si>
  <si>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</si>
  <si>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</si>
  <si>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</si>
  <si>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</si>
  <si>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</si>
  <si>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</si>
  <si>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</si>
  <si>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</si>
  <si>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</si>
  <si>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</si>
  <si>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</si>
  <si>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</si>
  <si>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</si>
  <si>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</si>
  <si>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</si>
  <si>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</si>
  <si>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</si>
  <si>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</si>
  <si>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</si>
  <si>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</si>
  <si>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</si>
  <si>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</si>
  <si>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</si>
  <si>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</si>
  <si>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</si>
  <si>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</si>
  <si>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</si>
  <si>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</si>
  <si>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</si>
  <si>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</si>
  <si>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</si>
  <si>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</si>
  <si>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</si>
  <si>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</si>
  <si>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</si>
  <si>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</si>
  <si>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</si>
  <si>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</si>
  <si>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</si>
  <si>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</si>
  <si>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</si>
  <si>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</si>
  <si>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</si>
  <si>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</si>
  <si>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</si>
  <si>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</si>
  <si>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</si>
  <si>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</si>
  <si>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</si>
  <si>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</si>
  <si>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</si>
  <si>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</si>
  <si>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</si>
  <si>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</si>
  <si>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</si>
  <si>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</si>
  <si>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</si>
  <si>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</si>
  <si>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</si>
  <si>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</si>
  <si>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</si>
  <si>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</si>
  <si>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</si>
  <si>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</si>
  <si>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</si>
  <si>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</si>
  <si>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</si>
  <si>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</si>
  <si>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</si>
  <si>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</si>
  <si>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</si>
  <si>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</si>
  <si>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</si>
  <si>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</si>
  <si>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</si>
  <si>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</si>
  <si>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</si>
  <si>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</si>
  <si>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</si>
  <si>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</si>
  <si>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</si>
  <si>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</si>
  <si>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</si>
  <si>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</si>
  <si>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</si>
  <si>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</si>
  <si>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</si>
  <si>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</si>
  <si>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</si>
  <si>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</si>
  <si>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</si>
  <si>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</si>
  <si>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</si>
  <si>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</si>
  <si>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</si>
  <si>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</si>
  <si>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</si>
  <si>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</si>
  <si>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</si>
  <si>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</si>
  <si>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</si>
  <si>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</si>
  <si>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</si>
  <si>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</si>
  <si>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</si>
  <si>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</si>
  <si>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</si>
  <si>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</si>
  <si>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</si>
  <si>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</si>
  <si>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</si>
  <si>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</si>
  <si>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</si>
  <si>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</si>
  <si>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</si>
  <si>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</si>
  <si>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</si>
  <si>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</si>
  <si>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</si>
  <si>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</si>
  <si>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</si>
  <si>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</si>
  <si>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</si>
  <si>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</si>
  <si>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</si>
  <si>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</si>
  <si>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</si>
  <si>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</si>
  <si>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</si>
  <si>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</si>
  <si>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</si>
  <si>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</si>
  <si>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</si>
  <si>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</si>
  <si>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</si>
  <si>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</si>
  <si>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</si>
  <si>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</si>
  <si>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</si>
  <si>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</si>
  <si>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</si>
  <si>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</si>
  <si>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</si>
  <si>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</si>
  <si>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</si>
  <si>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</si>
  <si>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</si>
  <si>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</si>
  <si>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</si>
  <si>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</si>
  <si>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</si>
  <si>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</si>
  <si>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</si>
  <si>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</si>
  <si>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</si>
  <si>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</si>
  <si>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</si>
  <si>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</si>
  <si>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</si>
  <si>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</si>
  <si>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</si>
  <si>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</si>
  <si>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</si>
  <si>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</si>
  <si>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</si>
  <si>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</si>
  <si>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</si>
  <si>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</si>
  <si>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</si>
  <si>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</si>
  <si>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</si>
  <si>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</si>
  <si>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</si>
  <si>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</si>
  <si>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</si>
  <si>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</si>
  <si>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</si>
  <si>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</si>
  <si>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</si>
  <si>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</si>
  <si>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</si>
  <si>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</si>
  <si>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</si>
  <si>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</si>
  <si>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</si>
  <si>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</si>
  <si>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</si>
  <si>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</si>
  <si>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</si>
  <si>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</si>
  <si>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</si>
  <si>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</si>
  <si>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</si>
  <si>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</si>
  <si>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</si>
  <si>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</si>
  <si>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</si>
  <si>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</si>
  <si>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</si>
  <si>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</si>
  <si>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</si>
  <si>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</si>
  <si>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</si>
  <si>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</si>
  <si>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</si>
  <si>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</si>
  <si>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</si>
  <si>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</si>
  <si>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</si>
  <si>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</si>
  <si>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</si>
  <si>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</si>
  <si>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</si>
  <si>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</si>
  <si>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</si>
  <si>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</si>
  <si>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</si>
  <si>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</si>
  <si>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</si>
  <si>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</si>
  <si>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</si>
  <si>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</si>
  <si>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</si>
  <si>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</si>
  <si>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</si>
  <si>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</si>
  <si>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</si>
  <si>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</si>
  <si>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</si>
  <si>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</si>
  <si>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</si>
  <si>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</si>
  <si>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</si>
  <si>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</si>
  <si>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</si>
  <si>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</si>
  <si>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</si>
  <si>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</si>
  <si>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</si>
  <si>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</si>
  <si>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</si>
  <si>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</si>
  <si>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</si>
  <si>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</si>
  <si>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</si>
  <si>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</si>
  <si>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</si>
  <si>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</si>
  <si>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</si>
  <si>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</si>
  <si>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</si>
  <si>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</si>
  <si>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</si>
  <si>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</si>
  <si>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</si>
  <si>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</si>
  <si>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</si>
  <si>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</si>
  <si>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</si>
  <si>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</si>
  <si>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</si>
  <si>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</si>
  <si>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</si>
  <si>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</si>
  <si>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</si>
  <si>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</si>
  <si>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</si>
  <si>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</si>
  <si>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</si>
  <si>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</si>
  <si>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</si>
  <si>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</si>
  <si>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</si>
  <si>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</si>
  <si>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</si>
  <si>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</si>
  <si>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</si>
  <si>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</si>
  <si>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</si>
  <si>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</si>
  <si>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</si>
  <si>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</si>
  <si>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</si>
  <si>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</si>
  <si>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</si>
  <si>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</si>
  <si>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</si>
  <si>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</si>
  <si>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</si>
  <si>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</si>
  <si>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</si>
  <si>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</si>
  <si>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</si>
  <si>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</si>
  <si>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</si>
  <si>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</si>
  <si>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</si>
  <si>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</si>
  <si>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</si>
  <si>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</si>
  <si>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</si>
  <si>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</si>
  <si>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</si>
  <si>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</si>
  <si>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</si>
  <si>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</si>
  <si>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</si>
  <si>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</si>
  <si>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</si>
  <si>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</si>
  <si>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</si>
  <si>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Median</t>
  </si>
  <si>
    <t>Gross Profit</t>
  </si>
  <si>
    <t>Operating Profit</t>
  </si>
  <si>
    <t>Total Revenue</t>
  </si>
  <si>
    <t>Cost of Goods Sold</t>
  </si>
  <si>
    <t>Selling, General and Administrative expense</t>
  </si>
  <si>
    <t>Research &amp; Development</t>
  </si>
  <si>
    <t>Other Operating Expenses</t>
  </si>
  <si>
    <t>Total Operating Expenses</t>
  </si>
  <si>
    <t>Operating Profit/Income/EBIT</t>
  </si>
  <si>
    <t>Row Labels</t>
  </si>
  <si>
    <t>(blank)</t>
  </si>
  <si>
    <t>Grand Total</t>
  </si>
  <si>
    <t>Profit and Loss Statement</t>
  </si>
  <si>
    <t>Income Statement</t>
  </si>
  <si>
    <t>Historical</t>
  </si>
  <si>
    <t>Select Ticker Symbol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</si>
  <si>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</si>
  <si>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</si>
  <si>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</si>
  <si>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</si>
  <si>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</si>
  <si>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</si>
  <si>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</si>
  <si>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Assumptions</t>
  </si>
  <si>
    <t>Operating Scenarios - sensitivity analysis</t>
  </si>
  <si>
    <t>Strong case</t>
  </si>
  <si>
    <t>Base case</t>
  </si>
  <si>
    <t>Weak case</t>
  </si>
  <si>
    <t xml:space="preserve"> </t>
  </si>
  <si>
    <t>Cost of Goods Sold (COGs)</t>
  </si>
  <si>
    <t>Select Scenario:</t>
  </si>
  <si>
    <t>Mean</t>
  </si>
  <si>
    <t>Standard Deviation</t>
  </si>
  <si>
    <t>Intervals for Chart</t>
  </si>
  <si>
    <t>Frequency  (Aerospace &amp; Defense)</t>
  </si>
  <si>
    <t>Frequency (Semiconductors)</t>
  </si>
  <si>
    <t>=AVERAGE('Filtered data'!M2:M21)</t>
  </si>
  <si>
    <t>=AVERAGE('Filtered data'!M22:M70)</t>
  </si>
  <si>
    <t>=MEDIAN('Filtered data'!M2:M21)</t>
  </si>
  <si>
    <t>=MEDIAN('Filtered data'!M22:M70)</t>
  </si>
  <si>
    <t>=STDEV('Filtered data'!M2:M21)</t>
  </si>
  <si>
    <t>=STDEV('Filtered data'!M22:M70)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</si>
</sst>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6" formatCode="&quot;$&quot;#,##0_);[Red]\(&quot;$&quot;#,##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1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0" fontId="20" fillId="33" borderId="0" xfId="0" applyFont="1" applyFill="1"/>
    <xf numFmtId="0" fontId="21" fillId="0" borderId="0" xfId="0" applyFont="1"/>
    <xf numFmtId="0" fontId="0" fillId="0" borderId="0" xfId="0" applyFill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quotePrefix="1" applyFill="1"/>
    <xf numFmtId="5" fontId="16" fillId="0" borderId="20" xfId="0" applyNumberFormat="1" applyFont="1" applyBorder="1"/>
    <xf numFmtId="5" fontId="16" fillId="0" borderId="21" xfId="0" applyNumberFormat="1" applyFont="1" applyBorder="1"/>
    <xf numFmtId="0" fontId="13" fillId="33" borderId="0" xfId="0" applyFont="1" applyFill="1"/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5" fontId="19" fillId="0" borderId="0" xfId="0" quotePrefix="1" applyNumberFormat="1" applyFont="1" applyBorder="1"/>
    <xf numFmtId="5" fontId="19" fillId="0" borderId="21" xfId="0" quotePrefix="1" applyNumberFormat="1" applyFont="1" applyBorder="1"/>
    <xf numFmtId="5" fontId="18" fillId="0" borderId="0" xfId="0" applyNumberFormat="1" applyFont="1" applyBorder="1"/>
    <xf numFmtId="5" fontId="18" fillId="0" borderId="21" xfId="0" applyNumberFormat="1" applyFont="1" applyBorder="1"/>
    <xf numFmtId="5" fontId="0" fillId="0" borderId="0" xfId="0" applyNumberFormat="1" applyBorder="1"/>
    <xf numFmtId="5" fontId="16" fillId="0" borderId="0" xfId="0" applyNumberFormat="1" applyFont="1" applyBorder="1"/>
    <xf numFmtId="0" fontId="17" fillId="33" borderId="0" xfId="0" applyFont="1" applyFill="1"/>
    <xf numFmtId="0" fontId="0" fillId="0" borderId="24" xfId="0" applyBorder="1"/>
    <xf numFmtId="0" fontId="0" fillId="0" borderId="25" xfId="0" applyBorder="1"/>
    <xf numFmtId="0" fontId="0" fillId="0" borderId="28" xfId="0" applyBorder="1"/>
    <xf numFmtId="0" fontId="0" fillId="0" borderId="0" xfId="0" applyBorder="1"/>
    <xf numFmtId="0" fontId="16" fillId="0" borderId="14" xfId="0" applyFont="1" applyBorder="1"/>
    <xf numFmtId="9" fontId="22" fillId="0" borderId="0" xfId="0" applyNumberFormat="1" applyFont="1" applyBorder="1"/>
    <xf numFmtId="9" fontId="22" fillId="0" borderId="15" xfId="0" applyNumberFormat="1" applyFont="1" applyBorder="1"/>
    <xf numFmtId="0" fontId="22" fillId="0" borderId="0" xfId="0" applyFont="1" applyBorder="1"/>
    <xf numFmtId="0" fontId="22" fillId="0" borderId="15" xfId="0" applyFont="1" applyBorder="1"/>
    <xf numFmtId="2" fontId="22" fillId="0" borderId="0" xfId="0" applyNumberFormat="1" applyFont="1" applyBorder="1"/>
    <xf numFmtId="2" fontId="22" fillId="0" borderId="15" xfId="0" applyNumberFormat="1" applyFont="1" applyBorder="1"/>
    <xf numFmtId="0" fontId="0" fillId="0" borderId="27" xfId="0" applyBorder="1"/>
    <xf numFmtId="2" fontId="22" fillId="0" borderId="27" xfId="0" applyNumberFormat="1" applyFont="1" applyBorder="1"/>
    <xf numFmtId="2" fontId="22" fillId="0" borderId="17" xfId="0" applyNumberFormat="1" applyFont="1" applyBorder="1"/>
    <xf numFmtId="0" fontId="0" fillId="33" borderId="0" xfId="0" applyFill="1" applyBorder="1"/>
    <xf numFmtId="0" fontId="0" fillId="33" borderId="15" xfId="0" applyFill="1" applyBorder="1"/>
    <xf numFmtId="9" fontId="0" fillId="0" borderId="25" xfId="0" applyNumberFormat="1" applyBorder="1"/>
    <xf numFmtId="2" fontId="0" fillId="0" borderId="0" xfId="0" applyNumberFormat="1" applyBorder="1"/>
    <xf numFmtId="2" fontId="0" fillId="0" borderId="27" xfId="0" applyNumberFormat="1" applyBorder="1"/>
    <xf numFmtId="0" fontId="0" fillId="36" borderId="20" xfId="0" quotePrefix="1" applyFill="1" applyBorder="1"/>
    <xf numFmtId="0" fontId="0" fillId="36" borderId="21" xfId="0" quotePrefix="1" applyFill="1" applyBorder="1"/>
    <xf numFmtId="0" fontId="0" fillId="36" borderId="22" xfId="0" quotePrefix="1" applyFill="1" applyBorder="1"/>
    <xf numFmtId="0" fontId="0" fillId="36" borderId="23" xfId="0" quotePrefix="1" applyFill="1" applyBorder="1"/>
    <xf numFmtId="5" fontId="16" fillId="0" borderId="12" xfId="0" applyNumberFormat="1" applyFont="1" applyFill="1" applyBorder="1"/>
    <xf numFmtId="5" fontId="16" fillId="0" borderId="10" xfId="0" applyNumberFormat="1" applyFont="1" applyFill="1" applyBorder="1"/>
    <xf numFmtId="5" fontId="16" fillId="0" borderId="29" xfId="0" applyNumberFormat="1" applyFont="1" applyFill="1" applyBorder="1"/>
    <xf numFmtId="0" fontId="16" fillId="0" borderId="30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5" fontId="16" fillId="0" borderId="32" xfId="0" applyNumberFormat="1" applyFont="1" applyFill="1" applyBorder="1"/>
    <xf numFmtId="5" fontId="16" fillId="0" borderId="33" xfId="0" applyNumberFormat="1" applyFont="1" applyFill="1" applyBorder="1"/>
    <xf numFmtId="0" fontId="16" fillId="0" borderId="11" xfId="0" applyFont="1" applyFill="1" applyBorder="1"/>
    <xf numFmtId="0" fontId="0" fillId="0" borderId="34" xfId="0" applyBorder="1"/>
    <xf numFmtId="0" fontId="0" fillId="0" borderId="35" xfId="0" applyBorder="1"/>
    <xf numFmtId="0" fontId="16" fillId="0" borderId="35" xfId="0" applyFont="1" applyBorder="1"/>
    <xf numFmtId="0" fontId="23" fillId="0" borderId="35" xfId="0" applyFont="1" applyBorder="1"/>
    <xf numFmtId="0" fontId="0" fillId="0" borderId="36" xfId="0" applyBorder="1"/>
    <xf numFmtId="0" fontId="0" fillId="36" borderId="20" xfId="0" applyFill="1" applyBorder="1"/>
    <xf numFmtId="0" fontId="0" fillId="36" borderId="21" xfId="0" applyFill="1" applyBorder="1"/>
    <xf numFmtId="0" fontId="21" fillId="0" borderId="24" xfId="0" applyFont="1" applyBorder="1"/>
    <xf numFmtId="0" fontId="13" fillId="33" borderId="14" xfId="0" applyFont="1" applyFill="1" applyBorder="1"/>
    <xf numFmtId="0" fontId="16" fillId="0" borderId="37" xfId="0" applyFont="1" applyBorder="1"/>
    <xf numFmtId="0" fontId="0" fillId="0" borderId="38" xfId="0" applyBorder="1"/>
    <xf numFmtId="0" fontId="22" fillId="0" borderId="38" xfId="0" applyFont="1" applyBorder="1"/>
    <xf numFmtId="0" fontId="22" fillId="0" borderId="39" xfId="0" applyFont="1" applyBorder="1"/>
    <xf numFmtId="0" fontId="0" fillId="0" borderId="39" xfId="0" applyBorder="1"/>
    <xf numFmtId="0" fontId="0" fillId="37" borderId="0" xfId="0" applyFill="1"/>
    <xf numFmtId="0" fontId="0" fillId="37" borderId="14" xfId="0" applyFill="1" applyBorder="1"/>
    <xf numFmtId="0" fontId="16" fillId="0" borderId="28" xfId="0" applyFont="1" applyBorder="1" applyAlignment="1">
      <alignment horizontal="center"/>
    </xf>
    <xf numFmtId="5" fontId="19" fillId="0" borderId="15" xfId="0" quotePrefix="1" applyNumberFormat="1" applyFont="1" applyBorder="1"/>
    <xf numFmtId="5" fontId="18" fillId="0" borderId="15" xfId="0" applyNumberFormat="1" applyFont="1" applyBorder="1"/>
    <xf numFmtId="5" fontId="0" fillId="0" borderId="15" xfId="0" applyNumberFormat="1" applyBorder="1"/>
    <xf numFmtId="5" fontId="16" fillId="0" borderId="15" xfId="0" applyNumberFormat="1" applyFont="1" applyBorder="1"/>
    <xf numFmtId="0" fontId="23" fillId="0" borderId="14" xfId="0" applyFont="1" applyBorder="1"/>
    <xf numFmtId="0" fontId="16" fillId="0" borderId="12" xfId="0" applyFont="1" applyBorder="1"/>
    <xf numFmtId="5" fontId="16" fillId="0" borderId="10" xfId="0" applyNumberFormat="1" applyFont="1" applyBorder="1"/>
    <xf numFmtId="5" fontId="16" fillId="0" borderId="13" xfId="0" applyNumberFormat="1" applyFont="1" applyBorder="1"/>
    <xf numFmtId="6" fontId="0" fillId="0" borderId="0" xfId="0" quotePrefix="1" applyNumberFormat="1"/>
    <xf numFmtId="0" fontId="0" fillId="0" borderId="0" xfId="0" applyAlignment="1">
      <alignment vertical="distributed"/>
    </xf>
    <xf numFmtId="38" fontId="0" fillId="0" borderId="0" xfId="0" applyNumberFormat="1"/>
    <xf numFmtId="0" fontId="0" fillId="0" borderId="0" xfId="0" quotePrefix="1"/>
    <xf numFmtId="0" fontId="16" fillId="34" borderId="10" xfId="0" applyFont="1" applyFill="1" applyBorder="1" applyAlignment="1">
      <alignment horizontal="center"/>
    </xf>
    <xf numFmtId="0" fontId="13" fillId="35" borderId="30" xfId="0" applyFont="1" applyFill="1" applyBorder="1" applyAlignment="1">
      <alignment horizontal="center"/>
    </xf>
    <xf numFmtId="0" fontId="13" fillId="35" borderId="31" xfId="0" applyFont="1" applyFill="1" applyBorder="1" applyAlignment="1">
      <alignment horizontal="center"/>
    </xf>
    <xf numFmtId="0" fontId="13" fillId="35" borderId="18" xfId="0" applyFont="1" applyFill="1" applyBorder="1" applyAlignment="1">
      <alignment horizontal="center"/>
    </xf>
    <xf numFmtId="0" fontId="13" fillId="35" borderId="19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Profit</a:t>
            </a:r>
            <a:r>
              <a:rPr lang="en-US" baseline="0"/>
              <a:t> Comparison for Aerospace &amp; Defense vs. Semiconductor Industries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273952328573305E-2"/>
          <c:y val="7.498213168589335E-2"/>
          <c:w val="0.8995109438105211"/>
          <c:h val="0.73832383274939628"/>
        </c:manualLayout>
      </c:layout>
      <c:barChart>
        <c:barDir val="col"/>
        <c:grouping val="clustered"/>
        <c:varyColors val="0"/>
        <c:ser>
          <c:idx val="0"/>
          <c:order val="0"/>
          <c:tx>
            <c:v>Aerospace &amp; Defense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'Filtered data'!$O$2:$O$32</c:f>
              <c:numCache>
                <c:formatCode>#,##0_);[Red]\(#,##0\)</c:formatCode>
                <c:ptCount val="31"/>
                <c:pt idx="0">
                  <c:v>500000000</c:v>
                </c:pt>
                <c:pt idx="1">
                  <c:v>1000000000</c:v>
                </c:pt>
                <c:pt idx="2">
                  <c:v>1500000000</c:v>
                </c:pt>
                <c:pt idx="3">
                  <c:v>2000000000</c:v>
                </c:pt>
                <c:pt idx="4">
                  <c:v>2500000000</c:v>
                </c:pt>
                <c:pt idx="5">
                  <c:v>3000000000</c:v>
                </c:pt>
                <c:pt idx="6">
                  <c:v>3500000000</c:v>
                </c:pt>
                <c:pt idx="7">
                  <c:v>4000000000</c:v>
                </c:pt>
                <c:pt idx="8">
                  <c:v>4500000000</c:v>
                </c:pt>
                <c:pt idx="9">
                  <c:v>5000000000</c:v>
                </c:pt>
                <c:pt idx="10">
                  <c:v>5500000000</c:v>
                </c:pt>
                <c:pt idx="11">
                  <c:v>6000000000</c:v>
                </c:pt>
                <c:pt idx="12">
                  <c:v>6500000000</c:v>
                </c:pt>
                <c:pt idx="13">
                  <c:v>7000000000</c:v>
                </c:pt>
                <c:pt idx="14">
                  <c:v>7500000000</c:v>
                </c:pt>
                <c:pt idx="15">
                  <c:v>8000000000</c:v>
                </c:pt>
                <c:pt idx="16">
                  <c:v>8500000000</c:v>
                </c:pt>
                <c:pt idx="17">
                  <c:v>9000000000</c:v>
                </c:pt>
                <c:pt idx="18">
                  <c:v>9500000000</c:v>
                </c:pt>
                <c:pt idx="19">
                  <c:v>10000000000</c:v>
                </c:pt>
                <c:pt idx="20">
                  <c:v>10500000000</c:v>
                </c:pt>
                <c:pt idx="21">
                  <c:v>11000000000</c:v>
                </c:pt>
                <c:pt idx="22">
                  <c:v>11500000000</c:v>
                </c:pt>
                <c:pt idx="23">
                  <c:v>12000000000</c:v>
                </c:pt>
                <c:pt idx="24">
                  <c:v>12500000000</c:v>
                </c:pt>
                <c:pt idx="25">
                  <c:v>13000000000</c:v>
                </c:pt>
                <c:pt idx="26">
                  <c:v>13500000000</c:v>
                </c:pt>
                <c:pt idx="27">
                  <c:v>14000000000</c:v>
                </c:pt>
                <c:pt idx="28">
                  <c:v>14500000000</c:v>
                </c:pt>
                <c:pt idx="29">
                  <c:v>15000000000</c:v>
                </c:pt>
                <c:pt idx="30">
                  <c:v>15500000000</c:v>
                </c:pt>
              </c:numCache>
            </c:numRef>
          </c:cat>
          <c:val>
            <c:numRef>
              <c:f>'Filtered data'!$P$2:$P$33</c:f>
              <c:numCache>
                <c:formatCode>General</c:formatCode>
                <c:ptCount val="32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D-4A28-A995-45686C33869A}"/>
            </c:ext>
          </c:extLst>
        </c:ser>
        <c:ser>
          <c:idx val="1"/>
          <c:order val="1"/>
          <c:tx>
            <c:v>Semiconductors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'Filtered data'!$O$2:$O$32</c:f>
              <c:numCache>
                <c:formatCode>#,##0_);[Red]\(#,##0\)</c:formatCode>
                <c:ptCount val="31"/>
                <c:pt idx="0">
                  <c:v>500000000</c:v>
                </c:pt>
                <c:pt idx="1">
                  <c:v>1000000000</c:v>
                </c:pt>
                <c:pt idx="2">
                  <c:v>1500000000</c:v>
                </c:pt>
                <c:pt idx="3">
                  <c:v>2000000000</c:v>
                </c:pt>
                <c:pt idx="4">
                  <c:v>2500000000</c:v>
                </c:pt>
                <c:pt idx="5">
                  <c:v>3000000000</c:v>
                </c:pt>
                <c:pt idx="6">
                  <c:v>3500000000</c:v>
                </c:pt>
                <c:pt idx="7">
                  <c:v>4000000000</c:v>
                </c:pt>
                <c:pt idx="8">
                  <c:v>4500000000</c:v>
                </c:pt>
                <c:pt idx="9">
                  <c:v>5000000000</c:v>
                </c:pt>
                <c:pt idx="10">
                  <c:v>5500000000</c:v>
                </c:pt>
                <c:pt idx="11">
                  <c:v>6000000000</c:v>
                </c:pt>
                <c:pt idx="12">
                  <c:v>6500000000</c:v>
                </c:pt>
                <c:pt idx="13">
                  <c:v>7000000000</c:v>
                </c:pt>
                <c:pt idx="14">
                  <c:v>7500000000</c:v>
                </c:pt>
                <c:pt idx="15">
                  <c:v>8000000000</c:v>
                </c:pt>
                <c:pt idx="16">
                  <c:v>8500000000</c:v>
                </c:pt>
                <c:pt idx="17">
                  <c:v>9000000000</c:v>
                </c:pt>
                <c:pt idx="18">
                  <c:v>9500000000</c:v>
                </c:pt>
                <c:pt idx="19">
                  <c:v>10000000000</c:v>
                </c:pt>
                <c:pt idx="20">
                  <c:v>10500000000</c:v>
                </c:pt>
                <c:pt idx="21">
                  <c:v>11000000000</c:v>
                </c:pt>
                <c:pt idx="22">
                  <c:v>11500000000</c:v>
                </c:pt>
                <c:pt idx="23">
                  <c:v>12000000000</c:v>
                </c:pt>
                <c:pt idx="24">
                  <c:v>12500000000</c:v>
                </c:pt>
                <c:pt idx="25">
                  <c:v>13000000000</c:v>
                </c:pt>
                <c:pt idx="26">
                  <c:v>13500000000</c:v>
                </c:pt>
                <c:pt idx="27">
                  <c:v>14000000000</c:v>
                </c:pt>
                <c:pt idx="28">
                  <c:v>14500000000</c:v>
                </c:pt>
                <c:pt idx="29">
                  <c:v>15000000000</c:v>
                </c:pt>
                <c:pt idx="30">
                  <c:v>15500000000</c:v>
                </c:pt>
              </c:numCache>
            </c:numRef>
          </c:cat>
          <c:val>
            <c:numRef>
              <c:f>'Filtered data'!$Q$2:$Q$33</c:f>
              <c:numCache>
                <c:formatCode>General</c:formatCode>
                <c:ptCount val="32"/>
                <c:pt idx="0">
                  <c:v>17</c:v>
                </c:pt>
                <c:pt idx="1">
                  <c:v>3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D-4A28-A995-45686C3386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132064"/>
        <c:axId val="73132480"/>
      </c:barChart>
      <c:catAx>
        <c:axId val="7313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[Red]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2480"/>
        <c:crosses val="autoZero"/>
        <c:auto val="1"/>
        <c:lblAlgn val="ctr"/>
        <c:lblOffset val="100"/>
        <c:noMultiLvlLbl val="0"/>
      </c:catAx>
      <c:valAx>
        <c:axId val="731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98686377701183"/>
          <c:y val="8.590989912560669E-2"/>
          <c:w val="0.20879716620956271"/>
          <c:h val="6.8230376293164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2A5630-E963-4B61-8005-6357C6EC1B77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F2A44-6ECA-4253-A8D0-B1CD285AAF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hony" refreshedDate="44217.693406481485" createdVersion="6" refreshedVersion="6" minRefreshableVersion="3" recordCount="1711" xr:uid="{D0E824C9-9793-4D2D-BBDE-5B4BC286C1F4}">
  <cacheSource type="worksheet">
    <worksheetSource ref="B1:M1048576" sheet="projectdata-nyse"/>
  </cacheSource>
  <cacheFields count="12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/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/>
    </cacheField>
    <cacheField name="Gross Profit" numFmtId="0">
      <sharedItems containsString="0" containsBlank="1" containsNumber="1" containsInteger="1" minValue="-12647000000" maxValue="149453000000"/>
    </cacheField>
    <cacheField name="Operating Profit" numFmtId="0">
      <sharedItems containsBlank="1" containsMixedTypes="1" containsNumber="1" containsInteger="1" minValue="-25845000000" maxValue="71230000000" count="1643">
        <n v="534000000"/>
        <n v="1958000000"/>
        <n v="5049000000"/>
        <n v="7255000000"/>
        <n v="657315000"/>
        <n v="660318000"/>
        <s v=")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26000000"/>
        <n v="4513000000"/>
        <n v="3767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4505000000"/>
        <n v="4712000000"/>
        <n v="5549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592596000"/>
        <n v="744685000"/>
        <n v="520726000"/>
        <n v="820000000"/>
        <n v="969000000"/>
        <n v="1070000000"/>
        <n v="1397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s v="Year 1"/>
    <d v="2012-12-31T00:00:00"/>
    <n v="24855000000"/>
    <n v="10499000000"/>
    <n v="12977000000"/>
    <n v="0"/>
    <n v="845000000"/>
    <x v="0"/>
    <s v="Airlines"/>
    <n v="14356000000"/>
    <x v="0"/>
  </r>
  <r>
    <x v="0"/>
    <s v="Year 2"/>
    <d v="2013-12-31T00:00:00"/>
    <n v="26743000000"/>
    <n v="11019000000"/>
    <n v="12913000000"/>
    <n v="0"/>
    <n v="853000000"/>
    <x v="0"/>
    <s v="Airlines"/>
    <n v="15724000000"/>
    <x v="1"/>
  </r>
  <r>
    <x v="0"/>
    <s v="Year 3"/>
    <d v="2014-12-31T00:00:00"/>
    <n v="42650000000"/>
    <n v="15620000000"/>
    <n v="20686000000"/>
    <n v="0"/>
    <n v="1295000000"/>
    <x v="0"/>
    <s v="Airlines"/>
    <n v="27030000000"/>
    <x v="2"/>
  </r>
  <r>
    <x v="0"/>
    <s v="Year 4"/>
    <d v="2015-12-31T00:00:00"/>
    <n v="40990000000"/>
    <n v="11096000000"/>
    <n v="21275000000"/>
    <n v="0"/>
    <n v="1364000000"/>
    <x v="0"/>
    <s v="Airlines"/>
    <n v="29894000000"/>
    <x v="3"/>
  </r>
  <r>
    <x v="1"/>
    <s v="Year 1"/>
    <d v="2012-12-29T00:00:00"/>
    <n v="6205003000"/>
    <n v="3106967000"/>
    <n v="2440721000"/>
    <n v="0"/>
    <n v="0"/>
    <x v="1"/>
    <s v="Automotive Retail"/>
    <n v="3098036000"/>
    <x v="4"/>
  </r>
  <r>
    <x v="1"/>
    <s v="Year 2"/>
    <d v="2013-12-28T00:00:00"/>
    <n v="6493814000"/>
    <n v="3241668000"/>
    <n v="2591828000"/>
    <n v="0"/>
    <n v="0"/>
    <x v="1"/>
    <s v="Automotive Retail"/>
    <n v="3252146000"/>
    <x v="5"/>
  </r>
  <r>
    <x v="1"/>
    <s v="Year 3"/>
    <d v="2015-01-03T00:00:00"/>
    <n v="9843861000"/>
    <n v="5390248000"/>
    <n v="3601903000"/>
    <n v="0"/>
    <n v="0"/>
    <x v="1"/>
    <s v="Automotive Retail"/>
    <n v="4453613000"/>
    <x v="6"/>
  </r>
  <r>
    <x v="1"/>
    <s v="Year 4"/>
    <d v="2016-01-02T00:00:00"/>
    <n v="9737018000"/>
    <n v="5314246000"/>
    <n v="3596992000"/>
    <n v="0"/>
    <n v="0"/>
    <x v="1"/>
    <s v="Automotive Retail"/>
    <n v="4422772000"/>
    <x v="7"/>
  </r>
  <r>
    <x v="2"/>
    <s v="Year 1"/>
    <d v="2013-09-28T00:00:00"/>
    <n v="170910000000"/>
    <n v="106606000000"/>
    <n v="10830000000"/>
    <n v="4475000000"/>
    <n v="0"/>
    <x v="2"/>
    <s v="Computer Hardware"/>
    <n v="64304000000"/>
    <x v="8"/>
  </r>
  <r>
    <x v="2"/>
    <s v="Year 2"/>
    <d v="2014-09-27T00:00:00"/>
    <n v="182795000000"/>
    <n v="112258000000"/>
    <n v="11993000000"/>
    <n v="6041000000"/>
    <n v="0"/>
    <x v="2"/>
    <s v="Computer Hardware"/>
    <n v="70537000000"/>
    <x v="9"/>
  </r>
  <r>
    <x v="2"/>
    <s v="Year 3"/>
    <d v="2015-09-26T00:00:00"/>
    <n v="233715000000"/>
    <n v="140089000000"/>
    <n v="14329000000"/>
    <n v="8067000000"/>
    <n v="0"/>
    <x v="2"/>
    <s v="Computer Hardware"/>
    <n v="93626000000"/>
    <x v="10"/>
  </r>
  <r>
    <x v="2"/>
    <s v="Year 4"/>
    <d v="2016-09-24T00:00:00"/>
    <n v="215639000000"/>
    <n v="131376000000"/>
    <n v="14194000000"/>
    <n v="10045000000"/>
    <n v="0"/>
    <x v="2"/>
    <s v="Computer Hardware"/>
    <n v="84263000000"/>
    <x v="11"/>
  </r>
  <r>
    <x v="3"/>
    <s v="Year 1"/>
    <d v="2012-12-31T00:00:00"/>
    <n v="18380000000"/>
    <n v="4508000000"/>
    <n v="4989000000"/>
    <n v="2778000000"/>
    <n v="0"/>
    <x v="3"/>
    <s v="Pharmaceuticals"/>
    <n v="13872000000"/>
    <x v="12"/>
  </r>
  <r>
    <x v="3"/>
    <s v="Year 2"/>
    <d v="2013-12-31T00:00:00"/>
    <n v="18790000000"/>
    <n v="4581000000"/>
    <n v="5352000000"/>
    <n v="2855000000"/>
    <n v="0"/>
    <x v="3"/>
    <s v="Pharmaceuticals"/>
    <n v="14209000000"/>
    <x v="13"/>
  </r>
  <r>
    <x v="3"/>
    <s v="Year 3"/>
    <d v="2014-12-31T00:00:00"/>
    <n v="19960000000"/>
    <n v="4426000000"/>
    <n v="8474000000"/>
    <n v="3297000000"/>
    <n v="0"/>
    <x v="3"/>
    <s v="Pharmaceuticals"/>
    <n v="15534000000"/>
    <x v="14"/>
  </r>
  <r>
    <x v="3"/>
    <s v="Year 4"/>
    <d v="2015-12-31T00:00:00"/>
    <n v="22859000000"/>
    <n v="4500000000"/>
    <n v="6387000000"/>
    <n v="4285000000"/>
    <n v="0"/>
    <x v="3"/>
    <s v="Pharmaceuticals"/>
    <n v="18359000000"/>
    <x v="15"/>
  </r>
  <r>
    <x v="4"/>
    <s v="Year 1"/>
    <d v="2013-09-30T00:00:00"/>
    <n v="87959167000"/>
    <n v="85451348000"/>
    <n v="1447234000"/>
    <n v="0"/>
    <n v="162186000"/>
    <x v="3"/>
    <s v="Health Care Distributors"/>
    <n v="2507819000"/>
    <x v="16"/>
  </r>
  <r>
    <x v="4"/>
    <s v="Year 2"/>
    <d v="2014-09-30T00:00:00"/>
    <n v="119569127000"/>
    <n v="116586761000"/>
    <n v="2011595000"/>
    <n v="0"/>
    <n v="188680000"/>
    <x v="3"/>
    <s v="Health Care Distributors"/>
    <n v="2982366000"/>
    <x v="17"/>
  </r>
  <r>
    <x v="4"/>
    <s v="Year 3"/>
    <d v="2015-09-30T00:00:00"/>
    <n v="135961803000"/>
    <n v="132432490000"/>
    <n v="2858458000"/>
    <n v="0"/>
    <n v="248635000"/>
    <x v="3"/>
    <s v="Health Care Distributors"/>
    <n v="3529313000"/>
    <x v="18"/>
  </r>
  <r>
    <x v="4"/>
    <s v="Year 4"/>
    <d v="2016-09-30T00:00:00"/>
    <n v="146849686000"/>
    <n v="142577080000"/>
    <n v="2382097000"/>
    <n v="0"/>
    <n v="364735000"/>
    <x v="3"/>
    <s v="Health Care Distributors"/>
    <n v="4272606000"/>
    <x v="19"/>
  </r>
  <r>
    <x v="5"/>
    <s v="Year 1"/>
    <d v="2012-12-31T00:00:00"/>
    <n v="19050000000"/>
    <n v="8899000000"/>
    <n v="6735000000"/>
    <n v="1461000000"/>
    <n v="595000000"/>
    <x v="3"/>
    <s v="Health Care Equipment"/>
    <n v="10151000000"/>
    <x v="20"/>
  </r>
  <r>
    <x v="5"/>
    <s v="Year 2"/>
    <d v="2013-12-31T00:00:00"/>
    <n v="19657000000"/>
    <n v="9193000000"/>
    <n v="6372000000"/>
    <n v="1371000000"/>
    <n v="588000000"/>
    <x v="3"/>
    <s v="Health Care Equipment"/>
    <n v="10464000000"/>
    <x v="21"/>
  </r>
  <r>
    <x v="5"/>
    <s v="Year 3"/>
    <d v="2014-12-31T00:00:00"/>
    <n v="20247000000"/>
    <n v="9218000000"/>
    <n v="6530000000"/>
    <n v="1345000000"/>
    <n v="555000000"/>
    <x v="3"/>
    <s v="Health Care Equipment"/>
    <n v="11029000000"/>
    <x v="22"/>
  </r>
  <r>
    <x v="5"/>
    <s v="Year 4"/>
    <d v="2015-12-31T00:00:00"/>
    <n v="20405000000"/>
    <n v="8747000000"/>
    <n v="6785000000"/>
    <n v="1405000000"/>
    <n v="601000000"/>
    <x v="3"/>
    <s v="Health Care Equipment"/>
    <n v="11658000000"/>
    <x v="23"/>
  </r>
  <r>
    <x v="6"/>
    <s v="Year 1"/>
    <d v="2013-11-29T00:00:00"/>
    <n v="4055240000"/>
    <n v="586557000"/>
    <n v="2140578000"/>
    <n v="826631000"/>
    <n v="52254000"/>
    <x v="2"/>
    <s v="Application Software"/>
    <n v="3468683000"/>
    <x v="24"/>
  </r>
  <r>
    <x v="6"/>
    <s v="Year 2"/>
    <d v="2014-11-28T00:00:00"/>
    <n v="4147065000"/>
    <n v="622080000"/>
    <n v="2195640000"/>
    <n v="844353000"/>
    <n v="52424000"/>
    <x v="2"/>
    <s v="Application Software"/>
    <n v="3524985000"/>
    <x v="25"/>
  </r>
  <r>
    <x v="6"/>
    <s v="Year 3"/>
    <d v="2015-11-27T00:00:00"/>
    <n v="4795511000"/>
    <n v="744317000"/>
    <n v="2215161000"/>
    <n v="862730000"/>
    <n v="68649000"/>
    <x v="2"/>
    <s v="Application Software"/>
    <n v="4051194000"/>
    <x v="26"/>
  </r>
  <r>
    <x v="6"/>
    <s v="Year 4"/>
    <d v="2016-12-02T00:00:00"/>
    <n v="5854430000"/>
    <n v="819908000"/>
    <n v="2487907000"/>
    <n v="975987000"/>
    <n v="78534000"/>
    <x v="2"/>
    <s v="Application Software"/>
    <n v="5034522000"/>
    <x v="27"/>
  </r>
  <r>
    <x v="7"/>
    <s v="Year 1"/>
    <d v="2013-11-02T00:00:00"/>
    <n v="2633689000"/>
    <n v="941278000"/>
    <n v="396233000"/>
    <n v="513035000"/>
    <n v="220000"/>
    <x v="2"/>
    <s v="Semiconductors"/>
    <n v="1692411000"/>
    <x v="28"/>
  </r>
  <r>
    <x v="7"/>
    <s v="Year 2"/>
    <d v="2014-11-01T00:00:00"/>
    <n v="2864773000"/>
    <n v="1034585000"/>
    <n v="454676000"/>
    <n v="559686000"/>
    <n v="26020000"/>
    <x v="2"/>
    <s v="Semiconductors"/>
    <n v="1830188000"/>
    <x v="29"/>
  </r>
  <r>
    <x v="7"/>
    <s v="Year 3"/>
    <d v="2015-10-31T00:00:00"/>
    <n v="3435092000"/>
    <n v="1175830000"/>
    <n v="702644000"/>
    <n v="637459000"/>
    <n v="88318000"/>
    <x v="2"/>
    <s v="Semiconductors"/>
    <n v="2259262000"/>
    <x v="30"/>
  </r>
  <r>
    <x v="7"/>
    <s v="Year 4"/>
    <d v="2016-10-29T00:00:00"/>
    <n v="3421409000"/>
    <n v="1194236000"/>
    <n v="461438000"/>
    <n v="653816000"/>
    <n v="70123000"/>
    <x v="2"/>
    <s v="Semiconductors"/>
    <n v="2227173000"/>
    <x v="31"/>
  </r>
  <r>
    <x v="8"/>
    <s v="Year 1"/>
    <d v="2012-12-31T00:00:00"/>
    <n v="90559000000"/>
    <n v="86936000000"/>
    <n v="1665000000"/>
    <n v="0"/>
    <n v="0"/>
    <x v="4"/>
    <s v="Agricultural Products"/>
    <n v="3623000000"/>
    <x v="1"/>
  </r>
  <r>
    <x v="8"/>
    <s v="Year 2"/>
    <d v="2013-12-31T00:00:00"/>
    <n v="89804000000"/>
    <n v="85915000000"/>
    <n v="1759000000"/>
    <n v="0"/>
    <n v="0"/>
    <x v="4"/>
    <s v="Agricultural Products"/>
    <n v="3889000000"/>
    <x v="32"/>
  </r>
  <r>
    <x v="8"/>
    <s v="Year 3"/>
    <d v="2014-12-31T00:00:00"/>
    <n v="81201000000"/>
    <n v="76433000000"/>
    <n v="1907000000"/>
    <n v="0"/>
    <n v="0"/>
    <x v="4"/>
    <s v="Agricultural Products"/>
    <n v="4768000000"/>
    <x v="33"/>
  </r>
  <r>
    <x v="8"/>
    <s v="Year 4"/>
    <d v="2015-12-31T00:00:00"/>
    <n v="67702000000"/>
    <n v="63682000000"/>
    <n v="2010000000"/>
    <n v="0"/>
    <n v="0"/>
    <x v="4"/>
    <s v="Agricultural Products"/>
    <n v="4020000000"/>
    <x v="34"/>
  </r>
  <r>
    <x v="9"/>
    <s v="Year 1"/>
    <d v="2012-12-31T00:00:00"/>
    <n v="3641390000"/>
    <n v="2392091000"/>
    <n v="108059000"/>
    <n v="0"/>
    <n v="166876000"/>
    <x v="2"/>
    <s v="Data Processing &amp; Outsourced Services"/>
    <n v="1249299000"/>
    <x v="35"/>
  </r>
  <r>
    <x v="9"/>
    <s v="Year 2"/>
    <d v="2013-12-31T00:00:00"/>
    <n v="4319063000"/>
    <n v="2894917000"/>
    <n v="109115000"/>
    <n v="0"/>
    <n v="216119000"/>
    <x v="2"/>
    <s v="Data Processing &amp; Outsourced Services"/>
    <n v="1424146000"/>
    <x v="36"/>
  </r>
  <r>
    <x v="9"/>
    <s v="Year 3"/>
    <d v="2014-12-31T00:00:00"/>
    <n v="5302940000"/>
    <n v="3643979000"/>
    <n v="247412000"/>
    <n v="0"/>
    <n v="313082000"/>
    <x v="2"/>
    <s v="Data Processing &amp; Outsourced Services"/>
    <n v="1658961000"/>
    <x v="37"/>
  </r>
  <r>
    <x v="9"/>
    <s v="Year 4"/>
    <d v="2015-12-31T00:00:00"/>
    <n v="6439746000"/>
    <n v="4482700000"/>
    <n v="203046000"/>
    <n v="0"/>
    <n v="492140000"/>
    <x v="2"/>
    <s v="Data Processing &amp; Outsourced Services"/>
    <n v="1957046000"/>
    <x v="38"/>
  </r>
  <r>
    <x v="10"/>
    <s v="Year 1"/>
    <d v="2013-01-31T00:00:00"/>
    <n v="2312200000"/>
    <n v="238500000"/>
    <n v="1081800000"/>
    <n v="600000000"/>
    <n v="42100000"/>
    <x v="2"/>
    <s v="Application Software"/>
    <n v="2073700000"/>
    <x v="39"/>
  </r>
  <r>
    <x v="10"/>
    <s v="Year 2"/>
    <d v="2014-01-31T00:00:00"/>
    <n v="2273900000"/>
    <n v="274300000"/>
    <n v="1054400000"/>
    <n v="611100000"/>
    <n v="36500000"/>
    <x v="2"/>
    <s v="Application Software"/>
    <n v="1999600000"/>
    <x v="40"/>
  </r>
  <r>
    <x v="10"/>
    <s v="Year 3"/>
    <d v="2015-01-31T00:00:00"/>
    <n v="2512200000"/>
    <n v="342100000"/>
    <n v="1281300000"/>
    <n v="725200000"/>
    <n v="39800000"/>
    <x v="2"/>
    <s v="Application Software"/>
    <n v="2170100000"/>
    <x v="41"/>
  </r>
  <r>
    <x v="10"/>
    <s v="Year 4"/>
    <d v="2016-01-31T00:00:00"/>
    <n v="2504100000"/>
    <n v="370700000"/>
    <n v="1308900000"/>
    <n v="790000000"/>
    <n v="33200000"/>
    <x v="2"/>
    <s v="Application Software"/>
    <n v="2133400000"/>
    <x v="42"/>
  </r>
  <r>
    <x v="11"/>
    <s v="Year 1"/>
    <d v="2012-12-31T00:00:00"/>
    <n v="5781000000"/>
    <n v="3477000000"/>
    <n v="443000000"/>
    <n v="0"/>
    <n v="673000000"/>
    <x v="5"/>
    <s v="MultiUtilities"/>
    <n v="2304000000"/>
    <x v="43"/>
  </r>
  <r>
    <x v="11"/>
    <s v="Year 2"/>
    <d v="2013-12-31T00:00:00"/>
    <n v="5838000000"/>
    <n v="3490000000"/>
    <n v="458000000"/>
    <n v="0"/>
    <n v="706000000"/>
    <x v="5"/>
    <s v="MultiUtilities"/>
    <n v="2348000000"/>
    <x v="44"/>
  </r>
  <r>
    <x v="11"/>
    <s v="Year 3"/>
    <d v="2014-12-31T00:00:00"/>
    <n v="6053000000"/>
    <n v="3586000000"/>
    <n v="468000000"/>
    <n v="0"/>
    <n v="745000000"/>
    <x v="5"/>
    <s v="MultiUtilities"/>
    <n v="2467000000"/>
    <x v="45"/>
  </r>
  <r>
    <x v="11"/>
    <s v="Year 4"/>
    <d v="2015-12-31T00:00:00"/>
    <n v="6098000000"/>
    <n v="3501000000"/>
    <n v="542000000"/>
    <n v="0"/>
    <n v="796000000"/>
    <x v="5"/>
    <s v="MultiUtilities"/>
    <n v="2597000000"/>
    <x v="46"/>
  </r>
  <r>
    <x v="12"/>
    <s v="Year 1"/>
    <d v="2012-12-31T00:00:00"/>
    <n v="14945000000"/>
    <n v="6395000000"/>
    <n v="3812000000"/>
    <n v="0"/>
    <n v="1782000000"/>
    <x v="5"/>
    <s v="Electric Utilities"/>
    <n v="8550000000"/>
    <x v="47"/>
  </r>
  <r>
    <x v="12"/>
    <s v="Year 2"/>
    <d v="2013-12-31T00:00:00"/>
    <n v="14813500000"/>
    <n v="6722300000"/>
    <n v="3329800000"/>
    <n v="0"/>
    <n v="1712500000"/>
    <x v="5"/>
    <s v="Electric Utilities"/>
    <n v="8091200000"/>
    <x v="48"/>
  </r>
  <r>
    <x v="12"/>
    <s v="Year 3"/>
    <d v="2014-12-31T00:00:00"/>
    <n v="16378600000"/>
    <n v="7685700000"/>
    <n v="3667900000"/>
    <n v="0"/>
    <n v="1897600000"/>
    <x v="5"/>
    <s v="Electric Utilities"/>
    <n v="8692900000"/>
    <x v="49"/>
  </r>
  <r>
    <x v="12"/>
    <s v="Year 4"/>
    <d v="2015-12-31T00:00:00"/>
    <n v="16453200000"/>
    <n v="7433500000"/>
    <n v="3676500000"/>
    <n v="0"/>
    <n v="2009700000"/>
    <x v="5"/>
    <s v="Electric Utilities"/>
    <n v="9019700000"/>
    <x v="50"/>
  </r>
  <r>
    <x v="13"/>
    <s v="Year 1"/>
    <d v="2012-12-31T00:00:00"/>
    <n v="25364000000"/>
    <n v="17074000000"/>
    <n v="0"/>
    <n v="0"/>
    <n v="3727000000"/>
    <x v="6"/>
    <s v="Life &amp; Health Insurance"/>
    <n v="8290000000"/>
    <x v="51"/>
  </r>
  <r>
    <x v="13"/>
    <s v="Year 2"/>
    <d v="2013-12-31T00:00:00"/>
    <n v="23939000000"/>
    <n v="15341000000"/>
    <n v="0"/>
    <n v="0"/>
    <n v="3489000000"/>
    <x v="6"/>
    <s v="Life &amp; Health Insurance"/>
    <n v="8598000000"/>
    <x v="52"/>
  </r>
  <r>
    <x v="13"/>
    <s v="Year 3"/>
    <d v="2014-12-31T00:00:00"/>
    <n v="22728000000"/>
    <n v="14373000000"/>
    <n v="0"/>
    <n v="0"/>
    <n v="3547000000"/>
    <x v="6"/>
    <s v="Life &amp; Health Insurance"/>
    <n v="8355000000"/>
    <x v="53"/>
  </r>
  <r>
    <x v="13"/>
    <s v="Year 4"/>
    <d v="2015-12-31T00:00:00"/>
    <n v="20872000000"/>
    <n v="13049000000"/>
    <n v="0"/>
    <n v="0"/>
    <n v="3672000000"/>
    <x v="6"/>
    <s v="Life &amp; Health Insurance"/>
    <n v="7823000000"/>
    <x v="54"/>
  </r>
  <r>
    <x v="14"/>
    <s v="Year 1"/>
    <d v="2012-12-31T00:00:00"/>
    <n v="71214000000"/>
    <n v="37745000000"/>
    <n v="21491000000"/>
    <n v="0"/>
    <n v="0"/>
    <x v="6"/>
    <s v="Property &amp; Casualty Insurance"/>
    <n v="33469000000"/>
    <x v="55"/>
  </r>
  <r>
    <x v="14"/>
    <s v="Year 2"/>
    <d v="2013-12-31T00:00:00"/>
    <n v="68874000000"/>
    <n v="34660000000"/>
    <n v="22005000000"/>
    <n v="0"/>
    <n v="0"/>
    <x v="6"/>
    <s v="Property &amp; Casualty Insurance"/>
    <n v="34214000000"/>
    <x v="56"/>
  </r>
  <r>
    <x v="14"/>
    <s v="Year 3"/>
    <d v="2014-12-31T00:00:00"/>
    <n v="64406000000"/>
    <n v="33611000000"/>
    <n v="18491000000"/>
    <n v="0"/>
    <n v="0"/>
    <x v="6"/>
    <s v="Property &amp; Casualty Insurance"/>
    <n v="30795000000"/>
    <x v="57"/>
  </r>
  <r>
    <x v="14"/>
    <s v="Year 4"/>
    <d v="2015-12-31T00:00:00"/>
    <n v="58327000000"/>
    <n v="36581000000"/>
    <n v="16417000000"/>
    <n v="0"/>
    <n v="0"/>
    <x v="6"/>
    <s v="Property &amp; Casualty Insurance"/>
    <n v="21746000000"/>
    <x v="58"/>
  </r>
  <r>
    <x v="15"/>
    <s v="Year 1"/>
    <d v="2012-12-31T00:00:00"/>
    <n v="958511000"/>
    <n v="386355000"/>
    <n v="61732000"/>
    <n v="0"/>
    <n v="325173000"/>
    <x v="7"/>
    <s v="REITs"/>
    <n v="572156000"/>
    <x v="59"/>
  </r>
  <r>
    <x v="15"/>
    <s v="Year 2"/>
    <d v="2013-12-31T00:00:00"/>
    <n v="974053000"/>
    <n v="380051000"/>
    <n v="53073000"/>
    <n v="0"/>
    <n v="291910000"/>
    <x v="7"/>
    <s v="REITs"/>
    <n v="594002000"/>
    <x v="60"/>
  </r>
  <r>
    <x v="15"/>
    <s v="Year 3"/>
    <d v="2014-12-31T00:00:00"/>
    <n v="984363000"/>
    <n v="380964000"/>
    <n v="56621000"/>
    <n v="0"/>
    <n v="282608000"/>
    <x v="7"/>
    <s v="REITs"/>
    <n v="603399000"/>
    <x v="61"/>
  </r>
  <r>
    <x v="15"/>
    <s v="Year 4"/>
    <d v="2015-12-31T00:00:00"/>
    <n v="981310000"/>
    <n v="365248000"/>
    <n v="53546000"/>
    <n v="0"/>
    <n v="306301000"/>
    <x v="7"/>
    <s v="REITs"/>
    <n v="616062000"/>
    <x v="62"/>
  </r>
  <r>
    <x v="16"/>
    <s v="Year 1"/>
    <d v="2013-12-31T00:00:00"/>
    <n v="9047657000"/>
    <n v="6709936000"/>
    <n v="0"/>
    <n v="0"/>
    <n v="1470287000"/>
    <x v="6"/>
    <s v="Multi-line Insurance"/>
    <n v="2337721000"/>
    <x v="63"/>
  </r>
  <r>
    <x v="16"/>
    <s v="Year 2"/>
    <d v="2014-12-31T00:00:00"/>
    <n v="10381653000"/>
    <n v="8093563000"/>
    <n v="0"/>
    <n v="0"/>
    <n v="1485558000"/>
    <x v="6"/>
    <s v="Multi-line Insurance"/>
    <n v="2288090000"/>
    <x v="64"/>
  </r>
  <r>
    <x v="16"/>
    <s v="Year 3"/>
    <d v="2015-12-31T00:00:00"/>
    <n v="10325494000"/>
    <n v="8666624000"/>
    <n v="0"/>
    <n v="0"/>
    <n v="1402573000"/>
    <x v="6"/>
    <s v="Multi-line Insurance"/>
    <n v="1658870000"/>
    <x v="65"/>
  </r>
  <r>
    <x v="16"/>
    <s v="Year 4"/>
    <d v="2016-12-31T00:00:00"/>
    <n v="7531780000"/>
    <n v="5251228000"/>
    <n v="0"/>
    <n v="0"/>
    <n v="1351314000"/>
    <x v="6"/>
    <s v="Multi-line Insurance"/>
    <n v="2280552000"/>
    <x v="66"/>
  </r>
  <r>
    <x v="17"/>
    <s v="Year 1"/>
    <d v="2012-12-31T00:00:00"/>
    <n v="1373947000"/>
    <n v="529900000"/>
    <n v="433448000"/>
    <n v="74744000"/>
    <n v="20962000"/>
    <x v="2"/>
    <s v="Internet Software &amp; Services"/>
    <n v="844047000"/>
    <x v="67"/>
  </r>
  <r>
    <x v="17"/>
    <s v="Year 2"/>
    <d v="2013-12-31T00:00:00"/>
    <n v="1577922000"/>
    <n v="511087000"/>
    <n v="535598000"/>
    <n v="93879000"/>
    <n v="21547000"/>
    <x v="2"/>
    <s v="Internet Software &amp; Services"/>
    <n v="1066835000"/>
    <x v="68"/>
  </r>
  <r>
    <x v="17"/>
    <s v="Year 3"/>
    <d v="2014-12-31T00:00:00"/>
    <n v="1963874000"/>
    <n v="610943000"/>
    <n v="704880000"/>
    <n v="125286000"/>
    <n v="32057000"/>
    <x v="2"/>
    <s v="Internet Software &amp; Services"/>
    <n v="1352931000"/>
    <x v="69"/>
  </r>
  <r>
    <x v="17"/>
    <s v="Year 4"/>
    <d v="2015-12-31T00:00:00"/>
    <n v="2197448000"/>
    <n v="725620000"/>
    <n v="829253000"/>
    <n v="148591000"/>
    <n v="27067000"/>
    <x v="2"/>
    <s v="Internet Software &amp; Services"/>
    <n v="1471828000"/>
    <x v="70"/>
  </r>
  <r>
    <x v="18"/>
    <s v="Year 1"/>
    <d v="2012-12-31T00:00:00"/>
    <n v="2519154000"/>
    <n v="1620311000"/>
    <n v="308456000"/>
    <n v="78919000"/>
    <n v="0"/>
    <x v="8"/>
    <s v="Specialty Chemicals"/>
    <n v="898843000"/>
    <x v="71"/>
  </r>
  <r>
    <x v="18"/>
    <s v="Year 2"/>
    <d v="2013-12-31T00:00:00"/>
    <n v="2394270000"/>
    <n v="1543799000"/>
    <n v="158189000"/>
    <n v="82246000"/>
    <n v="0"/>
    <x v="8"/>
    <s v="Specialty Chemicals"/>
    <n v="850471000"/>
    <x v="72"/>
  </r>
  <r>
    <x v="18"/>
    <s v="Year 3"/>
    <d v="2014-12-31T00:00:00"/>
    <n v="2445548000"/>
    <n v="1674700000"/>
    <n v="355135000"/>
    <n v="88310000"/>
    <n v="0"/>
    <x v="8"/>
    <s v="Specialty Chemicals"/>
    <n v="770848000"/>
    <x v="73"/>
  </r>
  <r>
    <x v="18"/>
    <s v="Year 4"/>
    <d v="2015-12-31T00:00:00"/>
    <n v="3651335000"/>
    <n v="2454463000"/>
    <n v="512274000"/>
    <n v="102871000"/>
    <n v="0"/>
    <x v="8"/>
    <s v="Specialty Chemicals"/>
    <n v="1196872000"/>
    <x v="74"/>
  </r>
  <r>
    <x v="19"/>
    <s v="Year 1"/>
    <d v="2012-12-31T00:00:00"/>
    <n v="4657000000"/>
    <n v="2319000000"/>
    <n v="1542000000"/>
    <n v="0"/>
    <n v="264000000"/>
    <x v="0"/>
    <s v="Airlines"/>
    <n v="2338000000"/>
    <x v="75"/>
  </r>
  <r>
    <x v="19"/>
    <s v="Year 2"/>
    <d v="2013-12-31T00:00:00"/>
    <n v="5156000000"/>
    <n v="2355000000"/>
    <n v="1693000000"/>
    <n v="0"/>
    <n v="270000000"/>
    <x v="0"/>
    <s v="Airlines"/>
    <n v="2801000000"/>
    <x v="76"/>
  </r>
  <r>
    <x v="19"/>
    <s v="Year 3"/>
    <d v="2014-12-31T00:00:00"/>
    <n v="5368000000"/>
    <n v="2325000000"/>
    <n v="1817000000"/>
    <n v="0"/>
    <n v="294000000"/>
    <x v="0"/>
    <s v="Airlines"/>
    <n v="3043000000"/>
    <x v="77"/>
  </r>
  <r>
    <x v="19"/>
    <s v="Year 4"/>
    <d v="2015-12-31T00:00:00"/>
    <n v="5598000000"/>
    <n v="1935000000"/>
    <n v="2013000000"/>
    <n v="0"/>
    <n v="320000000"/>
    <x v="0"/>
    <s v="Airlines"/>
    <n v="3663000000"/>
    <x v="78"/>
  </r>
  <r>
    <x v="20"/>
    <s v="Year 1"/>
    <d v="2012-12-31T00:00:00"/>
    <n v="33315000000"/>
    <n v="21618000000"/>
    <n v="0"/>
    <n v="0"/>
    <n v="8002000000"/>
    <x v="6"/>
    <s v="Property &amp; Casualty Insurance"/>
    <n v="11697000000"/>
    <x v="79"/>
  </r>
  <r>
    <x v="20"/>
    <s v="Year 2"/>
    <d v="2013-12-31T00:00:00"/>
    <n v="34507000000"/>
    <n v="19828000000"/>
    <n v="1278000000"/>
    <n v="0"/>
    <n v="8389000000"/>
    <x v="6"/>
    <s v="Property &amp; Casualty Insurance"/>
    <n v="14679000000"/>
    <x v="80"/>
  </r>
  <r>
    <x v="20"/>
    <s v="Year 3"/>
    <d v="2014-12-31T00:00:00"/>
    <n v="35239000000"/>
    <n v="21193000000"/>
    <n v="919000000"/>
    <n v="0"/>
    <n v="8476000000"/>
    <x v="6"/>
    <s v="Property &amp; Casualty Insurance"/>
    <n v="14046000000"/>
    <x v="81"/>
  </r>
  <r>
    <x v="20"/>
    <s v="Year 4"/>
    <d v="2015-12-31T00:00:00"/>
    <n v="35653000000"/>
    <n v="22837000000"/>
    <n v="761000000"/>
    <n v="0"/>
    <n v="8445000000"/>
    <x v="6"/>
    <s v="Property &amp; Casualty Insurance"/>
    <n v="12816000000"/>
    <x v="82"/>
  </r>
  <r>
    <x v="21"/>
    <s v="Year 1"/>
    <d v="2013-12-31T00:00:00"/>
    <n v="2069600000"/>
    <n v="1208100000"/>
    <n v="483100000"/>
    <n v="0"/>
    <n v="0"/>
    <x v="0"/>
    <s v="Building Products"/>
    <n v="861500000"/>
    <x v="83"/>
  </r>
  <r>
    <x v="21"/>
    <s v="Year 2"/>
    <d v="2014-12-31T00:00:00"/>
    <n v="2118300000"/>
    <n v="1264600000"/>
    <n v="527400000"/>
    <n v="0"/>
    <n v="0"/>
    <x v="0"/>
    <s v="Building Products"/>
    <n v="853700000"/>
    <x v="84"/>
  </r>
  <r>
    <x v="21"/>
    <s v="Year 3"/>
    <d v="2015-12-31T00:00:00"/>
    <n v="2068100000"/>
    <n v="1199000000"/>
    <n v="510500000"/>
    <n v="0"/>
    <n v="0"/>
    <x v="0"/>
    <s v="Building Products"/>
    <n v="869100000"/>
    <x v="85"/>
  </r>
  <r>
    <x v="21"/>
    <s v="Year 4"/>
    <d v="2016-12-31T00:00:00"/>
    <n v="2238000000"/>
    <n v="1252700000"/>
    <n v="559800000"/>
    <n v="0"/>
    <n v="0"/>
    <x v="0"/>
    <s v="Building Products"/>
    <n v="985300000"/>
    <x v="86"/>
  </r>
  <r>
    <x v="22"/>
    <s v="Year 1"/>
    <d v="2013-12-31T00:00:00"/>
    <n v="1551346000"/>
    <n v="177556000"/>
    <n v="493726000"/>
    <n v="317093000"/>
    <n v="417000"/>
    <x v="3"/>
    <s v="Biotechnology"/>
    <n v="1373790000"/>
    <x v="87"/>
  </r>
  <r>
    <x v="22"/>
    <s v="Year 2"/>
    <d v="2014-12-31T00:00:00"/>
    <n v="2234000000"/>
    <n v="174000000"/>
    <n v="650000000"/>
    <n v="514000000"/>
    <n v="0"/>
    <x v="3"/>
    <s v="Biotechnology"/>
    <n v="2060000000"/>
    <x v="88"/>
  </r>
  <r>
    <x v="22"/>
    <s v="Year 3"/>
    <d v="2015-12-31T00:00:00"/>
    <n v="2604000000"/>
    <n v="233000000"/>
    <n v="927000000"/>
    <n v="709000000"/>
    <n v="117000000"/>
    <x v="3"/>
    <s v="Biotechnology"/>
    <n v="2371000000"/>
    <x v="89"/>
  </r>
  <r>
    <x v="22"/>
    <s v="Year 4"/>
    <d v="2016-12-31T00:00:00"/>
    <n v="3084000000"/>
    <n v="258000000"/>
    <n v="990000000"/>
    <n v="757000000"/>
    <n v="322000000"/>
    <x v="3"/>
    <s v="Biotechnology"/>
    <n v="2826000000"/>
    <x v="90"/>
  </r>
  <r>
    <x v="23"/>
    <s v="Year 1"/>
    <d v="2013-10-27T00:00:00"/>
    <n v="7509000000"/>
    <n v="4518000000"/>
    <n v="898000000"/>
    <n v="1320000000"/>
    <n v="0"/>
    <x v="2"/>
    <s v="Semiconductor Equipment"/>
    <n v="2991000000"/>
    <x v="91"/>
  </r>
  <r>
    <x v="23"/>
    <s v="Year 2"/>
    <d v="2014-10-26T00:00:00"/>
    <n v="9072000000"/>
    <n v="5229000000"/>
    <n v="895000000"/>
    <n v="1428000000"/>
    <n v="0"/>
    <x v="2"/>
    <s v="Semiconductor Equipment"/>
    <n v="3843000000"/>
    <x v="92"/>
  </r>
  <r>
    <x v="23"/>
    <s v="Year 3"/>
    <d v="2015-10-25T00:00:00"/>
    <n v="9659000000"/>
    <n v="5707000000"/>
    <n v="808000000"/>
    <n v="1451000000"/>
    <n v="0"/>
    <x v="2"/>
    <s v="Semiconductor Equipment"/>
    <n v="3952000000"/>
    <x v="93"/>
  </r>
  <r>
    <x v="23"/>
    <s v="Year 4"/>
    <d v="2016-10-30T00:00:00"/>
    <n v="10825000000"/>
    <n v="6314000000"/>
    <n v="819000000"/>
    <n v="1540000000"/>
    <n v="0"/>
    <x v="2"/>
    <s v="Semiconductor Equipment"/>
    <n v="4511000000"/>
    <x v="94"/>
  </r>
  <r>
    <x v="24"/>
    <s v="Year 1"/>
    <d v="2012-12-31T00:00:00"/>
    <n v="3334213000"/>
    <n v="2154132000"/>
    <n v="380532000"/>
    <n v="0"/>
    <n v="53677000"/>
    <x v="0"/>
    <s v="Electrical Components &amp; Equipment"/>
    <n v="1180081000"/>
    <x v="95"/>
  </r>
  <r>
    <x v="24"/>
    <s v="Year 2"/>
    <d v="2013-12-31T00:00:00"/>
    <n v="3594136000"/>
    <n v="2323642000"/>
    <n v="398177000"/>
    <n v="0"/>
    <n v="57238000"/>
    <x v="0"/>
    <s v="Electrical Components &amp; Equipment"/>
    <n v="1270494000"/>
    <x v="96"/>
  </r>
  <r>
    <x v="24"/>
    <s v="Year 3"/>
    <d v="2014-12-31T00:00:00"/>
    <n v="4021964000"/>
    <n v="2597017000"/>
    <n v="462637000"/>
    <n v="0"/>
    <n v="63724000"/>
    <x v="0"/>
    <s v="Electrical Components &amp; Equipment"/>
    <n v="1424947000"/>
    <x v="97"/>
  </r>
  <r>
    <x v="24"/>
    <s v="Year 4"/>
    <d v="2015-12-31T00:00:00"/>
    <n v="3974295000"/>
    <n v="2549280000"/>
    <n v="448592000"/>
    <n v="0"/>
    <n v="68707000"/>
    <x v="0"/>
    <s v="Electrical Components &amp; Equipment"/>
    <n v="1425015000"/>
    <x v="98"/>
  </r>
  <r>
    <x v="25"/>
    <s v="Year 1"/>
    <d v="2013-12-31T00:00:00"/>
    <n v="18676000000"/>
    <n v="3346000000"/>
    <n v="5380000000"/>
    <n v="4083000000"/>
    <n v="0"/>
    <x v="3"/>
    <s v="Biotechnology"/>
    <n v="15330000000"/>
    <x v="99"/>
  </r>
  <r>
    <x v="25"/>
    <s v="Year 2"/>
    <d v="2014-12-31T00:00:00"/>
    <n v="20063000000"/>
    <n v="4422000000"/>
    <n v="5153000000"/>
    <n v="4297000000"/>
    <n v="0"/>
    <x v="3"/>
    <s v="Biotechnology"/>
    <n v="15641000000"/>
    <x v="100"/>
  </r>
  <r>
    <x v="25"/>
    <s v="Year 3"/>
    <d v="2015-12-31T00:00:00"/>
    <n v="21662000000"/>
    <n v="4227000000"/>
    <n v="4895000000"/>
    <n v="4070000000"/>
    <n v="0"/>
    <x v="3"/>
    <s v="Biotechnology"/>
    <n v="17435000000"/>
    <x v="101"/>
  </r>
  <r>
    <x v="25"/>
    <s v="Year 4"/>
    <d v="2016-12-31T00:00:00"/>
    <n v="22991000000"/>
    <n v="4162000000"/>
    <n v="5195000000"/>
    <n v="3840000000"/>
    <n v="0"/>
    <x v="3"/>
    <s v="Biotechnology"/>
    <n v="18829000000"/>
    <x v="102"/>
  </r>
  <r>
    <x v="26"/>
    <s v="Year 1"/>
    <d v="2012-12-31T00:00:00"/>
    <n v="10259000000"/>
    <n v="1899000000"/>
    <n v="3927000000"/>
    <n v="0"/>
    <n v="2877000000"/>
    <x v="6"/>
    <s v="Asset Management &amp; Custody Banks"/>
    <n v="8360000000"/>
    <x v="103"/>
  </r>
  <r>
    <x v="26"/>
    <s v="Year 2"/>
    <d v="2013-12-31T00:00:00"/>
    <n v="11230000000"/>
    <n v="1954000000"/>
    <n v="3862000000"/>
    <n v="0"/>
    <n v="3132000000"/>
    <x v="6"/>
    <s v="Asset Management &amp; Custody Banks"/>
    <n v="9276000000"/>
    <x v="104"/>
  </r>
  <r>
    <x v="26"/>
    <s v="Year 3"/>
    <d v="2014-12-31T00:00:00"/>
    <n v="12296000000"/>
    <n v="1982000000"/>
    <n v="3808000000"/>
    <n v="0"/>
    <n v="3603000000"/>
    <x v="6"/>
    <s v="Asset Management &amp; Custody Banks"/>
    <n v="10314000000"/>
    <x v="105"/>
  </r>
  <r>
    <x v="26"/>
    <s v="Year 4"/>
    <d v="2015-12-31T00:00:00"/>
    <n v="12200000000"/>
    <n v="2261000000"/>
    <n v="3750000000"/>
    <n v="0"/>
    <n v="3630000000"/>
    <x v="6"/>
    <s v="Asset Management &amp; Custody Banks"/>
    <n v="9939000000"/>
    <x v="106"/>
  </r>
  <r>
    <x v="27"/>
    <s v="Year 1"/>
    <d v="2012-12-31T00:00:00"/>
    <n v="2875960000"/>
    <n v="722479000"/>
    <n v="389486000"/>
    <n v="0"/>
    <n v="644276000"/>
    <x v="7"/>
    <s v="Specialized REITs"/>
    <n v="2153481000"/>
    <x v="107"/>
  </r>
  <r>
    <x v="27"/>
    <s v="Year 2"/>
    <d v="2013-12-31T00:00:00"/>
    <n v="3361407000"/>
    <n v="859873000"/>
    <n v="487084000"/>
    <n v="0"/>
    <n v="800145000"/>
    <x v="7"/>
    <s v="Specialized REITs"/>
    <n v="2501534000"/>
    <x v="108"/>
  </r>
  <r>
    <x v="27"/>
    <s v="Year 3"/>
    <d v="2014-12-31T00:00:00"/>
    <n v="4100048000"/>
    <n v="1094265000"/>
    <n v="515059000"/>
    <n v="0"/>
    <n v="1003802000"/>
    <x v="7"/>
    <s v="Specialized REITs"/>
    <n v="3005783000"/>
    <x v="109"/>
  </r>
  <r>
    <x v="27"/>
    <s v="Year 4"/>
    <d v="2015-12-31T00:00:00"/>
    <n v="4771516000"/>
    <n v="1308868000"/>
    <n v="564531000"/>
    <n v="0"/>
    <n v="1285328000"/>
    <x v="7"/>
    <s v="Specialized REITs"/>
    <n v="3462648000"/>
    <x v="110"/>
  </r>
  <r>
    <x v="28"/>
    <s v="Year 1"/>
    <d v="2013-12-31T00:00:00"/>
    <n v="74452000000"/>
    <n v="54181000000"/>
    <n v="19526000000"/>
    <n v="0"/>
    <n v="0"/>
    <x v="1"/>
    <s v="Internet &amp; Direct Marketing Retail"/>
    <n v="20271000000"/>
    <x v="111"/>
  </r>
  <r>
    <x v="28"/>
    <s v="Year 2"/>
    <d v="2014-12-31T00:00:00"/>
    <n v="88988000000"/>
    <n v="62752000000"/>
    <n v="26058000000"/>
    <n v="0"/>
    <n v="0"/>
    <x v="1"/>
    <s v="Internet &amp; Direct Marketing Retail"/>
    <n v="26236000000"/>
    <x v="112"/>
  </r>
  <r>
    <x v="28"/>
    <s v="Year 3"/>
    <d v="2015-12-31T00:00:00"/>
    <n v="107006000000"/>
    <n v="71651000000"/>
    <n v="33122000000"/>
    <n v="0"/>
    <n v="0"/>
    <x v="1"/>
    <s v="Internet &amp; Direct Marketing Retail"/>
    <n v="35355000000"/>
    <x v="113"/>
  </r>
  <r>
    <x v="28"/>
    <s v="Year 4"/>
    <d v="2016-12-31T00:00:00"/>
    <n v="135987000000"/>
    <n v="88265000000"/>
    <n v="43536000000"/>
    <n v="0"/>
    <n v="0"/>
    <x v="1"/>
    <s v="Internet &amp; Direct Marketing Retail"/>
    <n v="47722000000"/>
    <x v="114"/>
  </r>
  <r>
    <x v="29"/>
    <s v="Year 1"/>
    <d v="2013-12-31T00:00:00"/>
    <n v="17517600000"/>
    <n v="14757700000"/>
    <n v="1924300000"/>
    <n v="0"/>
    <n v="95300000"/>
    <x v="1"/>
    <s v="Specialty Stores"/>
    <n v="2759900000"/>
    <x v="115"/>
  </r>
  <r>
    <x v="29"/>
    <s v="Year 2"/>
    <d v="2014-12-31T00:00:00"/>
    <n v="19108800000"/>
    <n v="16120100000"/>
    <n v="2061000000"/>
    <n v="0"/>
    <n v="106900000"/>
    <x v="1"/>
    <s v="Specialty Stores"/>
    <n v="2988700000"/>
    <x v="116"/>
  </r>
  <r>
    <x v="29"/>
    <s v="Year 3"/>
    <d v="2015-12-31T00:00:00"/>
    <n v="20862000000"/>
    <n v="17600500000"/>
    <n v="2245600000"/>
    <n v="0"/>
    <n v="127400000"/>
    <x v="1"/>
    <s v="Specialty Stores"/>
    <n v="3261500000"/>
    <x v="117"/>
  </r>
  <r>
    <x v="29"/>
    <s v="Year 4"/>
    <d v="2016-12-31T00:00:00"/>
    <n v="21609000000"/>
    <n v="18295800000"/>
    <n v="2280300000"/>
    <n v="0"/>
    <n v="143400000"/>
    <x v="1"/>
    <s v="Specialty Stores"/>
    <n v="3313200000"/>
    <x v="118"/>
  </r>
  <r>
    <x v="30"/>
    <s v="Year 1"/>
    <d v="2012-12-31T00:00:00"/>
    <n v="61497200000"/>
    <n v="48213600000"/>
    <n v="8680500000"/>
    <n v="0"/>
    <n v="233000000"/>
    <x v="3"/>
    <s v="Managed Health Care"/>
    <n v="13283600000"/>
    <x v="119"/>
  </r>
  <r>
    <x v="30"/>
    <s v="Year 2"/>
    <d v="2013-12-31T00:00:00"/>
    <n v="71023500000"/>
    <n v="56237100000"/>
    <n v="9952900000"/>
    <n v="0"/>
    <n v="245300000"/>
    <x v="3"/>
    <s v="Managed Health Care"/>
    <n v="14786400000"/>
    <x v="120"/>
  </r>
  <r>
    <x v="30"/>
    <s v="Year 3"/>
    <d v="2014-12-31T00:00:00"/>
    <n v="73874100000"/>
    <n v="56854900000"/>
    <n v="11748400000"/>
    <n v="0"/>
    <n v="220900000"/>
    <x v="3"/>
    <s v="Managed Health Care"/>
    <n v="17019200000"/>
    <x v="121"/>
  </r>
  <r>
    <x v="30"/>
    <s v="Year 4"/>
    <d v="2015-12-31T00:00:00"/>
    <n v="79156500000"/>
    <n v="61116900000"/>
    <n v="12534800000"/>
    <n v="0"/>
    <n v="230100000"/>
    <x v="3"/>
    <s v="Managed Health Care"/>
    <n v="18039600000"/>
    <x v="122"/>
  </r>
  <r>
    <x v="31"/>
    <s v="Year 1"/>
    <d v="2012-12-31T00:00:00"/>
    <n v="16428000000"/>
    <n v="3079000000"/>
    <n v="1333000000"/>
    <n v="0"/>
    <n v="6881000000"/>
    <x v="9"/>
    <s v="Oil &amp; Gas Exploration &amp; Production"/>
    <n v="13349000000"/>
    <x v="123"/>
  </r>
  <r>
    <x v="31"/>
    <s v="Year 2"/>
    <d v="2013-12-31T00:00:00"/>
    <n v="14771000000"/>
    <n v="2938000000"/>
    <n v="1286000000"/>
    <n v="0"/>
    <n v="5866000000"/>
    <x v="9"/>
    <s v="Oil &amp; Gas Exploration &amp; Production"/>
    <n v="11833000000"/>
    <x v="124"/>
  </r>
  <r>
    <x v="31"/>
    <s v="Year 3"/>
    <d v="2014-12-31T00:00:00"/>
    <n v="12691000000"/>
    <n v="2511000000"/>
    <n v="1095000000"/>
    <n v="0"/>
    <n v="9720000000"/>
    <x v="9"/>
    <s v="Oil &amp; Gas Exploration &amp; Production"/>
    <n v="10180000000"/>
    <x v="125"/>
  </r>
  <r>
    <x v="31"/>
    <s v="Year 4"/>
    <d v="2015-12-31T00:00:00"/>
    <n v="6383000000"/>
    <n v="2065000000"/>
    <n v="791000000"/>
    <n v="0"/>
    <n v="29372000000"/>
    <x v="9"/>
    <s v="Oil &amp; Gas Exploration &amp; Production"/>
    <n v="4318000000"/>
    <x v="126"/>
  </r>
  <r>
    <x v="32"/>
    <s v="Year 1"/>
    <d v="2013-12-31T00:00:00"/>
    <n v="14581000000"/>
    <n v="2942000000"/>
    <n v="2256000000"/>
    <n v="0"/>
    <n v="3927000000"/>
    <x v="9"/>
    <s v="Oil &amp; Gas Exploration &amp; Production"/>
    <n v="11639000000"/>
    <x v="127"/>
  </r>
  <r>
    <x v="32"/>
    <s v="Year 2"/>
    <d v="2014-12-31T00:00:00"/>
    <n v="18470000000"/>
    <n v="3317000000"/>
    <n v="2725000000"/>
    <n v="0"/>
    <n v="4550000000"/>
    <x v="9"/>
    <s v="Oil &amp; Gas Exploration &amp; Production"/>
    <n v="15153000000"/>
    <x v="128"/>
  </r>
  <r>
    <x v="32"/>
    <s v="Year 3"/>
    <d v="2015-12-31T00:00:00"/>
    <n v="8698000000"/>
    <n v="3185000000"/>
    <n v="2000000000"/>
    <n v="0"/>
    <n v="4603000000"/>
    <x v="9"/>
    <s v="Oil &amp; Gas Exploration &amp; Production"/>
    <n v="5513000000"/>
    <x v="129"/>
  </r>
  <r>
    <x v="32"/>
    <s v="Year 4"/>
    <d v="2016-12-31T00:00:00"/>
    <n v="7869000000"/>
    <n v="2900000000"/>
    <n v="2094000000"/>
    <n v="0"/>
    <n v="4301000000"/>
    <x v="9"/>
    <s v="Oil &amp; Gas Exploration &amp; Production"/>
    <n v="4969000000"/>
    <x v="130"/>
  </r>
  <r>
    <x v="33"/>
    <s v="Year 1"/>
    <d v="2013-09-30T00:00:00"/>
    <n v="10180400000"/>
    <n v="7472100000"/>
    <n v="1018600000"/>
    <n v="133700000"/>
    <n v="0"/>
    <x v="8"/>
    <s v="Industrial Gases"/>
    <n v="2708300000"/>
    <x v="103"/>
  </r>
  <r>
    <x v="33"/>
    <s v="Year 2"/>
    <d v="2014-09-30T00:00:00"/>
    <n v="10439000000"/>
    <n v="7629900000"/>
    <n v="1007400000"/>
    <n v="139800000"/>
    <n v="0"/>
    <x v="8"/>
    <s v="Industrial Gases"/>
    <n v="2809100000"/>
    <x v="131"/>
  </r>
  <r>
    <x v="33"/>
    <s v="Year 3"/>
    <d v="2015-09-30T00:00:00"/>
    <n v="9894900000"/>
    <n v="6939000000"/>
    <n v="895300000"/>
    <n v="137100000"/>
    <n v="0"/>
    <x v="8"/>
    <s v="Industrial Gases"/>
    <n v="2955900000"/>
    <x v="132"/>
  </r>
  <r>
    <x v="33"/>
    <s v="Year 4"/>
    <d v="2016-09-30T00:00:00"/>
    <n v="9524400000"/>
    <n v="6402700000"/>
    <n v="797600000"/>
    <n v="132000000"/>
    <n v="0"/>
    <x v="8"/>
    <s v="Industrial Gases"/>
    <n v="3121700000"/>
    <x v="133"/>
  </r>
  <r>
    <x v="34"/>
    <s v="Year 1"/>
    <d v="2012-12-31T00:00:00"/>
    <n v="4292100000"/>
    <n v="2948900000"/>
    <n v="512900000"/>
    <n v="0"/>
    <n v="0"/>
    <x v="2"/>
    <s v="Electronic Components"/>
    <n v="1343200000"/>
    <x v="134"/>
  </r>
  <r>
    <x v="34"/>
    <s v="Year 2"/>
    <d v="2013-12-31T00:00:00"/>
    <n v="4614700000"/>
    <n v="3163900000"/>
    <n v="548000000"/>
    <n v="0"/>
    <n v="0"/>
    <x v="2"/>
    <s v="Electronic Components"/>
    <n v="1450800000"/>
    <x v="135"/>
  </r>
  <r>
    <x v="34"/>
    <s v="Year 3"/>
    <d v="2014-12-31T00:00:00"/>
    <n v="5345500000"/>
    <n v="3651700000"/>
    <n v="645100000"/>
    <n v="0"/>
    <n v="0"/>
    <x v="2"/>
    <s v="Electronic Components"/>
    <n v="1693800000"/>
    <x v="136"/>
  </r>
  <r>
    <x v="34"/>
    <s v="Year 4"/>
    <d v="2015-12-31T00:00:00"/>
    <n v="5568700000"/>
    <n v="3789200000"/>
    <n v="669100000"/>
    <n v="0"/>
    <n v="0"/>
    <x v="2"/>
    <s v="Electronic Components"/>
    <n v="1779500000"/>
    <x v="137"/>
  </r>
  <r>
    <x v="35"/>
    <s v="Year 1"/>
    <d v="2012-12-31T00:00:00"/>
    <n v="23700000000"/>
    <n v="20401000000"/>
    <n v="997000000"/>
    <n v="197000000"/>
    <n v="1460000000"/>
    <x v="0"/>
    <s v="Aerospace &amp; Defense"/>
    <n v="3299000000"/>
    <x v="138"/>
  </r>
  <r>
    <x v="35"/>
    <s v="Year 2"/>
    <d v="2013-12-31T00:00:00"/>
    <n v="23032000000"/>
    <n v="19286000000"/>
    <n v="1008000000"/>
    <n v="192000000"/>
    <n v="1421000000"/>
    <x v="0"/>
    <s v="Aerospace &amp; Defense"/>
    <n v="3746000000"/>
    <x v="139"/>
  </r>
  <r>
    <x v="35"/>
    <s v="Year 3"/>
    <d v="2014-12-31T00:00:00"/>
    <n v="23906000000"/>
    <n v="19137000000"/>
    <n v="995000000"/>
    <n v="218000000"/>
    <n v="1371000000"/>
    <x v="0"/>
    <s v="Aerospace &amp; Defense"/>
    <n v="4769000000"/>
    <x v="140"/>
  </r>
  <r>
    <x v="35"/>
    <s v="Year 4"/>
    <d v="2015-12-31T00:00:00"/>
    <n v="22534000000"/>
    <n v="18069000000"/>
    <n v="979000000"/>
    <n v="238000000"/>
    <n v="1280000000"/>
    <x v="0"/>
    <s v="Aerospace &amp; Defense"/>
    <n v="4465000000"/>
    <x v="141"/>
  </r>
  <r>
    <x v="36"/>
    <s v="Year 1"/>
    <d v="2012-12-31T00:00:00"/>
    <n v="4856000000"/>
    <n v="1662000000"/>
    <n v="1139000000"/>
    <n v="604000000"/>
    <n v="0"/>
    <x v="2"/>
    <s v="Home Entertainment Software"/>
    <n v="3194000000"/>
    <x v="142"/>
  </r>
  <r>
    <x v="36"/>
    <s v="Year 2"/>
    <d v="2013-12-31T00:00:00"/>
    <n v="4583000000"/>
    <n v="1531000000"/>
    <n v="1096000000"/>
    <n v="584000000"/>
    <n v="0"/>
    <x v="2"/>
    <s v="Home Entertainment Software"/>
    <n v="3052000000"/>
    <x v="143"/>
  </r>
  <r>
    <x v="36"/>
    <s v="Year 3"/>
    <d v="2014-12-31T00:00:00"/>
    <n v="4408000000"/>
    <n v="1525000000"/>
    <n v="1129000000"/>
    <n v="571000000"/>
    <n v="0"/>
    <x v="2"/>
    <s v="Home Entertainment Software"/>
    <n v="2883000000"/>
    <x v="144"/>
  </r>
  <r>
    <x v="36"/>
    <s v="Year 4"/>
    <d v="2015-12-31T00:00:00"/>
    <n v="4664000000"/>
    <n v="1585000000"/>
    <n v="1114000000"/>
    <n v="646000000"/>
    <n v="0"/>
    <x v="2"/>
    <s v="Home Entertainment Software"/>
    <n v="3079000000"/>
    <x v="145"/>
  </r>
  <r>
    <x v="37"/>
    <s v="Year 1"/>
    <d v="2015-11-01T00:00:00"/>
    <n v="6824000000"/>
    <n v="3271000000"/>
    <n v="486000000"/>
    <n v="1049000000"/>
    <n v="249000000"/>
    <x v="2"/>
    <s v="Semiconductors"/>
    <n v="3553000000"/>
    <x v="146"/>
  </r>
  <r>
    <x v="37"/>
    <s v="Year 2"/>
    <d v="2016-10-30T00:00:00"/>
    <n v="13240000000"/>
    <n v="7300000000"/>
    <n v="806000000"/>
    <n v="2674000000"/>
    <n v="1873000000"/>
    <x v="2"/>
    <s v="Semiconductors"/>
    <n v="5940000000"/>
    <x v="147"/>
  </r>
  <r>
    <x v="38"/>
    <s v="Year 1"/>
    <d v="2012-12-31T00:00:00"/>
    <n v="5863500000"/>
    <n v="4335300000"/>
    <n v="1148900000"/>
    <n v="0"/>
    <n v="0"/>
    <x v="8"/>
    <s v="Paper Packaging"/>
    <n v="1528200000"/>
    <x v="148"/>
  </r>
  <r>
    <x v="38"/>
    <s v="Year 2"/>
    <d v="2013-12-28T00:00:00"/>
    <n v="6140000000"/>
    <n v="4502300000"/>
    <n v="1174200000"/>
    <n v="0"/>
    <n v="0"/>
    <x v="8"/>
    <s v="Paper Packaging"/>
    <n v="1637700000"/>
    <x v="149"/>
  </r>
  <r>
    <x v="38"/>
    <s v="Year 3"/>
    <d v="2015-01-03T00:00:00"/>
    <n v="6330300000"/>
    <n v="4679100000"/>
    <n v="1158900000"/>
    <n v="0"/>
    <n v="0"/>
    <x v="8"/>
    <s v="Paper Packaging"/>
    <n v="1651200000"/>
    <x v="150"/>
  </r>
  <r>
    <x v="38"/>
    <s v="Year 4"/>
    <d v="2016-01-02T00:00:00"/>
    <n v="5966900000"/>
    <n v="4321100000"/>
    <n v="1108100000"/>
    <n v="0"/>
    <n v="0"/>
    <x v="8"/>
    <s v="Paper Packaging"/>
    <n v="1645800000"/>
    <x v="151"/>
  </r>
  <r>
    <x v="39"/>
    <s v="Year 1"/>
    <d v="2012-12-31T00:00:00"/>
    <n v="2853926000"/>
    <n v="1329500000"/>
    <n v="220758000"/>
    <n v="0"/>
    <n v="380402000"/>
    <x v="5"/>
    <s v="Water Utilities"/>
    <n v="1524426000"/>
    <x v="152"/>
  </r>
  <r>
    <x v="39"/>
    <s v="Year 2"/>
    <d v="2013-12-31T00:00:00"/>
    <n v="2879000000"/>
    <n v="1289000000"/>
    <n v="234000000"/>
    <n v="0"/>
    <n v="407000000"/>
    <x v="5"/>
    <s v="Water Utilities"/>
    <n v="1590000000"/>
    <x v="153"/>
  </r>
  <r>
    <x v="39"/>
    <s v="Year 3"/>
    <d v="2014-12-31T00:00:00"/>
    <n v="3011000000"/>
    <n v="1350000000"/>
    <n v="236000000"/>
    <n v="0"/>
    <n v="424000000"/>
    <x v="5"/>
    <s v="Water Utilities"/>
    <n v="1661000000"/>
    <x v="154"/>
  </r>
  <r>
    <x v="39"/>
    <s v="Year 4"/>
    <d v="2015-12-31T00:00:00"/>
    <n v="3159000000"/>
    <n v="1404000000"/>
    <n v="243000000"/>
    <n v="0"/>
    <n v="440000000"/>
    <x v="5"/>
    <s v="Water Utilities"/>
    <n v="1755000000"/>
    <x v="155"/>
  </r>
  <r>
    <x v="40"/>
    <s v="Year 1"/>
    <d v="2012-12-31T00:00:00"/>
    <n v="33781000000"/>
    <n v="480000000"/>
    <n v="23392000000"/>
    <n v="0"/>
    <n v="1712000000"/>
    <x v="6"/>
    <s v="Consumer Finance"/>
    <n v="33301000000"/>
    <x v="156"/>
  </r>
  <r>
    <x v="40"/>
    <s v="Year 2"/>
    <d v="2013-12-31T00:00:00"/>
    <n v="34828000000"/>
    <n v="442000000"/>
    <n v="23150000000"/>
    <n v="0"/>
    <n v="1832000000"/>
    <x v="6"/>
    <s v="Consumer Finance"/>
    <n v="34386000000"/>
    <x v="157"/>
  </r>
  <r>
    <x v="40"/>
    <s v="Year 3"/>
    <d v="2014-12-31T00:00:00"/>
    <n v="35895000000"/>
    <n v="373000000"/>
    <n v="23153000000"/>
    <n v="0"/>
    <n v="2044000000"/>
    <x v="6"/>
    <s v="Consumer Finance"/>
    <n v="35522000000"/>
    <x v="158"/>
  </r>
  <r>
    <x v="40"/>
    <s v="Year 4"/>
    <d v="2015-12-31T00:00:00"/>
    <n v="34441000000"/>
    <n v="475000000"/>
    <n v="22892000000"/>
    <n v="0"/>
    <n v="1988000000"/>
    <x v="6"/>
    <s v="Consumer Finance"/>
    <n v="33966000000"/>
    <x v="159"/>
  </r>
  <r>
    <x v="41"/>
    <s v="Year 1"/>
    <d v="2013-08-31T00:00:00"/>
    <n v="2089100000"/>
    <n v="1251500000"/>
    <n v="607600000"/>
    <n v="0"/>
    <n v="0"/>
    <x v="0"/>
    <s v="Electrical Components &amp; Equipment"/>
    <n v="837600000"/>
    <x v="160"/>
  </r>
  <r>
    <x v="41"/>
    <s v="Year 2"/>
    <d v="2014-08-31T00:00:00"/>
    <n v="2393500000"/>
    <n v="1414300000"/>
    <n v="680300000"/>
    <n v="0"/>
    <n v="0"/>
    <x v="0"/>
    <s v="Electrical Components &amp; Equipment"/>
    <n v="979200000"/>
    <x v="161"/>
  </r>
  <r>
    <x v="41"/>
    <s v="Year 3"/>
    <d v="2015-08-31T00:00:00"/>
    <n v="2706700000"/>
    <n v="1561100000"/>
    <n v="756900000"/>
    <n v="0"/>
    <n v="0"/>
    <x v="0"/>
    <s v="Electrical Components &amp; Equipment"/>
    <n v="1145600000"/>
    <x v="162"/>
  </r>
  <r>
    <x v="41"/>
    <s v="Year 4"/>
    <d v="2016-08-31T00:00:00"/>
    <n v="3291300000"/>
    <n v="1855100000"/>
    <n v="946000000"/>
    <n v="0"/>
    <n v="0"/>
    <x v="0"/>
    <s v="Electrical Components &amp; Equipment"/>
    <n v="1436200000"/>
    <x v="163"/>
  </r>
  <r>
    <x v="42"/>
    <s v="Year 1"/>
    <d v="2013-08-31T00:00:00"/>
    <n v="9147530000"/>
    <n v="4406595000"/>
    <n v="2967837000"/>
    <n v="0"/>
    <n v="0"/>
    <x v="1"/>
    <s v="Specialty Stores"/>
    <n v="4740935000"/>
    <x v="164"/>
  </r>
  <r>
    <x v="42"/>
    <s v="Year 2"/>
    <d v="2014-08-30T00:00:00"/>
    <n v="9475313000"/>
    <n v="4540406000"/>
    <n v="3104684000"/>
    <n v="0"/>
    <n v="0"/>
    <x v="1"/>
    <s v="Specialty Stores"/>
    <n v="4934907000"/>
    <x v="165"/>
  </r>
  <r>
    <x v="42"/>
    <s v="Year 3"/>
    <d v="2015-08-29T00:00:00"/>
    <n v="10187340000"/>
    <n v="4860309000"/>
    <n v="3373980000"/>
    <n v="0"/>
    <n v="0"/>
    <x v="1"/>
    <s v="Specialty Stores"/>
    <n v="5327031000"/>
    <x v="166"/>
  </r>
  <r>
    <x v="42"/>
    <s v="Year 4"/>
    <d v="2016-08-27T00:00:00"/>
    <n v="10635676000"/>
    <n v="5026940000"/>
    <n v="3548341000"/>
    <n v="0"/>
    <n v="0"/>
    <x v="1"/>
    <s v="Specialty Stores"/>
    <n v="5608736000"/>
    <x v="167"/>
  </r>
  <r>
    <x v="43"/>
    <s v="Year 1"/>
    <d v="2013-12-31T00:00:00"/>
    <n v="86623000000"/>
    <n v="73268000000"/>
    <n v="3742000000"/>
    <n v="3071000000"/>
    <n v="0"/>
    <x v="0"/>
    <s v="Aerospace &amp; Defense"/>
    <n v="13355000000"/>
    <x v="168"/>
  </r>
  <r>
    <x v="43"/>
    <s v="Year 2"/>
    <d v="2014-12-31T00:00:00"/>
    <n v="90762000000"/>
    <n v="76752000000"/>
    <n v="3480000000"/>
    <n v="3047000000"/>
    <n v="0"/>
    <x v="0"/>
    <s v="Aerospace &amp; Defense"/>
    <n v="14010000000"/>
    <x v="169"/>
  </r>
  <r>
    <x v="43"/>
    <s v="Year 3"/>
    <d v="2015-12-31T00:00:00"/>
    <n v="96114000000"/>
    <n v="82088000000"/>
    <n v="3251000000"/>
    <n v="3331000000"/>
    <n v="0"/>
    <x v="0"/>
    <s v="Aerospace &amp; Defense"/>
    <n v="14026000000"/>
    <x v="170"/>
  </r>
  <r>
    <x v="43"/>
    <s v="Year 4"/>
    <d v="2016-12-31T00:00:00"/>
    <n v="94571000000"/>
    <n v="80790000000"/>
    <n v="3313000000"/>
    <n v="4627000000"/>
    <n v="0"/>
    <x v="0"/>
    <s v="Aerospace &amp; Defense"/>
    <n v="13781000000"/>
    <x v="171"/>
  </r>
  <r>
    <x v="44"/>
    <s v="Year 1"/>
    <d v="2012-12-31T00:00:00"/>
    <n v="100078000000"/>
    <n v="3753000000"/>
    <n v="70829000000"/>
    <n v="0"/>
    <n v="9433000000"/>
    <x v="6"/>
    <s v="Banks"/>
    <n v="96325000000"/>
    <x v="172"/>
  </r>
  <r>
    <x v="44"/>
    <s v="Year 2"/>
    <d v="2013-12-31T00:00:00"/>
    <n v="101697000000"/>
    <n v="3034000000"/>
    <n v="68128000000"/>
    <n v="0"/>
    <n v="4642000000"/>
    <x v="6"/>
    <s v="Banks"/>
    <n v="98663000000"/>
    <x v="173"/>
  </r>
  <r>
    <x v="44"/>
    <s v="Year 3"/>
    <d v="2014-12-31T00:00:00"/>
    <n v="95181000000"/>
    <n v="2656000000"/>
    <n v="74181000000"/>
    <n v="0"/>
    <n v="3211000000"/>
    <x v="6"/>
    <s v="Banks"/>
    <n v="92525000000"/>
    <x v="174"/>
  </r>
  <r>
    <x v="44"/>
    <s v="Year 4"/>
    <d v="2015-12-31T00:00:00"/>
    <n v="93056000000"/>
    <n v="2204000000"/>
    <n v="56358000000"/>
    <n v="0"/>
    <n v="3995000000"/>
    <x v="6"/>
    <s v="Banks"/>
    <n v="90852000000"/>
    <x v="175"/>
  </r>
  <r>
    <x v="45"/>
    <s v="Year 1"/>
    <d v="2012-12-31T00:00:00"/>
    <n v="13936000000"/>
    <n v="6802000000"/>
    <n v="3283000000"/>
    <n v="1081000000"/>
    <n v="0"/>
    <x v="3"/>
    <s v="Health Care Equipment"/>
    <n v="7134000000"/>
    <x v="176"/>
  </r>
  <r>
    <x v="45"/>
    <s v="Year 2"/>
    <d v="2013-12-31T00:00:00"/>
    <n v="9413000000"/>
    <n v="5251000000"/>
    <n v="3084000000"/>
    <n v="582000000"/>
    <n v="0"/>
    <x v="3"/>
    <s v="Health Care Equipment"/>
    <n v="4162000000"/>
    <x v="177"/>
  </r>
  <r>
    <x v="45"/>
    <s v="Year 3"/>
    <d v="2014-12-31T00:00:00"/>
    <n v="10719000000"/>
    <n v="6138000000"/>
    <n v="3315000000"/>
    <n v="610000000"/>
    <n v="0"/>
    <x v="3"/>
    <s v="Health Care Equipment"/>
    <n v="4581000000"/>
    <x v="178"/>
  </r>
  <r>
    <x v="45"/>
    <s v="Year 4"/>
    <d v="2015-12-31T00:00:00"/>
    <n v="9968000000"/>
    <n v="5822000000"/>
    <n v="3094000000"/>
    <n v="603000000"/>
    <n v="0"/>
    <x v="3"/>
    <s v="Health Care Equipment"/>
    <n v="4146000000"/>
    <x v="179"/>
  </r>
  <r>
    <x v="46"/>
    <s v="Year 1"/>
    <d v="2013-03-02T00:00:00"/>
    <n v="10914585000"/>
    <n v="6525830000"/>
    <n v="2750537000"/>
    <n v="0"/>
    <n v="0"/>
    <x v="1"/>
    <s v="Specialty Stores"/>
    <n v="4388755000"/>
    <x v="180"/>
  </r>
  <r>
    <x v="46"/>
    <s v="Year 2"/>
    <d v="2014-03-01T00:00:00"/>
    <n v="11503963000"/>
    <n v="6938381000"/>
    <n v="2950995000"/>
    <n v="0"/>
    <n v="0"/>
    <x v="1"/>
    <s v="Specialty Stores"/>
    <n v="4565582000"/>
    <x v="181"/>
  </r>
  <r>
    <x v="46"/>
    <s v="Year 3"/>
    <d v="2015-02-28T00:00:00"/>
    <n v="11881176000"/>
    <n v="7261397000"/>
    <n v="3065486000"/>
    <n v="0"/>
    <n v="0"/>
    <x v="1"/>
    <s v="Specialty Stores"/>
    <n v="4619779000"/>
    <x v="182"/>
  </r>
  <r>
    <x v="46"/>
    <s v="Year 4"/>
    <d v="2016-02-27T00:00:00"/>
    <n v="12103887000"/>
    <n v="7483577000"/>
    <n v="3205407000"/>
    <n v="0"/>
    <n v="0"/>
    <x v="1"/>
    <s v="Specialty Stores"/>
    <n v="4620310000"/>
    <x v="183"/>
  </r>
  <r>
    <x v="47"/>
    <s v="Year 1"/>
    <d v="2012-12-31T00:00:00"/>
    <n v="10737000000"/>
    <n v="429000000"/>
    <n v="5650000000"/>
    <n v="0"/>
    <n v="1167000000"/>
    <x v="6"/>
    <s v="Banks"/>
    <n v="10308000000"/>
    <x v="184"/>
  </r>
  <r>
    <x v="47"/>
    <s v="Year 2"/>
    <d v="2013-12-31T00:00:00"/>
    <n v="10543000000"/>
    <n v="301000000"/>
    <n v="5625000000"/>
    <n v="0"/>
    <n v="698000000"/>
    <x v="6"/>
    <s v="Banks"/>
    <n v="10242000000"/>
    <x v="185"/>
  </r>
  <r>
    <x v="47"/>
    <s v="Year 3"/>
    <d v="2014-12-31T00:00:00"/>
    <n v="9998000000"/>
    <n v="239000000"/>
    <n v="5715000000"/>
    <n v="0"/>
    <n v="342000000"/>
    <x v="6"/>
    <s v="Banks"/>
    <n v="9759000000"/>
    <x v="186"/>
  </r>
  <r>
    <x v="47"/>
    <s v="Year 4"/>
    <d v="2015-12-31T00:00:00"/>
    <n v="10346000000"/>
    <n v="233000000"/>
    <n v="5996000000"/>
    <n v="0"/>
    <n v="533000000"/>
    <x v="6"/>
    <s v="Banks"/>
    <n v="10113000000"/>
    <x v="187"/>
  </r>
  <r>
    <x v="48"/>
    <s v="Year 1"/>
    <d v="2012-03-03T00:00:00"/>
    <n v="45457000000"/>
    <n v="34473000000"/>
    <n v="8755000000"/>
    <n v="0"/>
    <n v="0"/>
    <x v="1"/>
    <s v="Computer &amp; Electronics Retail"/>
    <n v="10984000000"/>
    <x v="188"/>
  </r>
  <r>
    <x v="48"/>
    <s v="Year 2"/>
    <d v="2014-02-01T00:00:00"/>
    <n v="40611000000"/>
    <n v="31212000000"/>
    <n v="8106000000"/>
    <n v="0"/>
    <n v="0"/>
    <x v="1"/>
    <s v="Computer &amp; Electronics Retail"/>
    <n v="9399000000"/>
    <x v="189"/>
  </r>
  <r>
    <x v="48"/>
    <s v="Year 3"/>
    <d v="2015-01-31T00:00:00"/>
    <n v="40339000000"/>
    <n v="31292000000"/>
    <n v="7592000000"/>
    <n v="0"/>
    <n v="0"/>
    <x v="1"/>
    <s v="Computer &amp; Electronics Retail"/>
    <n v="9047000000"/>
    <x v="190"/>
  </r>
  <r>
    <x v="48"/>
    <s v="Year 4"/>
    <d v="2016-01-30T00:00:00"/>
    <n v="39528000000"/>
    <n v="30337000000"/>
    <n v="7618000000"/>
    <n v="0"/>
    <n v="0"/>
    <x v="1"/>
    <s v="Computer &amp; Electronics Retail"/>
    <n v="9191000000"/>
    <x v="191"/>
  </r>
  <r>
    <x v="49"/>
    <s v="Year 1"/>
    <d v="2013-12-31T00:00:00"/>
    <n v="3049500000"/>
    <n v="1194400000"/>
    <n v="920300000"/>
    <n v="295700000"/>
    <n v="0"/>
    <x v="3"/>
    <s v="Health Care Equipment"/>
    <n v="1855100000"/>
    <x v="192"/>
  </r>
  <r>
    <x v="49"/>
    <s v="Year 2"/>
    <d v="2014-12-31T00:00:00"/>
    <n v="3323600000"/>
    <n v="1258600000"/>
    <n v="981500000"/>
    <n v="302000000"/>
    <n v="0"/>
    <x v="3"/>
    <s v="Health Care Equipment"/>
    <n v="2065000000"/>
    <x v="193"/>
  </r>
  <r>
    <x v="49"/>
    <s v="Year 3"/>
    <d v="2015-12-31T00:00:00"/>
    <n v="3416000000"/>
    <n v="1301200000"/>
    <n v="1012100000"/>
    <n v="259200000"/>
    <n v="0"/>
    <x v="3"/>
    <s v="Health Care Equipment"/>
    <n v="2114800000"/>
    <x v="194"/>
  </r>
  <r>
    <x v="49"/>
    <s v="Year 4"/>
    <d v="2016-12-31T00:00:00"/>
    <n v="3714000000"/>
    <n v="1371700000"/>
    <n v="1101900000"/>
    <n v="292800000"/>
    <n v="0"/>
    <x v="3"/>
    <s v="Health Care Equipment"/>
    <n v="2342300000"/>
    <x v="195"/>
  </r>
  <r>
    <x v="50"/>
    <s v="Year 1"/>
    <d v="2013-09-30T00:00:00"/>
    <n v="8054000000"/>
    <n v="3883000000"/>
    <n v="2422000000"/>
    <n v="494000000"/>
    <n v="0"/>
    <x v="3"/>
    <s v="Health Care Equipment"/>
    <n v="4171000000"/>
    <x v="196"/>
  </r>
  <r>
    <x v="50"/>
    <s v="Year 2"/>
    <d v="2014-09-30T00:00:00"/>
    <n v="8446000000"/>
    <n v="4145000000"/>
    <n v="2145000000"/>
    <n v="550000000"/>
    <n v="0"/>
    <x v="3"/>
    <s v="Health Care Equipment"/>
    <n v="4301000000"/>
    <x v="197"/>
  </r>
  <r>
    <x v="50"/>
    <s v="Year 3"/>
    <d v="2015-09-30T00:00:00"/>
    <n v="10282000000"/>
    <n v="5587000000"/>
    <n v="2563000000"/>
    <n v="632000000"/>
    <n v="0"/>
    <x v="3"/>
    <s v="Health Care Equipment"/>
    <n v="4695000000"/>
    <x v="198"/>
  </r>
  <r>
    <x v="50"/>
    <s v="Year 4"/>
    <d v="2016-09-30T00:00:00"/>
    <n v="12483000000"/>
    <n v="6492000000"/>
    <n v="3005000000"/>
    <n v="828000000"/>
    <n v="0"/>
    <x v="3"/>
    <s v="Health Care Equipment"/>
    <n v="5991000000"/>
    <x v="199"/>
  </r>
  <r>
    <x v="51"/>
    <s v="Year 1"/>
    <d v="2013-12-31T00:00:00"/>
    <n v="22364000000"/>
    <n v="18553000000"/>
    <n v="1306000000"/>
    <n v="556000000"/>
    <n v="0"/>
    <x v="9"/>
    <s v="Oil &amp; Gas Equipment &amp; Services"/>
    <n v="3811000000"/>
    <x v="200"/>
  </r>
  <r>
    <x v="51"/>
    <s v="Year 2"/>
    <d v="2014-12-31T00:00:00"/>
    <n v="24551000000"/>
    <n v="19746000000"/>
    <n v="1333000000"/>
    <n v="613000000"/>
    <n v="0"/>
    <x v="9"/>
    <s v="Oil &amp; Gas Equipment &amp; Services"/>
    <n v="4805000000"/>
    <x v="201"/>
  </r>
  <r>
    <x v="51"/>
    <s v="Year 3"/>
    <d v="2015-12-31T00:00:00"/>
    <n v="15742000000"/>
    <n v="14415000000"/>
    <n v="969000000"/>
    <n v="466000000"/>
    <n v="0"/>
    <x v="9"/>
    <s v="Oil &amp; Gas Equipment &amp; Services"/>
    <n v="1327000000"/>
    <x v="202"/>
  </r>
  <r>
    <x v="51"/>
    <s v="Year 4"/>
    <d v="2016-12-31T00:00:00"/>
    <n v="9841000000"/>
    <n v="9973000000"/>
    <n v="815000000"/>
    <n v="384000000"/>
    <n v="0"/>
    <x v="9"/>
    <s v="Oil &amp; Gas Equipment &amp; Services"/>
    <n v="-132000000"/>
    <x v="203"/>
  </r>
  <r>
    <x v="52"/>
    <s v="Year 1"/>
    <d v="2013-12-31T00:00:00"/>
    <n v="6932200000"/>
    <n v="857700000"/>
    <n v="1797000000"/>
    <n v="1444100000"/>
    <n v="342900000"/>
    <x v="3"/>
    <s v="Biotechnology"/>
    <n v="6074500000"/>
    <x v="204"/>
  </r>
  <r>
    <x v="52"/>
    <s v="Year 2"/>
    <d v="2014-12-31T00:00:00"/>
    <n v="9703300000"/>
    <n v="1171000000"/>
    <n v="2193400000"/>
    <n v="1893400000"/>
    <n v="489800000"/>
    <x v="3"/>
    <s v="Biotechnology"/>
    <n v="8532300000"/>
    <x v="205"/>
  </r>
  <r>
    <x v="52"/>
    <s v="Year 3"/>
    <d v="2015-12-31T00:00:00"/>
    <n v="10763800000"/>
    <n v="1240400000"/>
    <n v="2143600000"/>
    <n v="2012800000"/>
    <n v="382600000"/>
    <x v="3"/>
    <s v="Biotechnology"/>
    <n v="9523400000"/>
    <x v="206"/>
  </r>
  <r>
    <x v="52"/>
    <s v="Year 4"/>
    <d v="2016-12-31T00:00:00"/>
    <n v="11448800000"/>
    <n v="1478700000"/>
    <n v="1972900000"/>
    <n v="1973300000"/>
    <n v="385600000"/>
    <x v="3"/>
    <s v="Biotechnology"/>
    <n v="9970100000"/>
    <x v="207"/>
  </r>
  <r>
    <x v="53"/>
    <s v="Year 1"/>
    <d v="2012-12-31T00:00:00"/>
    <n v="8735700000"/>
    <n v="7174000000"/>
    <n v="488300000"/>
    <n v="0"/>
    <n v="282900000"/>
    <x v="8"/>
    <s v="Metal &amp; Glass Containers"/>
    <n v="1561700000"/>
    <x v="208"/>
  </r>
  <r>
    <x v="53"/>
    <s v="Year 2"/>
    <d v="2013-12-31T00:00:00"/>
    <n v="8468100000"/>
    <n v="6875400000"/>
    <n v="497400000"/>
    <n v="0"/>
    <n v="299900000"/>
    <x v="8"/>
    <s v="Metal &amp; Glass Containers"/>
    <n v="1592700000"/>
    <x v="209"/>
  </r>
  <r>
    <x v="53"/>
    <s v="Year 3"/>
    <d v="2014-12-31T00:00:00"/>
    <n v="8570000000"/>
    <n v="6903500000"/>
    <n v="547000000"/>
    <n v="0"/>
    <n v="280900000"/>
    <x v="8"/>
    <s v="Metal &amp; Glass Containers"/>
    <n v="1666500000"/>
    <x v="210"/>
  </r>
  <r>
    <x v="53"/>
    <s v="Year 4"/>
    <d v="2015-12-31T00:00:00"/>
    <n v="7997000000"/>
    <n v="6460300000"/>
    <n v="646000000"/>
    <n v="0"/>
    <n v="285500000"/>
    <x v="8"/>
    <s v="Metal &amp; Glass Containers"/>
    <n v="1536700000"/>
    <x v="211"/>
  </r>
  <r>
    <x v="54"/>
    <s v="Year 1"/>
    <d v="2012-12-31T00:00:00"/>
    <n v="17621000000"/>
    <n v="4610000000"/>
    <n v="5017000000"/>
    <n v="3904000000"/>
    <n v="0"/>
    <x v="3"/>
    <s v="Health Care Distributors"/>
    <n v="13011000000"/>
    <x v="212"/>
  </r>
  <r>
    <x v="54"/>
    <s v="Year 2"/>
    <d v="2013-12-31T00:00:00"/>
    <n v="16385000000"/>
    <n v="4619000000"/>
    <n v="4939000000"/>
    <n v="3731000000"/>
    <n v="0"/>
    <x v="3"/>
    <s v="Health Care Distributors"/>
    <n v="11766000000"/>
    <x v="213"/>
  </r>
  <r>
    <x v="54"/>
    <s v="Year 3"/>
    <d v="2014-12-31T00:00:00"/>
    <n v="15879000000"/>
    <n v="3932000000"/>
    <n v="4822000000"/>
    <n v="4534000000"/>
    <n v="0"/>
    <x v="3"/>
    <s v="Health Care Distributors"/>
    <n v="11947000000"/>
    <x v="214"/>
  </r>
  <r>
    <x v="54"/>
    <s v="Year 4"/>
    <d v="2015-12-31T00:00:00"/>
    <n v="16560000000"/>
    <n v="3909000000"/>
    <n v="4841000000"/>
    <n v="5920000000"/>
    <n v="0"/>
    <x v="3"/>
    <s v="Health Care Distributors"/>
    <n v="12651000000"/>
    <x v="215"/>
  </r>
  <r>
    <x v="55"/>
    <s v="Year 1"/>
    <d v="2012-12-31T00:00:00"/>
    <n v="7249000000"/>
    <n v="2349000000"/>
    <n v="2529000000"/>
    <n v="886000000"/>
    <n v="395000000"/>
    <x v="3"/>
    <s v="Health Care Equipment"/>
    <n v="4900000000"/>
    <x v="216"/>
  </r>
  <r>
    <x v="55"/>
    <s v="Year 2"/>
    <d v="2013-12-31T00:00:00"/>
    <n v="7143000000"/>
    <n v="2174000000"/>
    <n v="2678000000"/>
    <n v="861000000"/>
    <n v="410000000"/>
    <x v="3"/>
    <s v="Health Care Equipment"/>
    <n v="4969000000"/>
    <x v="217"/>
  </r>
  <r>
    <x v="55"/>
    <s v="Year 3"/>
    <d v="2014-12-31T00:00:00"/>
    <n v="7380000000"/>
    <n v="2210000000"/>
    <n v="2817000000"/>
    <n v="817000000"/>
    <n v="438000000"/>
    <x v="3"/>
    <s v="Health Care Equipment"/>
    <n v="5170000000"/>
    <x v="218"/>
  </r>
  <r>
    <x v="55"/>
    <s v="Year 4"/>
    <d v="2015-12-31T00:00:00"/>
    <n v="7477000000"/>
    <n v="2173000000"/>
    <n v="2996000000"/>
    <n v="876000000"/>
    <n v="495000000"/>
    <x v="3"/>
    <s v="Health Care Equipment"/>
    <n v="5304000000"/>
    <x v="219"/>
  </r>
  <r>
    <x v="56"/>
    <s v="Year 1"/>
    <d v="2013-12-31T00:00:00"/>
    <n v="7436600000"/>
    <n v="5879100000"/>
    <n v="702300000"/>
    <n v="0"/>
    <n v="0"/>
    <x v="1"/>
    <s v="Auto Parts &amp; Equipment"/>
    <n v="1557500000"/>
    <x v="220"/>
  </r>
  <r>
    <x v="56"/>
    <s v="Year 2"/>
    <d v="2014-12-31T00:00:00"/>
    <n v="8305100000"/>
    <n v="6548700000"/>
    <n v="792700000"/>
    <n v="0"/>
    <n v="0"/>
    <x v="1"/>
    <s v="Auto Parts &amp; Equipment"/>
    <n v="1756400000"/>
    <x v="221"/>
  </r>
  <r>
    <x v="56"/>
    <s v="Year 3"/>
    <d v="2015-12-31T00:00:00"/>
    <n v="8023200000"/>
    <n v="6320100000"/>
    <n v="763400000"/>
    <n v="0"/>
    <n v="0"/>
    <x v="1"/>
    <s v="Auto Parts &amp; Equipment"/>
    <n v="1703100000"/>
    <x v="222"/>
  </r>
  <r>
    <x v="56"/>
    <s v="Year 4"/>
    <d v="2016-12-31T00:00:00"/>
    <n v="9071000000"/>
    <n v="7137900000"/>
    <n v="1707200000"/>
    <n v="0"/>
    <n v="0"/>
    <x v="1"/>
    <s v="Auto Parts &amp; Equipment"/>
    <n v="1933100000"/>
    <x v="223"/>
  </r>
  <r>
    <x v="57"/>
    <s v="Year 1"/>
    <d v="2012-12-31T00:00:00"/>
    <n v="1847186000"/>
    <n v="667208000"/>
    <n v="93782000"/>
    <n v="0"/>
    <n v="445875000"/>
    <x v="7"/>
    <s v="REITs"/>
    <n v="1179978000"/>
    <x v="224"/>
  </r>
  <r>
    <x v="57"/>
    <s v="Year 2"/>
    <d v="2013-12-31T00:00:00"/>
    <n v="2135539000"/>
    <n v="771403000"/>
    <n v="117073000"/>
    <n v="0"/>
    <n v="560637000"/>
    <x v="7"/>
    <s v="REITs"/>
    <n v="1364136000"/>
    <x v="225"/>
  </r>
  <r>
    <x v="57"/>
    <s v="Year 3"/>
    <d v="2014-12-31T00:00:00"/>
    <n v="2396998000"/>
    <n v="864526000"/>
    <n v="102077000"/>
    <n v="0"/>
    <n v="628573000"/>
    <x v="7"/>
    <s v="REITs"/>
    <n v="1532472000"/>
    <x v="226"/>
  </r>
  <r>
    <x v="57"/>
    <s v="Year 4"/>
    <d v="2015-12-31T00:00:00"/>
    <n v="2490821000"/>
    <n v="904336000"/>
    <n v="97578000"/>
    <n v="0"/>
    <n v="639542000"/>
    <x v="7"/>
    <s v="REITs"/>
    <n v="1586485000"/>
    <x v="227"/>
  </r>
  <r>
    <x v="58"/>
    <s v="Year 1"/>
    <d v="2013-05-26T00:00:00"/>
    <n v="13469300000"/>
    <n v="10104400000"/>
    <n v="2065900000"/>
    <n v="0"/>
    <n v="0"/>
    <x v="4"/>
    <s v="Packaged Foods &amp; Meats"/>
    <n v="3364900000"/>
    <x v="228"/>
  </r>
  <r>
    <x v="58"/>
    <s v="Year 2"/>
    <d v="2014-05-25T00:00:00"/>
    <n v="11838200000"/>
    <n v="8910800000"/>
    <n v="1778900000"/>
    <n v="0"/>
    <n v="0"/>
    <x v="4"/>
    <s v="Packaged Foods &amp; Meats"/>
    <n v="2927400000"/>
    <x v="229"/>
  </r>
  <r>
    <x v="58"/>
    <s v="Year 3"/>
    <d v="2015-05-31T00:00:00"/>
    <n v="11937000000"/>
    <n v="9061400000"/>
    <n v="1545300000"/>
    <n v="0"/>
    <n v="0"/>
    <x v="4"/>
    <s v="Packaged Foods &amp; Meats"/>
    <n v="2875600000"/>
    <x v="230"/>
  </r>
  <r>
    <x v="58"/>
    <s v="Year 4"/>
    <d v="2016-05-29T00:00:00"/>
    <n v="11642900000"/>
    <n v="8552100000"/>
    <n v="2209400000"/>
    <n v="0"/>
    <n v="0"/>
    <x v="4"/>
    <s v="Packaged Foods &amp; Meats"/>
    <n v="3090800000"/>
    <x v="231"/>
  </r>
  <r>
    <x v="59"/>
    <s v="Year 1"/>
    <d v="2013-06-30T00:00:00"/>
    <n v="101093000000"/>
    <n v="96172000000"/>
    <n v="2875000000"/>
    <n v="0"/>
    <n v="158000000"/>
    <x v="3"/>
    <s v="Health Care Distributors"/>
    <n v="4921000000"/>
    <x v="232"/>
  </r>
  <r>
    <x v="59"/>
    <s v="Year 2"/>
    <d v="2014-06-30T00:00:00"/>
    <n v="91084000000"/>
    <n v="85923000000"/>
    <n v="3028000000"/>
    <n v="0"/>
    <n v="223000000"/>
    <x v="3"/>
    <s v="Health Care Distributors"/>
    <n v="5161000000"/>
    <x v="233"/>
  </r>
  <r>
    <x v="59"/>
    <s v="Year 3"/>
    <d v="2015-06-30T00:00:00"/>
    <n v="102531000000"/>
    <n v="96819000000"/>
    <n v="3240000000"/>
    <n v="0"/>
    <n v="281000000"/>
    <x v="3"/>
    <s v="Health Care Distributors"/>
    <n v="5712000000"/>
    <x v="234"/>
  </r>
  <r>
    <x v="59"/>
    <s v="Year 4"/>
    <d v="2016-06-30T00:00:00"/>
    <n v="121546000000"/>
    <n v="115003000000"/>
    <n v="3648000000"/>
    <n v="0"/>
    <n v="459000000"/>
    <x v="3"/>
    <s v="Health Care Distributors"/>
    <n v="6543000000"/>
    <x v="235"/>
  </r>
  <r>
    <x v="60"/>
    <s v="Year 1"/>
    <d v="2013-12-31T00:00:00"/>
    <n v="55656000000"/>
    <n v="41454000000"/>
    <n v="6528000000"/>
    <n v="2046000000"/>
    <n v="0"/>
    <x v="0"/>
    <s v="Construction &amp; Farm Machinery &amp; Heavy Trucks"/>
    <n v="14202000000"/>
    <x v="236"/>
  </r>
  <r>
    <x v="60"/>
    <s v="Year 2"/>
    <d v="2014-12-31T00:00:00"/>
    <n v="55184000000"/>
    <n v="41342000000"/>
    <n v="8148000000"/>
    <n v="2380000000"/>
    <n v="0"/>
    <x v="0"/>
    <s v="Construction &amp; Farm Machinery &amp; Heavy Trucks"/>
    <n v="13842000000"/>
    <x v="237"/>
  </r>
  <r>
    <x v="60"/>
    <s v="Year 3"/>
    <d v="2015-12-31T00:00:00"/>
    <n v="47011000000"/>
    <n v="34133000000"/>
    <n v="6974000000"/>
    <n v="2119000000"/>
    <n v="0"/>
    <x v="0"/>
    <s v="Construction &amp; Farm Machinery &amp; Heavy Trucks"/>
    <n v="12878000000"/>
    <x v="238"/>
  </r>
  <r>
    <x v="60"/>
    <s v="Year 4"/>
    <d v="2016-12-31T00:00:00"/>
    <n v="38537000000"/>
    <n v="28905000000"/>
    <n v="6588000000"/>
    <n v="1951000000"/>
    <n v="0"/>
    <x v="0"/>
    <s v="Construction &amp; Farm Machinery &amp; Heavy Trucks"/>
    <n v="9632000000"/>
    <x v="239"/>
  </r>
  <r>
    <x v="61"/>
    <s v="Year 1"/>
    <d v="2012-12-31T00:00:00"/>
    <n v="17936000000"/>
    <n v="12620000000"/>
    <n v="2096000000"/>
    <n v="0"/>
    <n v="-6000000"/>
    <x v="6"/>
    <s v="Property &amp; Casualty Insurance"/>
    <n v="5316000000"/>
    <x v="240"/>
  </r>
  <r>
    <x v="61"/>
    <s v="Year 2"/>
    <d v="2013-12-31T00:00:00"/>
    <n v="19261000000"/>
    <n v="12522000000"/>
    <n v="2211000000"/>
    <n v="0"/>
    <n v="15000000"/>
    <x v="6"/>
    <s v="Property &amp; Casualty Insurance"/>
    <n v="6739000000"/>
    <x v="241"/>
  </r>
  <r>
    <x v="61"/>
    <s v="Year 3"/>
    <d v="2014-12-31T00:00:00"/>
    <n v="19171000000"/>
    <n v="13241000000"/>
    <n v="2245000000"/>
    <n v="0"/>
    <n v="-82000000"/>
    <x v="6"/>
    <s v="Property &amp; Casualty Insurance"/>
    <n v="5930000000"/>
    <x v="242"/>
  </r>
  <r>
    <x v="61"/>
    <s v="Year 4"/>
    <d v="2015-12-31T00:00:00"/>
    <n v="18987000000"/>
    <n v="12968000000"/>
    <n v="2270000000"/>
    <n v="0"/>
    <n v="120000000"/>
    <x v="6"/>
    <s v="Property &amp; Casualty Insurance"/>
    <n v="6019000000"/>
    <x v="243"/>
  </r>
  <r>
    <x v="62"/>
    <s v="Year 1"/>
    <d v="2012-12-31T00:00:00"/>
    <n v="6514099000"/>
    <n v="5745428000"/>
    <n v="0"/>
    <n v="0"/>
    <n v="169645000"/>
    <x v="7"/>
    <s v="Real Estate Services"/>
    <n v="768671000"/>
    <x v="244"/>
  </r>
  <r>
    <x v="62"/>
    <s v="Year 2"/>
    <d v="2013-12-31T00:00:00"/>
    <n v="7184794000"/>
    <n v="6293699000"/>
    <n v="0"/>
    <n v="0"/>
    <n v="190390000"/>
    <x v="7"/>
    <s v="Real Estate Services"/>
    <n v="891095000"/>
    <x v="245"/>
  </r>
  <r>
    <x v="62"/>
    <s v="Year 3"/>
    <d v="2014-12-31T00:00:00"/>
    <n v="9049918000"/>
    <n v="8050222000"/>
    <n v="0"/>
    <n v="0"/>
    <n v="265101000"/>
    <x v="7"/>
    <s v="Real Estate Services"/>
    <n v="999696000"/>
    <x v="246"/>
  </r>
  <r>
    <x v="62"/>
    <s v="Year 4"/>
    <d v="2015-12-31T00:00:00"/>
    <n v="10855810000"/>
    <n v="9716541000"/>
    <n v="0"/>
    <n v="0"/>
    <n v="314096000"/>
    <x v="7"/>
    <s v="Real Estate Services"/>
    <n v="1139269000"/>
    <x v="247"/>
  </r>
  <r>
    <x v="63"/>
    <s v="Year 1"/>
    <d v="2012-12-31T00:00:00"/>
    <n v="2432680000"/>
    <n v="728989000"/>
    <n v="212572000"/>
    <n v="0"/>
    <n v="622592000"/>
    <x v="7"/>
    <s v="REITs"/>
    <n v="1703691000"/>
    <x v="248"/>
  </r>
  <r>
    <x v="63"/>
    <s v="Year 2"/>
    <d v="2013-12-31T00:00:00"/>
    <n v="2865751000"/>
    <n v="991017000"/>
    <n v="213519000"/>
    <n v="0"/>
    <n v="741342000"/>
    <x v="7"/>
    <s v="REITs"/>
    <n v="1874734000"/>
    <x v="249"/>
  </r>
  <r>
    <x v="63"/>
    <s v="Year 3"/>
    <d v="2014-12-31T00:00:00"/>
    <n v="3538756000"/>
    <n v="1306606000"/>
    <n v="257296000"/>
    <n v="0"/>
    <n v="985781000"/>
    <x v="7"/>
    <s v="REITs"/>
    <n v="2232150000"/>
    <x v="250"/>
  </r>
  <r>
    <x v="63"/>
    <s v="Year 4"/>
    <d v="2015-12-31T00:00:00"/>
    <n v="3663851000"/>
    <n v="1321426000"/>
    <n v="310921000"/>
    <n v="0"/>
    <n v="1036178000"/>
    <x v="7"/>
    <s v="REITs"/>
    <n v="2342425000"/>
    <x v="251"/>
  </r>
  <r>
    <x v="64"/>
    <s v="Year 1"/>
    <d v="2013-11-30T00:00:00"/>
    <n v="15456000000"/>
    <n v="10645000000"/>
    <n v="1879000000"/>
    <n v="0"/>
    <n v="1590000000"/>
    <x v="1"/>
    <s v="Hotels, Resorts &amp; Cruise Lines"/>
    <n v="4811000000"/>
    <x v="252"/>
  </r>
  <r>
    <x v="64"/>
    <s v="Year 2"/>
    <d v="2014-11-30T00:00:00"/>
    <n v="15884000000"/>
    <n v="10421000000"/>
    <n v="2054000000"/>
    <n v="0"/>
    <n v="1637000000"/>
    <x v="1"/>
    <s v="Hotels, Resorts &amp; Cruise Lines"/>
    <n v="5463000000"/>
    <x v="253"/>
  </r>
  <r>
    <x v="64"/>
    <s v="Year 3"/>
    <d v="2015-11-30T00:00:00"/>
    <n v="15714000000"/>
    <n v="9447000000"/>
    <n v="2067000000"/>
    <n v="0"/>
    <n v="1626000000"/>
    <x v="1"/>
    <s v="Hotels, Resorts &amp; Cruise Lines"/>
    <n v="6267000000"/>
    <x v="254"/>
  </r>
  <r>
    <x v="64"/>
    <s v="Year 4"/>
    <d v="2016-11-30T00:00:00"/>
    <n v="16389000000"/>
    <n v="9383000000"/>
    <n v="2197000000"/>
    <n v="0"/>
    <n v="1738000000"/>
    <x v="1"/>
    <s v="Hotels, Resorts &amp; Cruise Lines"/>
    <n v="7006000000"/>
    <x v="255"/>
  </r>
  <r>
    <x v="65"/>
    <s v="Year 1"/>
    <d v="2013-12-31T00:00:00"/>
    <n v="6493900000"/>
    <n v="340400000"/>
    <n v="1684500000"/>
    <n v="2226200000"/>
    <n v="262800000"/>
    <x v="3"/>
    <s v="Biotechnology"/>
    <n v="6153500000"/>
    <x v="256"/>
  </r>
  <r>
    <x v="65"/>
    <s v="Year 2"/>
    <d v="2014-12-31T00:00:00"/>
    <n v="7670400000"/>
    <n v="385900000"/>
    <n v="2027900000"/>
    <n v="2430600000"/>
    <n v="258300000"/>
    <x v="3"/>
    <s v="Biotechnology"/>
    <n v="7284500000"/>
    <x v="257"/>
  </r>
  <r>
    <x v="65"/>
    <s v="Year 3"/>
    <d v="2015-12-31T00:00:00"/>
    <n v="9256000000"/>
    <n v="420100000"/>
    <n v="2305400000"/>
    <n v="3697300000"/>
    <n v="279000000"/>
    <x v="3"/>
    <s v="Biotechnology"/>
    <n v="8835900000"/>
    <x v="258"/>
  </r>
  <r>
    <x v="65"/>
    <s v="Year 4"/>
    <d v="2016-12-31T00:00:00"/>
    <n v="11229200000"/>
    <n v="438000000"/>
    <n v="2657700000"/>
    <n v="4470100000"/>
    <n v="459000000"/>
    <x v="3"/>
    <s v="Biotechnology"/>
    <n v="10791200000"/>
    <x v="259"/>
  </r>
  <r>
    <x v="66"/>
    <s v="Year 1"/>
    <d v="2013-12-28T00:00:00"/>
    <n v="2910748000"/>
    <n v="514722000"/>
    <n v="1468434000"/>
    <n v="338786000"/>
    <n v="12794000"/>
    <x v="3"/>
    <s v="Health Care Technology"/>
    <n v="2396026000"/>
    <x v="260"/>
  </r>
  <r>
    <x v="66"/>
    <s v="Year 2"/>
    <d v="2015-01-03T00:00:00"/>
    <n v="3402703000"/>
    <n v="604377000"/>
    <n v="1628961000"/>
    <n v="392805000"/>
    <n v="13476000"/>
    <x v="3"/>
    <s v="Health Care Technology"/>
    <n v="2798326000"/>
    <x v="261"/>
  </r>
  <r>
    <x v="66"/>
    <s v="Year 3"/>
    <d v="2016-01-02T00:00:00"/>
    <n v="4425267000"/>
    <n v="750781000"/>
    <n v="2262024000"/>
    <n v="539799000"/>
    <n v="91527000"/>
    <x v="3"/>
    <s v="Health Care Technology"/>
    <n v="3674486000"/>
    <x v="262"/>
  </r>
  <r>
    <x v="66"/>
    <s v="Year 4"/>
    <d v="2016-12-31T00:00:00"/>
    <n v="4796473000"/>
    <n v="779116000"/>
    <n v="2464380000"/>
    <n v="551418000"/>
    <n v="90546000"/>
    <x v="3"/>
    <s v="Health Care Technology"/>
    <n v="4017357000"/>
    <x v="263"/>
  </r>
  <r>
    <x v="67"/>
    <s v="Year 1"/>
    <d v="2012-12-31T00:00:00"/>
    <n v="6104000000"/>
    <n v="2990700000"/>
    <n v="200900000"/>
    <n v="0"/>
    <n v="0"/>
    <x v="8"/>
    <s v="Fertilizers &amp; Agricultural Chemicals"/>
    <n v="3113300000"/>
    <x v="264"/>
  </r>
  <r>
    <x v="67"/>
    <s v="Year 2"/>
    <d v="2013-12-31T00:00:00"/>
    <n v="5474700000"/>
    <n v="2954500000"/>
    <n v="150200000"/>
    <n v="0"/>
    <n v="0"/>
    <x v="8"/>
    <s v="Fertilizers &amp; Agricultural Chemicals"/>
    <n v="2520200000"/>
    <x v="265"/>
  </r>
  <r>
    <x v="67"/>
    <s v="Year 3"/>
    <d v="2014-12-31T00:00:00"/>
    <n v="4743200000"/>
    <n v="2964700000"/>
    <n v="205200000"/>
    <n v="0"/>
    <n v="0"/>
    <x v="8"/>
    <s v="Fertilizers &amp; Agricultural Chemicals"/>
    <n v="1778500000"/>
    <x v="266"/>
  </r>
  <r>
    <x v="67"/>
    <s v="Year 4"/>
    <d v="2015-12-31T00:00:00"/>
    <n v="4308300000"/>
    <n v="2761200000"/>
    <n v="319000000"/>
    <n v="0"/>
    <n v="0"/>
    <x v="8"/>
    <s v="Fertilizers &amp; Agricultural Chemicals"/>
    <n v="1547100000"/>
    <x v="267"/>
  </r>
  <r>
    <x v="68"/>
    <s v="Year 1"/>
    <d v="2012-12-31T00:00:00"/>
    <n v="5513000000"/>
    <n v="375000000"/>
    <n v="3380000000"/>
    <n v="0"/>
    <n v="490000000"/>
    <x v="6"/>
    <s v="Regional Banks"/>
    <n v="5138000000"/>
    <x v="268"/>
  </r>
  <r>
    <x v="68"/>
    <s v="Year 2"/>
    <d v="2013-12-31T00:00:00"/>
    <n v="5133000000"/>
    <n v="216000000"/>
    <n v="3142000000"/>
    <n v="0"/>
    <n v="581000000"/>
    <x v="6"/>
    <s v="Regional Banks"/>
    <n v="4917000000"/>
    <x v="269"/>
  </r>
  <r>
    <x v="68"/>
    <s v="Year 3"/>
    <d v="2014-12-31T00:00:00"/>
    <n v="5342000000"/>
    <n v="160000000"/>
    <n v="3247000000"/>
    <n v="0"/>
    <n v="464000000"/>
    <x v="6"/>
    <s v="Regional Banks"/>
    <n v="5182000000"/>
    <x v="270"/>
  </r>
  <r>
    <x v="68"/>
    <s v="Year 4"/>
    <d v="2015-12-31T00:00:00"/>
    <n v="5276000000"/>
    <n v="237000000"/>
    <n v="3113000000"/>
    <n v="0"/>
    <n v="448000000"/>
    <x v="6"/>
    <s v="Regional Banks"/>
    <n v="5039000000"/>
    <x v="271"/>
  </r>
  <r>
    <x v="69"/>
    <s v="Year 1"/>
    <d v="2012-12-31T00:00:00"/>
    <n v="2921900000"/>
    <n v="1630500000"/>
    <n v="746300000"/>
    <n v="0"/>
    <n v="0"/>
    <x v="4"/>
    <s v="Household Products"/>
    <n v="1291400000"/>
    <x v="272"/>
  </r>
  <r>
    <x v="69"/>
    <s v="Year 2"/>
    <d v="2013-12-31T00:00:00"/>
    <n v="3194300000"/>
    <n v="1756300000"/>
    <n v="815800000"/>
    <n v="0"/>
    <n v="0"/>
    <x v="4"/>
    <s v="Household Products"/>
    <n v="1438000000"/>
    <x v="273"/>
  </r>
  <r>
    <x v="69"/>
    <s v="Year 3"/>
    <d v="2014-12-31T00:00:00"/>
    <n v="3297600000"/>
    <n v="1844700000"/>
    <n v="811700000"/>
    <n v="0"/>
    <n v="0"/>
    <x v="4"/>
    <s v="Household Products"/>
    <n v="1452900000"/>
    <x v="274"/>
  </r>
  <r>
    <x v="69"/>
    <s v="Year 4"/>
    <d v="2015-12-31T00:00:00"/>
    <n v="3394800000"/>
    <n v="1883000000"/>
    <n v="837600000"/>
    <n v="0"/>
    <n v="0"/>
    <x v="4"/>
    <s v="Household Products"/>
    <n v="1511800000"/>
    <x v="275"/>
  </r>
  <r>
    <x v="70"/>
    <s v="Year 1"/>
    <d v="2012-12-31T00:00:00"/>
    <n v="12316000000"/>
    <n v="7081000000"/>
    <n v="723000000"/>
    <n v="0"/>
    <n v="2811000000"/>
    <x v="9"/>
    <s v="Integrated Oil &amp; Gas"/>
    <n v="5235000000"/>
    <x v="276"/>
  </r>
  <r>
    <x v="70"/>
    <s v="Year 2"/>
    <d v="2013-12-31T00:00:00"/>
    <n v="19080000000"/>
    <n v="12930000000"/>
    <n v="686000000"/>
    <n v="0"/>
    <n v="2903000000"/>
    <x v="9"/>
    <s v="Integrated Oil &amp; Gas"/>
    <n v="6150000000"/>
    <x v="277"/>
  </r>
  <r>
    <x v="70"/>
    <s v="Year 3"/>
    <d v="2014-12-31T00:00:00"/>
    <n v="23125000000"/>
    <n v="16049000000"/>
    <n v="554000000"/>
    <n v="0"/>
    <n v="2915000000"/>
    <x v="9"/>
    <s v="Integrated Oil &amp; Gas"/>
    <n v="7076000000"/>
    <x v="278"/>
  </r>
  <r>
    <x v="70"/>
    <s v="Year 4"/>
    <d v="2015-12-31T00:00:00"/>
    <n v="12764000000"/>
    <n v="10295000000"/>
    <n v="334000000"/>
    <n v="0"/>
    <n v="2229000000"/>
    <x v="9"/>
    <s v="Integrated Oil &amp; Gas"/>
    <n v="2469000000"/>
    <x v="279"/>
  </r>
  <r>
    <x v="71"/>
    <s v="Year 1"/>
    <d v="2012-12-31T00:00:00"/>
    <n v="11359113000"/>
    <n v="9641542000"/>
    <n v="1042251000"/>
    <n v="0"/>
    <n v="0"/>
    <x v="0"/>
    <s v="Air Freight &amp; Logistics"/>
    <n v="1717571000"/>
    <x v="280"/>
  </r>
  <r>
    <x v="71"/>
    <s v="Year 2"/>
    <d v="2013-12-31T00:00:00"/>
    <n v="12752076000"/>
    <n v="10915981000"/>
    <n v="1153445000"/>
    <n v="0"/>
    <n v="0"/>
    <x v="0"/>
    <s v="Air Freight &amp; Logistics"/>
    <n v="1836095000"/>
    <x v="281"/>
  </r>
  <r>
    <x v="71"/>
    <s v="Year 3"/>
    <d v="2014-12-31T00:00:00"/>
    <n v="13470067000"/>
    <n v="11462415000"/>
    <n v="1259234000"/>
    <n v="0"/>
    <n v="0"/>
    <x v="0"/>
    <s v="Air Freight &amp; Logistics"/>
    <n v="2007652000"/>
    <x v="282"/>
  </r>
  <r>
    <x v="71"/>
    <s v="Year 4"/>
    <d v="2015-12-31T00:00:00"/>
    <n v="13476084000"/>
    <n v="11207604000"/>
    <n v="1410170000"/>
    <n v="0"/>
    <n v="0"/>
    <x v="0"/>
    <s v="Air Freight &amp; Logistics"/>
    <n v="2268480000"/>
    <x v="283"/>
  </r>
  <r>
    <x v="72"/>
    <s v="Year 1"/>
    <d v="2013-12-31T00:00:00"/>
    <n v="8155000000"/>
    <n v="5345000000"/>
    <n v="47000000"/>
    <n v="0"/>
    <n v="1854000000"/>
    <x v="1"/>
    <s v="Cable &amp; Satellite"/>
    <n v="2810000000"/>
    <x v="284"/>
  </r>
  <r>
    <x v="72"/>
    <s v="Year 2"/>
    <d v="2014-12-31T00:00:00"/>
    <n v="9108000000"/>
    <n v="5973000000"/>
    <n v="62000000"/>
    <n v="0"/>
    <n v="2102000000"/>
    <x v="1"/>
    <s v="Cable &amp; Satellite"/>
    <n v="3135000000"/>
    <x v="285"/>
  </r>
  <r>
    <x v="72"/>
    <s v="Year 3"/>
    <d v="2015-12-31T00:00:00"/>
    <n v="9754000000"/>
    <n v="6426000000"/>
    <n v="89000000"/>
    <n v="0"/>
    <n v="2125000000"/>
    <x v="1"/>
    <s v="Cable &amp; Satellite"/>
    <n v="3328000000"/>
    <x v="286"/>
  </r>
  <r>
    <x v="72"/>
    <s v="Year 4"/>
    <d v="2016-12-31T00:00:00"/>
    <n v="29003000000"/>
    <n v="18655000000"/>
    <n v="86000000"/>
    <n v="0"/>
    <n v="6907000000"/>
    <x v="1"/>
    <s v="Cable &amp; Satellite"/>
    <n v="10348000000"/>
    <x v="287"/>
  </r>
  <r>
    <x v="73"/>
    <s v="Year 1"/>
    <d v="2012-12-31T00:00:00"/>
    <n v="29119000000"/>
    <n v="17900000000"/>
    <n v="0"/>
    <n v="0"/>
    <n v="8742000000"/>
    <x v="3"/>
    <s v="Managed Health Care"/>
    <n v="11219000000"/>
    <x v="288"/>
  </r>
  <r>
    <x v="73"/>
    <s v="Year 2"/>
    <d v="2013-12-31T00:00:00"/>
    <n v="32380000000"/>
    <n v="20865000000"/>
    <n v="0"/>
    <n v="0"/>
    <n v="9339000000"/>
    <x v="3"/>
    <s v="Managed Health Care"/>
    <n v="11515000000"/>
    <x v="289"/>
  </r>
  <r>
    <x v="73"/>
    <s v="Year 3"/>
    <d v="2014-12-31T00:00:00"/>
    <n v="34914000000"/>
    <n v="21334000000"/>
    <n v="0"/>
    <n v="0"/>
    <n v="10276000000"/>
    <x v="3"/>
    <s v="Managed Health Care"/>
    <n v="13580000000"/>
    <x v="290"/>
  </r>
  <r>
    <x v="73"/>
    <s v="Year 4"/>
    <d v="2015-12-31T00:00:00"/>
    <n v="37876000000"/>
    <n v="23290000000"/>
    <n v="0"/>
    <n v="0"/>
    <n v="11259000000"/>
    <x v="3"/>
    <s v="Managed Health Care"/>
    <n v="14586000000"/>
    <x v="291"/>
  </r>
  <r>
    <x v="74"/>
    <s v="Year 1"/>
    <d v="2012-12-31T00:00:00"/>
    <n v="4111000000"/>
    <n v="3477000000"/>
    <n v="0"/>
    <n v="0"/>
    <n v="14000000"/>
    <x v="6"/>
    <s v="Property &amp; Casualty Insurance"/>
    <n v="634000000"/>
    <x v="292"/>
  </r>
  <r>
    <x v="74"/>
    <s v="Year 2"/>
    <d v="2013-12-31T00:00:00"/>
    <n v="4531000000"/>
    <n v="3748000000"/>
    <n v="0"/>
    <n v="0"/>
    <n v="15000000"/>
    <x v="6"/>
    <s v="Property &amp; Casualty Insurance"/>
    <n v="783000000"/>
    <x v="293"/>
  </r>
  <r>
    <x v="74"/>
    <s v="Year 3"/>
    <d v="2014-12-31T00:00:00"/>
    <n v="4945000000"/>
    <n v="4157000000"/>
    <n v="0"/>
    <n v="0"/>
    <n v="14000000"/>
    <x v="6"/>
    <s v="Property &amp; Casualty Insurance"/>
    <n v="788000000"/>
    <x v="294"/>
  </r>
  <r>
    <x v="74"/>
    <s v="Year 4"/>
    <d v="2015-12-31T00:00:00"/>
    <n v="5142000000"/>
    <n v="4195000000"/>
    <n v="0"/>
    <n v="0"/>
    <n v="13000000"/>
    <x v="6"/>
    <s v="Property &amp; Casualty Insurance"/>
    <n v="947000000"/>
    <x v="295"/>
  </r>
  <r>
    <x v="75"/>
    <s v="Year 1"/>
    <d v="2012-12-31T00:00:00"/>
    <n v="17085000000"/>
    <n v="7153000000"/>
    <n v="6043000000"/>
    <n v="0"/>
    <n v="0"/>
    <x v="4"/>
    <s v="Household Products"/>
    <n v="9932000000"/>
    <x v="296"/>
  </r>
  <r>
    <x v="75"/>
    <s v="Year 2"/>
    <d v="2013-12-31T00:00:00"/>
    <n v="17420000000"/>
    <n v="7219000000"/>
    <n v="6645000000"/>
    <n v="0"/>
    <n v="0"/>
    <x v="4"/>
    <s v="Household Products"/>
    <n v="10201000000"/>
    <x v="297"/>
  </r>
  <r>
    <x v="75"/>
    <s v="Year 3"/>
    <d v="2014-12-31T00:00:00"/>
    <n v="17277000000"/>
    <n v="7168000000"/>
    <n v="6552000000"/>
    <n v="0"/>
    <n v="0"/>
    <x v="4"/>
    <s v="Household Products"/>
    <n v="10109000000"/>
    <x v="298"/>
  </r>
  <r>
    <x v="75"/>
    <s v="Year 4"/>
    <d v="2015-12-31T00:00:00"/>
    <n v="16034000000"/>
    <n v="6635000000"/>
    <n v="6610000000"/>
    <n v="0"/>
    <n v="0"/>
    <x v="4"/>
    <s v="Household Products"/>
    <n v="9399000000"/>
    <x v="299"/>
  </r>
  <r>
    <x v="76"/>
    <s v="Year 1"/>
    <d v="2013-06-30T00:00:00"/>
    <n v="5533000000"/>
    <n v="3142000000"/>
    <n v="1291000000"/>
    <n v="130000000"/>
    <n v="0"/>
    <x v="4"/>
    <s v="Household Products"/>
    <n v="2391000000"/>
    <x v="300"/>
  </r>
  <r>
    <x v="76"/>
    <s v="Year 2"/>
    <d v="2014-06-30T00:00:00"/>
    <n v="5514000000"/>
    <n v="3158000000"/>
    <n v="1254000000"/>
    <n v="125000000"/>
    <n v="0"/>
    <x v="4"/>
    <s v="Household Products"/>
    <n v="2356000000"/>
    <x v="301"/>
  </r>
  <r>
    <x v="76"/>
    <s v="Year 3"/>
    <d v="2015-06-30T00:00:00"/>
    <n v="5655000000"/>
    <n v="3190000000"/>
    <n v="1321000000"/>
    <n v="136000000"/>
    <n v="0"/>
    <x v="4"/>
    <s v="Household Products"/>
    <n v="2465000000"/>
    <x v="302"/>
  </r>
  <r>
    <x v="76"/>
    <s v="Year 4"/>
    <d v="2016-06-30T00:00:00"/>
    <n v="5761000000"/>
    <n v="3163000000"/>
    <n v="1393000000"/>
    <n v="141000000"/>
    <n v="0"/>
    <x v="4"/>
    <s v="Household Products"/>
    <n v="2598000000"/>
    <x v="303"/>
  </r>
  <r>
    <x v="77"/>
    <s v="Year 1"/>
    <d v="2013-12-31T00:00:00"/>
    <n v="2666000000"/>
    <n v="55000000"/>
    <n v="1670000000"/>
    <n v="0"/>
    <n v="46000000"/>
    <x v="6"/>
    <s v="Regional Banks"/>
    <n v="2611000000"/>
    <x v="304"/>
  </r>
  <r>
    <x v="77"/>
    <s v="Year 2"/>
    <d v="2014-12-31T00:00:00"/>
    <n v="2607000000"/>
    <n v="45000000"/>
    <n v="1611000000"/>
    <n v="0"/>
    <n v="27000000"/>
    <x v="6"/>
    <s v="Regional Banks"/>
    <n v="2562000000"/>
    <x v="305"/>
  </r>
  <r>
    <x v="77"/>
    <s v="Year 3"/>
    <d v="2015-12-31T00:00:00"/>
    <n v="2819000000"/>
    <n v="43000000"/>
    <n v="1859000000"/>
    <n v="0"/>
    <n v="147000000"/>
    <x v="6"/>
    <s v="Regional Banks"/>
    <n v="2776000000"/>
    <x v="306"/>
  </r>
  <r>
    <x v="77"/>
    <s v="Year 4"/>
    <d v="2016-12-31T00:00:00"/>
    <n v="2960000000"/>
    <n v="40000000"/>
    <n v="1836000000"/>
    <n v="0"/>
    <n v="248000000"/>
    <x v="6"/>
    <s v="Regional Banks"/>
    <n v="2920000000"/>
    <x v="307"/>
  </r>
  <r>
    <x v="78"/>
    <s v="Year 1"/>
    <d v="2013-12-31T00:00:00"/>
    <n v="3214591000"/>
    <n v="2359822000"/>
    <n v="203733000"/>
    <n v="0"/>
    <n v="96054000"/>
    <x v="1"/>
    <s v="Restaurants"/>
    <n v="854769000"/>
    <x v="308"/>
  </r>
  <r>
    <x v="78"/>
    <s v="Year 2"/>
    <d v="2014-12-31T00:00:00"/>
    <n v="4108269000"/>
    <n v="2990513000"/>
    <n v="273897000"/>
    <n v="0"/>
    <n v="110474000"/>
    <x v="1"/>
    <s v="Restaurants"/>
    <n v="1117756000"/>
    <x v="309"/>
  </r>
  <r>
    <x v="78"/>
    <s v="Year 3"/>
    <d v="2015-12-31T00:00:00"/>
    <n v="4501223000"/>
    <n v="3326936000"/>
    <n v="250214000"/>
    <n v="0"/>
    <n v="130368000"/>
    <x v="1"/>
    <s v="Restaurants"/>
    <n v="1174287000"/>
    <x v="310"/>
  </r>
  <r>
    <x v="78"/>
    <s v="Year 4"/>
    <d v="2016-12-31T00:00:00"/>
    <n v="3904384000"/>
    <n v="3406170000"/>
    <n v="276240000"/>
    <n v="0"/>
    <n v="146368000"/>
    <x v="1"/>
    <s v="Restaurants"/>
    <n v="498214000"/>
    <x v="311"/>
  </r>
  <r>
    <x v="79"/>
    <s v="Year 1"/>
    <d v="2013-12-31T00:00:00"/>
    <n v="17301000000"/>
    <n v="13021000000"/>
    <n v="1827000000"/>
    <n v="713000000"/>
    <n v="0"/>
    <x v="0"/>
    <s v="Industrial Machinery"/>
    <n v="4280000000"/>
    <x v="312"/>
  </r>
  <r>
    <x v="79"/>
    <s v="Year 2"/>
    <d v="2014-12-31T00:00:00"/>
    <n v="19221000000"/>
    <n v="14360000000"/>
    <n v="2112000000"/>
    <n v="754000000"/>
    <n v="0"/>
    <x v="0"/>
    <s v="Industrial Machinery"/>
    <n v="4861000000"/>
    <x v="313"/>
  </r>
  <r>
    <x v="79"/>
    <s v="Year 3"/>
    <d v="2015-12-31T00:00:00"/>
    <n v="19110000000"/>
    <n v="14163000000"/>
    <n v="2169000000"/>
    <n v="735000000"/>
    <n v="0"/>
    <x v="0"/>
    <s v="Industrial Machinery"/>
    <n v="4947000000"/>
    <x v="314"/>
  </r>
  <r>
    <x v="79"/>
    <s v="Year 4"/>
    <d v="2016-12-31T00:00:00"/>
    <n v="17509000000"/>
    <n v="13057000000"/>
    <n v="2189000000"/>
    <n v="636000000"/>
    <n v="0"/>
    <x v="0"/>
    <s v="Industrial Machinery"/>
    <n v="4452000000"/>
    <x v="315"/>
  </r>
  <r>
    <x v="80"/>
    <s v="Year 1"/>
    <d v="2013-12-31T00:00:00"/>
    <n v="6566000000"/>
    <n v="4562000000"/>
    <n v="234000000"/>
    <n v="0"/>
    <n v="628000000"/>
    <x v="5"/>
    <s v="MultiUtilities"/>
    <n v="2004000000"/>
    <x v="316"/>
  </r>
  <r>
    <x v="80"/>
    <s v="Year 2"/>
    <d v="2014-12-31T00:00:00"/>
    <n v="7179000000"/>
    <n v="5090000000"/>
    <n v="252000000"/>
    <n v="0"/>
    <n v="685000000"/>
    <x v="5"/>
    <s v="MultiUtilities"/>
    <n v="2089000000"/>
    <x v="317"/>
  </r>
  <r>
    <x v="80"/>
    <s v="Year 3"/>
    <d v="2015-12-31T00:00:00"/>
    <n v="6456000000"/>
    <n v="4281000000"/>
    <n v="262000000"/>
    <n v="0"/>
    <n v="750000000"/>
    <x v="5"/>
    <s v="MultiUtilities"/>
    <n v="2175000000"/>
    <x v="318"/>
  </r>
  <r>
    <x v="80"/>
    <s v="Year 4"/>
    <d v="2016-12-31T00:00:00"/>
    <n v="6399000000"/>
    <n v="4010000000"/>
    <n v="281000000"/>
    <n v="0"/>
    <n v="811000000"/>
    <x v="5"/>
    <s v="MultiUtilities"/>
    <n v="2389000000"/>
    <x v="319"/>
  </r>
  <r>
    <x v="81"/>
    <s v="Year 1"/>
    <d v="2012-12-31T00:00:00"/>
    <n v="8110000000"/>
    <n v="6781000000"/>
    <n v="1105000000"/>
    <n v="0"/>
    <n v="88000000"/>
    <x v="3"/>
    <s v="Managed Health Care"/>
    <n v="1329000000"/>
    <x v="320"/>
  </r>
  <r>
    <x v="81"/>
    <s v="Year 2"/>
    <d v="2013-12-31T00:00:00"/>
    <n v="10863000000"/>
    <n v="8995000000"/>
    <n v="1264000000"/>
    <n v="0"/>
    <n v="327000000"/>
    <x v="3"/>
    <s v="Managed Health Care"/>
    <n v="1868000000"/>
    <x v="321"/>
  </r>
  <r>
    <x v="81"/>
    <s v="Year 3"/>
    <d v="2014-12-31T00:00:00"/>
    <n v="16560000000"/>
    <n v="12678000000"/>
    <n v="2012000000"/>
    <n v="0"/>
    <n v="1406000000"/>
    <x v="3"/>
    <s v="Managed Health Care"/>
    <n v="3882000000"/>
    <x v="322"/>
  </r>
  <r>
    <x v="81"/>
    <s v="Year 4"/>
    <d v="2015-12-31T00:00:00"/>
    <n v="22760000000"/>
    <n v="17242000000"/>
    <n v="2977000000"/>
    <n v="0"/>
    <n v="1836000000"/>
    <x v="3"/>
    <s v="Managed Health Care"/>
    <n v="5518000000"/>
    <x v="323"/>
  </r>
  <r>
    <x v="82"/>
    <s v="Year 1"/>
    <d v="2012-12-31T00:00:00"/>
    <n v="7452000000"/>
    <n v="4747000000"/>
    <n v="365000000"/>
    <n v="0"/>
    <n v="1050000000"/>
    <x v="5"/>
    <s v="MultiUtilities"/>
    <n v="2705000000"/>
    <x v="324"/>
  </r>
  <r>
    <x v="82"/>
    <s v="Year 2"/>
    <d v="2013-12-31T00:00:00"/>
    <n v="8106000000"/>
    <n v="5755000000"/>
    <n v="387000000"/>
    <n v="0"/>
    <n v="954000000"/>
    <x v="5"/>
    <s v="MultiUtilities"/>
    <n v="2351000000"/>
    <x v="325"/>
  </r>
  <r>
    <x v="82"/>
    <s v="Year 3"/>
    <d v="2014-12-31T00:00:00"/>
    <n v="9226000000"/>
    <n v="6890000000"/>
    <n v="388000000"/>
    <n v="0"/>
    <n v="1013000000"/>
    <x v="5"/>
    <s v="MultiUtilities"/>
    <n v="2336000000"/>
    <x v="326"/>
  </r>
  <r>
    <x v="82"/>
    <s v="Year 4"/>
    <d v="2015-12-31T00:00:00"/>
    <n v="7386000000"/>
    <n v="5109000000"/>
    <n v="374000000"/>
    <n v="0"/>
    <n v="970000000"/>
    <x v="5"/>
    <s v="MultiUtilities"/>
    <n v="2277000000"/>
    <x v="327"/>
  </r>
  <r>
    <x v="83"/>
    <s v="Year 1"/>
    <d v="2012-12-31T00:00:00"/>
    <n v="23771000000"/>
    <n v="1403000000"/>
    <n v="11188000000"/>
    <n v="0"/>
    <n v="5024000000"/>
    <x v="6"/>
    <s v="Consumer Finance"/>
    <n v="22368000000"/>
    <x v="328"/>
  </r>
  <r>
    <x v="83"/>
    <s v="Year 2"/>
    <d v="2013-12-31T00:00:00"/>
    <n v="24176000000"/>
    <n v="1241000000"/>
    <n v="11682000000"/>
    <n v="0"/>
    <n v="4124000000"/>
    <x v="6"/>
    <s v="Consumer Finance"/>
    <n v="22935000000"/>
    <x v="329"/>
  </r>
  <r>
    <x v="83"/>
    <s v="Year 3"/>
    <d v="2014-12-31T00:00:00"/>
    <n v="23869000000"/>
    <n v="1088000000"/>
    <n v="11648000000"/>
    <n v="0"/>
    <n v="4073000000"/>
    <x v="6"/>
    <s v="Consumer Finance"/>
    <n v="22781000000"/>
    <x v="330"/>
  </r>
  <r>
    <x v="83"/>
    <s v="Year 4"/>
    <d v="2015-12-31T00:00:00"/>
    <n v="25038000000"/>
    <n v="1091000000"/>
    <n v="12566000000"/>
    <n v="0"/>
    <n v="4966000000"/>
    <x v="6"/>
    <s v="Consumer Finance"/>
    <n v="23947000000"/>
    <x v="331"/>
  </r>
  <r>
    <x v="84"/>
    <s v="Year 1"/>
    <d v="2012-12-31T00:00:00"/>
    <n v="1204546000"/>
    <n v="290054000"/>
    <n v="170113000"/>
    <n v="0"/>
    <n v="451405000"/>
    <x v="9"/>
    <s v="Oil &amp; Gas Exploration &amp; Production"/>
    <n v="914492000"/>
    <x v="332"/>
  </r>
  <r>
    <x v="84"/>
    <s v="Year 2"/>
    <d v="2013-12-31T00:00:00"/>
    <n v="1746278000"/>
    <n v="400281000"/>
    <n v="147651000"/>
    <n v="0"/>
    <n v="651052000"/>
    <x v="9"/>
    <s v="Oil &amp; Gas Exploration &amp; Production"/>
    <n v="1345997000"/>
    <x v="333"/>
  </r>
  <r>
    <x v="84"/>
    <s v="Year 3"/>
    <d v="2014-12-31T00:00:00"/>
    <n v="2173011000"/>
    <n v="524880000"/>
    <n v="129602000"/>
    <n v="0"/>
    <n v="632760000"/>
    <x v="9"/>
    <s v="Oil &amp; Gas Exploration &amp; Production"/>
    <n v="1648131000"/>
    <x v="334"/>
  </r>
  <r>
    <x v="84"/>
    <s v="Year 4"/>
    <d v="2015-12-31T00:00:00"/>
    <n v="1357150000"/>
    <n v="580994000"/>
    <n v="112253000"/>
    <n v="0"/>
    <n v="622211000"/>
    <x v="9"/>
    <s v="Oil &amp; Gas Exploration &amp; Production"/>
    <n v="776156000"/>
    <x v="335"/>
  </r>
  <r>
    <x v="85"/>
    <s v="Year 1"/>
    <d v="2013-09-30T00:00:00"/>
    <n v="4474000000"/>
    <n v="3103000000"/>
    <n v="495000000"/>
    <n v="0"/>
    <n v="0"/>
    <x v="0"/>
    <s v="Industrial Conglomerates"/>
    <n v="1371000000"/>
    <x v="336"/>
  </r>
  <r>
    <x v="85"/>
    <s v="Year 2"/>
    <d v="2014-09-30T00:00:00"/>
    <n v="4979000000"/>
    <n v="3469000000"/>
    <n v="594000000"/>
    <n v="0"/>
    <n v="0"/>
    <x v="0"/>
    <s v="Industrial Conglomerates"/>
    <n v="1510000000"/>
    <x v="337"/>
  </r>
  <r>
    <x v="85"/>
    <s v="Year 3"/>
    <d v="2015-09-30T00:00:00"/>
    <n v="5244000000"/>
    <n v="3630000000"/>
    <n v="606000000"/>
    <n v="0"/>
    <n v="0"/>
    <x v="0"/>
    <s v="Industrial Conglomerates"/>
    <n v="1614000000"/>
    <x v="302"/>
  </r>
  <r>
    <x v="85"/>
    <s v="Year 4"/>
    <d v="2016-09-30T00:00:00"/>
    <n v="5259000000"/>
    <n v="3642000000"/>
    <n v="638000000"/>
    <n v="0"/>
    <n v="0"/>
    <x v="0"/>
    <s v="Industrial Conglomerates"/>
    <n v="1617000000"/>
    <x v="338"/>
  </r>
  <r>
    <x v="86"/>
    <s v="Year 1"/>
    <d v="2013-10-31T00:00:00"/>
    <n v="1587725000"/>
    <n v="560917000"/>
    <n v="610735000"/>
    <n v="58827000"/>
    <n v="30239000"/>
    <x v="3"/>
    <s v="Health Care Supplies"/>
    <n v="1026808000"/>
    <x v="339"/>
  </r>
  <r>
    <x v="86"/>
    <s v="Year 2"/>
    <d v="2014-10-31T00:00:00"/>
    <n v="1717776000"/>
    <n v="626206000"/>
    <n v="683115000"/>
    <n v="66259000"/>
    <n v="35710000"/>
    <x v="3"/>
    <s v="Health Care Supplies"/>
    <n v="1091570000"/>
    <x v="340"/>
  </r>
  <r>
    <x v="86"/>
    <s v="Year 3"/>
    <d v="2015-10-31T00:00:00"/>
    <n v="1797060000"/>
    <n v="726798000"/>
    <n v="712543000"/>
    <n v="69589000"/>
    <n v="51459000"/>
    <x v="3"/>
    <s v="Health Care Supplies"/>
    <n v="1070262000"/>
    <x v="341"/>
  </r>
  <r>
    <x v="86"/>
    <s v="Year 4"/>
    <d v="2016-10-31T00:00:00"/>
    <n v="1966814000"/>
    <n v="793735000"/>
    <n v="722798000"/>
    <n v="65411000"/>
    <n v="60790000"/>
    <x v="3"/>
    <s v="Health Care Supplies"/>
    <n v="1173079000"/>
    <x v="342"/>
  </r>
  <r>
    <x v="87"/>
    <s v="Year 1"/>
    <d v="2013-09-01T00:00:00"/>
    <n v="105156000000"/>
    <n v="91948000000"/>
    <n v="10104000000"/>
    <n v="0"/>
    <n v="0"/>
    <x v="4"/>
    <s v="Hypermarkets &amp; Super Centers"/>
    <n v="13208000000"/>
    <x v="343"/>
  </r>
  <r>
    <x v="87"/>
    <s v="Year 2"/>
    <d v="2014-08-31T00:00:00"/>
    <n v="112640000000"/>
    <n v="98458000000"/>
    <n v="10899000000"/>
    <n v="0"/>
    <n v="0"/>
    <x v="4"/>
    <s v="Hypermarkets &amp; Super Centers"/>
    <n v="14182000000"/>
    <x v="344"/>
  </r>
  <r>
    <x v="87"/>
    <s v="Year 3"/>
    <d v="2015-08-30T00:00:00"/>
    <n v="116199000000"/>
    <n v="101065000000"/>
    <n v="11445000000"/>
    <n v="0"/>
    <n v="0"/>
    <x v="4"/>
    <s v="Hypermarkets &amp; Super Centers"/>
    <n v="15134000000"/>
    <x v="345"/>
  </r>
  <r>
    <x v="87"/>
    <s v="Year 4"/>
    <d v="2016-08-28T00:00:00"/>
    <n v="118719000000"/>
    <n v="102901000000"/>
    <n v="12068000000"/>
    <n v="0"/>
    <n v="0"/>
    <x v="4"/>
    <s v="Hypermarkets &amp; Super Centers"/>
    <n v="15818000000"/>
    <x v="346"/>
  </r>
  <r>
    <x v="88"/>
    <s v="Year 1"/>
    <d v="2003-06-30T00:00:00"/>
    <n v="1577000"/>
    <n v="258000"/>
    <n v="2410000"/>
    <n v="65000"/>
    <n v="0"/>
    <x v="4"/>
    <s v="Personal Products"/>
    <n v="1319000"/>
    <x v="347"/>
  </r>
  <r>
    <x v="88"/>
    <s v="Year 2"/>
    <d v="2004-06-30T00:00:00"/>
    <n v="1514000"/>
    <n v="142000"/>
    <n v="3940000"/>
    <n v="30000"/>
    <n v="163000"/>
    <x v="4"/>
    <s v="Personal Products"/>
    <n v="1372000"/>
    <x v="348"/>
  </r>
  <r>
    <x v="88"/>
    <s v="Year 3"/>
    <d v="2006-02-28T00:00:00"/>
    <n v="79562000"/>
    <n v="75508000"/>
    <n v="15359000"/>
    <n v="0"/>
    <n v="0"/>
    <x v="4"/>
    <s v="Personal Products"/>
    <n v="4054000"/>
    <x v="349"/>
  </r>
  <r>
    <x v="88"/>
    <s v="Year 4"/>
    <d v="2007-02-28T00:00:00"/>
    <n v="99642000"/>
    <n v="84477000"/>
    <n v="25853000"/>
    <n v="0"/>
    <n v="0"/>
    <x v="4"/>
    <s v="Personal Products"/>
    <n v="15165000"/>
    <x v="350"/>
  </r>
  <r>
    <x v="89"/>
    <s v="Year 1"/>
    <d v="2013-07-28T00:00:00"/>
    <n v="8052000000"/>
    <n v="5140000000"/>
    <n v="1653000000"/>
    <n v="128000000"/>
    <n v="0"/>
    <x v="4"/>
    <s v="Packaged Foods &amp; Meats"/>
    <n v="2912000000"/>
    <x v="351"/>
  </r>
  <r>
    <x v="89"/>
    <s v="Year 2"/>
    <d v="2014-08-03T00:00:00"/>
    <n v="8268000000"/>
    <n v="5297000000"/>
    <n v="1527000000"/>
    <n v="122000000"/>
    <n v="0"/>
    <x v="4"/>
    <s v="Packaged Foods &amp; Meats"/>
    <n v="2971000000"/>
    <x v="352"/>
  </r>
  <r>
    <x v="89"/>
    <s v="Year 3"/>
    <d v="2015-08-02T00:00:00"/>
    <n v="8082000000"/>
    <n v="5300000000"/>
    <n v="1509000000"/>
    <n v="117000000"/>
    <n v="0"/>
    <x v="4"/>
    <s v="Packaged Foods &amp; Meats"/>
    <n v="2782000000"/>
    <x v="353"/>
  </r>
  <r>
    <x v="89"/>
    <s v="Year 4"/>
    <d v="2016-07-31T00:00:00"/>
    <n v="7961000000"/>
    <n v="5181000000"/>
    <n v="1665000000"/>
    <n v="124000000"/>
    <n v="0"/>
    <x v="4"/>
    <s v="Packaged Foods &amp; Meats"/>
    <n v="2780000000"/>
    <x v="354"/>
  </r>
  <r>
    <x v="90"/>
    <s v="Year 1"/>
    <d v="2013-01-31T00:00:00"/>
    <n v="3050195000"/>
    <n v="683579000"/>
    <n v="2047847000"/>
    <n v="429479000"/>
    <n v="0"/>
    <x v="2"/>
    <s v="Internet Software &amp; Services"/>
    <n v="2366616000"/>
    <x v="355"/>
  </r>
  <r>
    <x v="90"/>
    <s v="Year 2"/>
    <d v="2014-01-31T00:00:00"/>
    <n v="4071003000"/>
    <n v="968428000"/>
    <n v="2764851000"/>
    <n v="623798000"/>
    <n v="0"/>
    <x v="2"/>
    <s v="Internet Software &amp; Services"/>
    <n v="3102575000"/>
    <x v="356"/>
  </r>
  <r>
    <x v="90"/>
    <s v="Year 3"/>
    <d v="2015-01-31T00:00:00"/>
    <n v="5373586000"/>
    <n v="1289270000"/>
    <n v="3437032000"/>
    <n v="792917000"/>
    <n v="0"/>
    <x v="2"/>
    <s v="Internet Software &amp; Services"/>
    <n v="4084316000"/>
    <x v="357"/>
  </r>
  <r>
    <x v="90"/>
    <s v="Year 4"/>
    <d v="2016-01-31T00:00:00"/>
    <n v="6667216000"/>
    <n v="1654548000"/>
    <n v="3951445000"/>
    <n v="946300000"/>
    <n v="0"/>
    <x v="2"/>
    <s v="Internet Software &amp; Services"/>
    <n v="5012668000"/>
    <x v="358"/>
  </r>
  <r>
    <x v="91"/>
    <s v="Year 1"/>
    <d v="2013-07-27T00:00:00"/>
    <n v="48607000000"/>
    <n v="19167000000"/>
    <n v="11802000000"/>
    <n v="5942000000"/>
    <n v="395000000"/>
    <x v="2"/>
    <s v="Networking Equipment"/>
    <n v="29440000000"/>
    <x v="359"/>
  </r>
  <r>
    <x v="91"/>
    <s v="Year 2"/>
    <d v="2014-07-26T00:00:00"/>
    <n v="47142000000"/>
    <n v="19373000000"/>
    <n v="11437000000"/>
    <n v="6294000000"/>
    <n v="275000000"/>
    <x v="2"/>
    <s v="Networking Equipment"/>
    <n v="27769000000"/>
    <x v="360"/>
  </r>
  <r>
    <x v="91"/>
    <s v="Year 3"/>
    <d v="2015-07-25T00:00:00"/>
    <n v="49161000000"/>
    <n v="19480000000"/>
    <n v="11861000000"/>
    <n v="6207000000"/>
    <n v="359000000"/>
    <x v="2"/>
    <s v="Networking Equipment"/>
    <n v="29681000000"/>
    <x v="361"/>
  </r>
  <r>
    <x v="91"/>
    <s v="Year 4"/>
    <d v="2016-07-30T00:00:00"/>
    <n v="49247000000"/>
    <n v="18287000000"/>
    <n v="11433000000"/>
    <n v="6296000000"/>
    <n v="303000000"/>
    <x v="2"/>
    <s v="Networking Equipment"/>
    <n v="30960000000"/>
    <x v="362"/>
  </r>
  <r>
    <x v="92"/>
    <s v="Year 1"/>
    <d v="2015-04-03T00:00:00"/>
    <n v="4069746000"/>
    <n v="3282301000"/>
    <n v="194207000"/>
    <n v="0"/>
    <n v="137058000"/>
    <x v="2"/>
    <s v="IT Consulting &amp; Other Services"/>
    <n v="787445000"/>
    <x v="363"/>
  </r>
  <r>
    <x v="92"/>
    <s v="Year 2"/>
    <d v="2016-04-01T00:00:00"/>
    <n v="4250447000"/>
    <n v="3575631000"/>
    <n v="187244000"/>
    <n v="0"/>
    <n v="182242000"/>
    <x v="2"/>
    <s v="IT Consulting &amp; Other Services"/>
    <n v="674816000"/>
    <x v="364"/>
  </r>
  <r>
    <x v="93"/>
    <s v="Year 1"/>
    <d v="2013-12-31T00:00:00"/>
    <n v="12026000000"/>
    <n v="3931000000"/>
    <n v="3518000000"/>
    <n v="0"/>
    <n v="1104000000"/>
    <x v="0"/>
    <s v="Railroads"/>
    <n v="8095000000"/>
    <x v="365"/>
  </r>
  <r>
    <x v="93"/>
    <s v="Year 2"/>
    <d v="2014-12-26T00:00:00"/>
    <n v="12669000000"/>
    <n v="4100000000"/>
    <n v="3805000000"/>
    <n v="0"/>
    <n v="1151000000"/>
    <x v="0"/>
    <s v="Railroads"/>
    <n v="8569000000"/>
    <x v="366"/>
  </r>
  <r>
    <x v="93"/>
    <s v="Year 3"/>
    <d v="2015-12-25T00:00:00"/>
    <n v="11811000000"/>
    <n v="3293000000"/>
    <n v="3726000000"/>
    <n v="0"/>
    <n v="1208000000"/>
    <x v="0"/>
    <s v="Railroads"/>
    <n v="8518000000"/>
    <x v="187"/>
  </r>
  <r>
    <x v="93"/>
    <s v="Year 4"/>
    <d v="2016-12-30T00:00:00"/>
    <n v="11069000000"/>
    <n v="2782000000"/>
    <n v="3597000000"/>
    <n v="0"/>
    <n v="1301000000"/>
    <x v="0"/>
    <s v="Railroads"/>
    <n v="8287000000"/>
    <x v="367"/>
  </r>
  <r>
    <x v="94"/>
    <s v="Year 1"/>
    <d v="2013-05-31T00:00:00"/>
    <n v="4245964000"/>
    <n v="2492655000"/>
    <n v="1187331000"/>
    <n v="0"/>
    <n v="0"/>
    <x v="0"/>
    <s v="Diversified Support Services"/>
    <n v="1753309000"/>
    <x v="368"/>
  </r>
  <r>
    <x v="94"/>
    <s v="Year 2"/>
    <d v="2014-05-31T00:00:00"/>
    <n v="4193844000"/>
    <n v="2444085000"/>
    <n v="1147039000"/>
    <n v="0"/>
    <n v="0"/>
    <x v="0"/>
    <s v="Diversified Support Services"/>
    <n v="1749759000"/>
    <x v="369"/>
  </r>
  <r>
    <x v="94"/>
    <s v="Year 3"/>
    <d v="2015-05-31T00:00:00"/>
    <n v="4476886000"/>
    <n v="2555549000"/>
    <n v="1224930000"/>
    <n v="0"/>
    <n v="0"/>
    <x v="0"/>
    <s v="Diversified Support Services"/>
    <n v="1921337000"/>
    <x v="370"/>
  </r>
  <r>
    <x v="94"/>
    <s v="Year 4"/>
    <d v="2016-05-31T00:00:00"/>
    <n v="4905458000"/>
    <n v="2775588000"/>
    <n v="1348122000"/>
    <n v="0"/>
    <n v="0"/>
    <x v="0"/>
    <s v="Diversified Support Services"/>
    <n v="2129870000"/>
    <x v="371"/>
  </r>
  <r>
    <x v="95"/>
    <s v="Year 1"/>
    <d v="2012-12-31T00:00:00"/>
    <n v="18376000000"/>
    <n v="7639000000"/>
    <n v="3244000000"/>
    <n v="0"/>
    <n v="4780000000"/>
    <x v="10"/>
    <s v="Integrated Telecommunications Services"/>
    <n v="10737000000"/>
    <x v="372"/>
  </r>
  <r>
    <x v="95"/>
    <s v="Year 2"/>
    <d v="2013-12-31T00:00:00"/>
    <n v="18095000000"/>
    <n v="7507000000"/>
    <n v="3502000000"/>
    <n v="0"/>
    <n v="4541000000"/>
    <x v="10"/>
    <s v="Integrated Telecommunications Services"/>
    <n v="10588000000"/>
    <x v="373"/>
  </r>
  <r>
    <x v="95"/>
    <s v="Year 3"/>
    <d v="2014-12-31T00:00:00"/>
    <n v="18031000000"/>
    <n v="7846000000"/>
    <n v="3347000000"/>
    <n v="0"/>
    <n v="4428000000"/>
    <x v="10"/>
    <s v="Integrated Telecommunications Services"/>
    <n v="10185000000"/>
    <x v="374"/>
  </r>
  <r>
    <x v="95"/>
    <s v="Year 4"/>
    <d v="2015-12-31T00:00:00"/>
    <n v="17900000000"/>
    <n v="7778000000"/>
    <n v="3328000000"/>
    <n v="0"/>
    <n v="4189000000"/>
    <x v="10"/>
    <s v="Integrated Telecommunications Services"/>
    <n v="10122000000"/>
    <x v="375"/>
  </r>
  <r>
    <x v="96"/>
    <s v="Year 1"/>
    <d v="2012-12-31T00:00:00"/>
    <n v="7346472000"/>
    <n v="4278241000"/>
    <n v="1557646000"/>
    <n v="0"/>
    <n v="149089000"/>
    <x v="2"/>
    <s v="IT Consulting &amp; Other Services"/>
    <n v="3068231000"/>
    <x v="376"/>
  </r>
  <r>
    <x v="96"/>
    <s v="Year 2"/>
    <d v="2013-12-31T00:00:00"/>
    <n v="8843200000"/>
    <n v="5265500000"/>
    <n v="1727600000"/>
    <n v="0"/>
    <n v="172200000"/>
    <x v="2"/>
    <s v="IT Consulting &amp; Other Services"/>
    <n v="3577700000"/>
    <x v="377"/>
  </r>
  <r>
    <x v="96"/>
    <s v="Year 3"/>
    <d v="2014-12-31T00:00:00"/>
    <n v="10262700000"/>
    <n v="6141100000"/>
    <n v="2037000000"/>
    <n v="0"/>
    <n v="199700000"/>
    <x v="2"/>
    <s v="IT Consulting &amp; Other Services"/>
    <n v="4121600000"/>
    <x v="378"/>
  </r>
  <r>
    <x v="96"/>
    <s v="Year 4"/>
    <d v="2015-12-31T00:00:00"/>
    <n v="12416000000"/>
    <n v="7440200000"/>
    <n v="2508600000"/>
    <n v="0"/>
    <n v="325200000"/>
    <x v="2"/>
    <s v="IT Consulting &amp; Other Services"/>
    <n v="4975800000"/>
    <x v="379"/>
  </r>
  <r>
    <x v="97"/>
    <s v="Year 1"/>
    <d v="2013-12-31T00:00:00"/>
    <n v="2918434000"/>
    <n v="502795000"/>
    <n v="1476916000"/>
    <n v="516338000"/>
    <n v="41668000"/>
    <x v="2"/>
    <s v="Internet Software &amp; Services"/>
    <n v="2415639000"/>
    <x v="380"/>
  </r>
  <r>
    <x v="97"/>
    <s v="Year 2"/>
    <d v="2014-12-31T00:00:00"/>
    <n v="3142856000"/>
    <n v="620219000"/>
    <n v="1600187000"/>
    <n v="553817000"/>
    <n v="39577000"/>
    <x v="2"/>
    <s v="Internet Software &amp; Services"/>
    <n v="2522637000"/>
    <x v="381"/>
  </r>
  <r>
    <x v="97"/>
    <s v="Year 3"/>
    <d v="2015-12-31T00:00:00"/>
    <n v="3275594000"/>
    <n v="614364000"/>
    <n v="1538027000"/>
    <n v="563975000"/>
    <n v="41595000"/>
    <x v="2"/>
    <s v="Internet Software &amp; Services"/>
    <n v="2661230000"/>
    <x v="382"/>
  </r>
  <r>
    <x v="97"/>
    <s v="Year 4"/>
    <d v="2016-12-31T00:00:00"/>
    <n v="3418265000"/>
    <n v="559541000"/>
    <n v="1620006000"/>
    <n v="489265000"/>
    <n v="29173000"/>
    <x v="2"/>
    <s v="Internet Software &amp; Services"/>
    <n v="2858724000"/>
    <x v="383"/>
  </r>
  <r>
    <x v="98"/>
    <s v="Year 1"/>
    <d v="2013-12-31T00:00:00"/>
    <n v="126761000000"/>
    <n v="102978000000"/>
    <n v="0"/>
    <n v="0"/>
    <n v="0"/>
    <x v="4"/>
    <s v="Drug Retail"/>
    <n v="23783000000"/>
    <x v="384"/>
  </r>
  <r>
    <x v="98"/>
    <s v="Year 2"/>
    <d v="2014-12-31T00:00:00"/>
    <n v="139367000000"/>
    <n v="114000000000"/>
    <n v="0"/>
    <n v="0"/>
    <n v="0"/>
    <x v="4"/>
    <s v="Drug Retail"/>
    <n v="25367000000"/>
    <x v="385"/>
  </r>
  <r>
    <x v="98"/>
    <s v="Year 3"/>
    <d v="2015-12-31T00:00:00"/>
    <n v="153290000000"/>
    <n v="126762000000"/>
    <n v="0"/>
    <n v="0"/>
    <n v="0"/>
    <x v="4"/>
    <s v="Drug Retail"/>
    <n v="26528000000"/>
    <x v="386"/>
  </r>
  <r>
    <x v="98"/>
    <s v="Year 4"/>
    <d v="2016-12-31T00:00:00"/>
    <n v="177526000000"/>
    <n v="148669000000"/>
    <n v="0"/>
    <n v="0"/>
    <n v="0"/>
    <x v="4"/>
    <s v="Drug Retail"/>
    <n v="28857000000"/>
    <x v="387"/>
  </r>
  <r>
    <x v="99"/>
    <s v="Year 1"/>
    <d v="2012-12-31T00:00:00"/>
    <n v="230590000000"/>
    <n v="163336000000"/>
    <n v="17100000000"/>
    <n v="0"/>
    <n v="13413000000"/>
    <x v="9"/>
    <s v="Integrated Oil &amp; Gas"/>
    <n v="67254000000"/>
    <x v="388"/>
  </r>
  <r>
    <x v="99"/>
    <s v="Year 2"/>
    <d v="2013-12-31T00:00:00"/>
    <n v="220156000000"/>
    <n v="159323000000"/>
    <n v="17573000000"/>
    <n v="0"/>
    <n v="14186000000"/>
    <x v="9"/>
    <s v="Integrated Oil &amp; Gas"/>
    <n v="60833000000"/>
    <x v="389"/>
  </r>
  <r>
    <x v="99"/>
    <s v="Year 3"/>
    <d v="2014-12-31T00:00:00"/>
    <n v="200494000000"/>
    <n v="144956000000"/>
    <n v="17034000000"/>
    <n v="0"/>
    <n v="16793000000"/>
    <x v="9"/>
    <s v="Integrated Oil &amp; Gas"/>
    <n v="55538000000"/>
    <x v="390"/>
  </r>
  <r>
    <x v="99"/>
    <s v="Year 4"/>
    <d v="2015-12-31T00:00:00"/>
    <n v="129925000000"/>
    <n v="92785000000"/>
    <n v="16473000000"/>
    <n v="0"/>
    <n v="21037000000"/>
    <x v="9"/>
    <s v="Integrated Oil &amp; Gas"/>
    <n v="37140000000"/>
    <x v="391"/>
  </r>
  <r>
    <x v="100"/>
    <s v="Year 1"/>
    <d v="2012-12-31T00:00:00"/>
    <n v="1819814000"/>
    <n v="343743000"/>
    <n v="133796000"/>
    <n v="0"/>
    <n v="579315000"/>
    <x v="9"/>
    <s v="Oil &amp; Gas Exploration &amp; Production"/>
    <n v="1476071000"/>
    <x v="392"/>
  </r>
  <r>
    <x v="100"/>
    <s v="Year 2"/>
    <d v="2013-12-31T00:00:00"/>
    <n v="2319919000"/>
    <n v="455436000"/>
    <n v="169815000"/>
    <n v="0"/>
    <n v="778655000"/>
    <x v="9"/>
    <s v="Oil &amp; Gas Exploration &amp; Production"/>
    <n v="1864483000"/>
    <x v="393"/>
  </r>
  <r>
    <x v="100"/>
    <s v="Year 3"/>
    <d v="2014-12-31T00:00:00"/>
    <n v="2660147000"/>
    <n v="538374000"/>
    <n v="204161000"/>
    <n v="0"/>
    <n v="986812000"/>
    <x v="9"/>
    <s v="Oil &amp; Gas Exploration &amp; Production"/>
    <n v="2121773000"/>
    <x v="394"/>
  </r>
  <r>
    <x v="100"/>
    <s v="Year 4"/>
    <d v="2015-12-31T00:00:00"/>
    <n v="1803573000"/>
    <n v="541359000"/>
    <n v="230734000"/>
    <n v="0"/>
    <n v="1230853000"/>
    <x v="9"/>
    <s v="Oil &amp; Gas Exploration &amp; Production"/>
    <n v="1262214000"/>
    <x v="395"/>
  </r>
  <r>
    <x v="101"/>
    <s v="Year 1"/>
    <d v="2012-12-31T00:00:00"/>
    <n v="12835000000"/>
    <n v="8300000000"/>
    <n v="550000000"/>
    <n v="0"/>
    <n v="1127000000"/>
    <x v="5"/>
    <s v="Electric Utilities"/>
    <n v="4535000000"/>
    <x v="396"/>
  </r>
  <r>
    <x v="101"/>
    <s v="Year 2"/>
    <d v="2013-12-31T00:00:00"/>
    <n v="13120000000"/>
    <n v="8033000000"/>
    <n v="563000000"/>
    <n v="0"/>
    <n v="1208000000"/>
    <x v="5"/>
    <s v="Electric Utilities"/>
    <n v="5087000000"/>
    <x v="397"/>
  </r>
  <r>
    <x v="101"/>
    <s v="Year 3"/>
    <d v="2014-12-31T00:00:00"/>
    <n v="12436000000"/>
    <n v="7881000000"/>
    <n v="542000000"/>
    <n v="0"/>
    <n v="1292000000"/>
    <x v="5"/>
    <s v="Electric Utilities"/>
    <n v="4555000000"/>
    <x v="398"/>
  </r>
  <r>
    <x v="101"/>
    <s v="Year 4"/>
    <d v="2015-12-31T00:00:00"/>
    <n v="11683000000"/>
    <n v="6201000000"/>
    <n v="551000000"/>
    <n v="0"/>
    <n v="1395000000"/>
    <x v="5"/>
    <s v="Electric Utilities"/>
    <n v="5482000000"/>
    <x v="399"/>
  </r>
  <r>
    <x v="102"/>
    <s v="Year 1"/>
    <d v="2013-12-31T00:00:00"/>
    <n v="37773000000"/>
    <n v="20964000000"/>
    <n v="11349000000"/>
    <n v="0"/>
    <n v="1658000000"/>
    <x v="0"/>
    <s v="Airlines"/>
    <n v="16809000000"/>
    <x v="400"/>
  </r>
  <r>
    <x v="102"/>
    <s v="Year 2"/>
    <d v="2014-12-31T00:00:00"/>
    <n v="40362000000"/>
    <n v="22967000000"/>
    <n v="12702000000"/>
    <n v="0"/>
    <n v="1771000000"/>
    <x v="0"/>
    <s v="Airlines"/>
    <n v="17395000000"/>
    <x v="401"/>
  </r>
  <r>
    <x v="102"/>
    <s v="Year 3"/>
    <d v="2015-12-31T00:00:00"/>
    <n v="40704000000"/>
    <n v="17096000000"/>
    <n v="13936000000"/>
    <n v="0"/>
    <n v="1835000000"/>
    <x v="0"/>
    <s v="Airlines"/>
    <n v="23608000000"/>
    <x v="402"/>
  </r>
  <r>
    <x v="102"/>
    <s v="Year 4"/>
    <d v="2016-12-31T00:00:00"/>
    <n v="39639000000"/>
    <n v="15940000000"/>
    <n v="14845000000"/>
    <n v="0"/>
    <n v="1902000000"/>
    <x v="0"/>
    <s v="Airlines"/>
    <n v="23699000000"/>
    <x v="403"/>
  </r>
  <r>
    <x v="103"/>
    <s v="Year 1"/>
    <d v="2013-12-31T00:00:00"/>
    <n v="28998000000"/>
    <n v="17642000000"/>
    <n v="6564000000"/>
    <n v="2037000000"/>
    <n v="0"/>
    <x v="8"/>
    <s v="Diversified Chemicals"/>
    <n v="11356000000"/>
    <x v="404"/>
  </r>
  <r>
    <x v="103"/>
    <s v="Year 2"/>
    <d v="2014-12-31T00:00:00"/>
    <n v="28406000000"/>
    <n v="17023000000"/>
    <n v="5536000000"/>
    <n v="1958000000"/>
    <n v="0"/>
    <x v="8"/>
    <s v="Diversified Chemicals"/>
    <n v="11383000000"/>
    <x v="296"/>
  </r>
  <r>
    <x v="103"/>
    <s v="Year 3"/>
    <d v="2015-12-31T00:00:00"/>
    <n v="25130000000"/>
    <n v="15112000000"/>
    <n v="5074000000"/>
    <n v="1898000000"/>
    <n v="0"/>
    <x v="8"/>
    <s v="Diversified Chemicals"/>
    <n v="10018000000"/>
    <x v="405"/>
  </r>
  <r>
    <x v="103"/>
    <s v="Year 4"/>
    <d v="2016-12-31T00:00:00"/>
    <n v="24594000000"/>
    <n v="14469000000"/>
    <n v="5005000000"/>
    <n v="1641000000"/>
    <n v="0"/>
    <x v="8"/>
    <s v="Diversified Chemicals"/>
    <n v="10125000000"/>
    <x v="406"/>
  </r>
  <r>
    <x v="104"/>
    <s v="Year 1"/>
    <d v="2013-10-31T00:00:00"/>
    <n v="37795400000"/>
    <n v="25667300000"/>
    <n v="4426100000"/>
    <n v="1477300000"/>
    <n v="0"/>
    <x v="0"/>
    <s v="Construction &amp; Farm Machinery &amp; Heavy Trucks"/>
    <n v="12128100000"/>
    <x v="407"/>
  </r>
  <r>
    <x v="104"/>
    <s v="Year 2"/>
    <d v="2014-10-31T00:00:00"/>
    <n v="36066900000"/>
    <n v="24775800000"/>
    <n v="4377700000"/>
    <n v="1452000000"/>
    <n v="0"/>
    <x v="0"/>
    <s v="Construction &amp; Farm Machinery &amp; Heavy Trucks"/>
    <n v="11291100000"/>
    <x v="408"/>
  </r>
  <r>
    <x v="104"/>
    <s v="Year 3"/>
    <d v="2015-10-31T00:00:00"/>
    <n v="28862800000"/>
    <n v="20143200000"/>
    <n v="3834400000"/>
    <n v="1425100000"/>
    <n v="0"/>
    <x v="0"/>
    <s v="Construction &amp; Farm Machinery &amp; Heavy Trucks"/>
    <n v="8719600000"/>
    <x v="409"/>
  </r>
  <r>
    <x v="104"/>
    <s v="Year 4"/>
    <d v="2016-10-31T00:00:00"/>
    <n v="26644000000"/>
    <n v="18248900000"/>
    <n v="4018300000"/>
    <n v="1389100000"/>
    <n v="0"/>
    <x v="0"/>
    <s v="Construction &amp; Farm Machinery &amp; Heavy Trucks"/>
    <n v="8395100000"/>
    <x v="410"/>
  </r>
  <r>
    <x v="105"/>
    <s v="Year 1"/>
    <d v="2012-11-30T00:00:00"/>
    <n v="8984000000"/>
    <n v="845000000"/>
    <n v="3052000000"/>
    <n v="0"/>
    <n v="848000000"/>
    <x v="6"/>
    <s v="Consumer Finance"/>
    <n v="8139000000"/>
    <x v="411"/>
  </r>
  <r>
    <x v="105"/>
    <s v="Year 2"/>
    <d v="2013-12-31T00:00:00"/>
    <n v="9370000000"/>
    <n v="698000000"/>
    <n v="3194000000"/>
    <n v="0"/>
    <n v="1086000000"/>
    <x v="6"/>
    <s v="Consumer Finance"/>
    <n v="8672000000"/>
    <x v="412"/>
  </r>
  <r>
    <x v="105"/>
    <s v="Year 3"/>
    <d v="2014-12-31T00:00:00"/>
    <n v="9611000000"/>
    <n v="614000000"/>
    <n v="3340000000"/>
    <n v="0"/>
    <n v="1443000000"/>
    <x v="6"/>
    <s v="Consumer Finance"/>
    <n v="8997000000"/>
    <x v="413"/>
  </r>
  <r>
    <x v="105"/>
    <s v="Year 4"/>
    <d v="2015-12-31T00:00:00"/>
    <n v="10002000000"/>
    <n v="623000000"/>
    <n v="3615000000"/>
    <n v="0"/>
    <n v="1512000000"/>
    <x v="6"/>
    <s v="Consumer Finance"/>
    <n v="9379000000"/>
    <x v="414"/>
  </r>
  <r>
    <x v="106"/>
    <s v="Year 1"/>
    <d v="2013-02-01T00:00:00"/>
    <n v="16022128000"/>
    <n v="10936727000"/>
    <n v="3430125000"/>
    <n v="0"/>
    <n v="0"/>
    <x v="1"/>
    <s v="General Merchandise Stores"/>
    <n v="5085401000"/>
    <x v="415"/>
  </r>
  <r>
    <x v="106"/>
    <s v="Year 2"/>
    <d v="2014-01-31T00:00:00"/>
    <n v="17504167000"/>
    <n v="12068425000"/>
    <n v="3699557000"/>
    <n v="0"/>
    <n v="0"/>
    <x v="1"/>
    <s v="General Merchandise Stores"/>
    <n v="5435742000"/>
    <x v="416"/>
  </r>
  <r>
    <x v="106"/>
    <s v="Year 3"/>
    <d v="2015-01-30T00:00:00"/>
    <n v="18909588000"/>
    <n v="13107081000"/>
    <n v="4033414000"/>
    <n v="0"/>
    <n v="0"/>
    <x v="1"/>
    <s v="General Merchandise Stores"/>
    <n v="5802507000"/>
    <x v="417"/>
  </r>
  <r>
    <x v="106"/>
    <s v="Year 4"/>
    <d v="2016-01-29T00:00:00"/>
    <n v="20368562000"/>
    <n v="14062471000"/>
    <n v="4365797000"/>
    <n v="0"/>
    <n v="0"/>
    <x v="1"/>
    <s v="General Merchandise Stores"/>
    <n v="6306091000"/>
    <x v="418"/>
  </r>
  <r>
    <x v="107"/>
    <s v="Year 1"/>
    <d v="2012-12-31T00:00:00"/>
    <n v="7383000000"/>
    <n v="4365000000"/>
    <n v="1742000000"/>
    <n v="0"/>
    <n v="75000000"/>
    <x v="3"/>
    <s v="Health Care Facilities"/>
    <n v="3018000000"/>
    <x v="419"/>
  </r>
  <r>
    <x v="107"/>
    <s v="Year 2"/>
    <d v="2013-12-31T00:00:00"/>
    <n v="7146000000"/>
    <n v="4326000000"/>
    <n v="1740000000"/>
    <n v="0"/>
    <n v="79000000"/>
    <x v="3"/>
    <s v="Health Care Facilities"/>
    <n v="2820000000"/>
    <x v="154"/>
  </r>
  <r>
    <x v="107"/>
    <s v="Year 3"/>
    <d v="2014-12-31T00:00:00"/>
    <n v="7435000000"/>
    <n v="4637000000"/>
    <n v="1721000000"/>
    <n v="0"/>
    <n v="94000000"/>
    <x v="3"/>
    <s v="Health Care Facilities"/>
    <n v="2798000000"/>
    <x v="420"/>
  </r>
  <r>
    <x v="107"/>
    <s v="Year 4"/>
    <d v="2015-12-31T00:00:00"/>
    <n v="7493000000"/>
    <n v="4657000000"/>
    <n v="1356000000"/>
    <n v="0"/>
    <n v="81000000"/>
    <x v="3"/>
    <s v="Health Care Facilities"/>
    <n v="2836000000"/>
    <x v="421"/>
  </r>
  <r>
    <x v="108"/>
    <s v="Year 1"/>
    <d v="2013-09-30T00:00:00"/>
    <n v="6259300000"/>
    <n v="4853500000"/>
    <n v="649900000"/>
    <n v="0"/>
    <n v="0"/>
    <x v="1"/>
    <s v="Homebuilding"/>
    <n v="1405800000"/>
    <x v="422"/>
  </r>
  <r>
    <x v="108"/>
    <s v="Year 2"/>
    <d v="2014-09-30T00:00:00"/>
    <n v="8024900000"/>
    <n v="6268600000"/>
    <n v="826900000"/>
    <n v="0"/>
    <n v="0"/>
    <x v="1"/>
    <s v="Homebuilding"/>
    <n v="1756300000"/>
    <x v="423"/>
  </r>
  <r>
    <x v="108"/>
    <s v="Year 3"/>
    <d v="2015-09-30T00:00:00"/>
    <n v="10824000000"/>
    <n v="8535700000"/>
    <n v="1003000000"/>
    <n v="0"/>
    <n v="0"/>
    <x v="1"/>
    <s v="Homebuilding"/>
    <n v="2288300000"/>
    <x v="424"/>
  </r>
  <r>
    <x v="108"/>
    <s v="Year 4"/>
    <d v="2016-09-30T00:00:00"/>
    <n v="12157400000"/>
    <n v="9502600000"/>
    <n v="1100300000"/>
    <n v="0"/>
    <n v="0"/>
    <x v="1"/>
    <s v="Homebuilding"/>
    <n v="2654800000"/>
    <x v="425"/>
  </r>
  <r>
    <x v="109"/>
    <s v="Year 1"/>
    <d v="2012-12-31T00:00:00"/>
    <n v="18260400000"/>
    <n v="8846100000"/>
    <n v="5181200000"/>
    <n v="1137900000"/>
    <n v="0"/>
    <x v="0"/>
    <s v="Industrial Conglomerates"/>
    <n v="9414300000"/>
    <x v="426"/>
  </r>
  <r>
    <x v="109"/>
    <s v="Year 2"/>
    <d v="2013-12-31T00:00:00"/>
    <n v="18283100000"/>
    <n v="8941100000"/>
    <n v="5117100000"/>
    <n v="1104400000"/>
    <n v="0"/>
    <x v="0"/>
    <s v="Industrial Conglomerates"/>
    <n v="9342000000"/>
    <x v="427"/>
  </r>
  <r>
    <x v="109"/>
    <s v="Year 3"/>
    <d v="2014-12-31T00:00:00"/>
    <n v="19154000000"/>
    <n v="9261400000"/>
    <n v="5389000000"/>
    <n v="1157000000"/>
    <n v="0"/>
    <x v="0"/>
    <s v="Industrial Conglomerates"/>
    <n v="9892600000"/>
    <x v="428"/>
  </r>
  <r>
    <x v="109"/>
    <s v="Year 4"/>
    <d v="2015-12-31T00:00:00"/>
    <n v="20563100000"/>
    <n v="9800600000"/>
    <n v="6054300000"/>
    <n v="1239100000"/>
    <n v="0"/>
    <x v="0"/>
    <s v="Industrial Conglomerates"/>
    <n v="10762500000"/>
    <x v="429"/>
  </r>
  <r>
    <x v="110"/>
    <s v="Year 1"/>
    <d v="2013-09-28T00:00:00"/>
    <n v="45041000000"/>
    <n v="25034000000"/>
    <n v="8365000000"/>
    <n v="0"/>
    <n v="2192000000"/>
    <x v="1"/>
    <s v="Broadcasting &amp; Cable TV"/>
    <n v="20007000000"/>
    <x v="430"/>
  </r>
  <r>
    <x v="110"/>
    <s v="Year 2"/>
    <d v="2014-09-27T00:00:00"/>
    <n v="48813000000"/>
    <n v="26420000000"/>
    <n v="8565000000"/>
    <n v="0"/>
    <n v="2288000000"/>
    <x v="1"/>
    <s v="Broadcasting &amp; Cable TV"/>
    <n v="22393000000"/>
    <x v="431"/>
  </r>
  <r>
    <x v="110"/>
    <s v="Year 3"/>
    <d v="2015-10-03T00:00:00"/>
    <n v="52465000000"/>
    <n v="28364000000"/>
    <n v="8523000000"/>
    <n v="0"/>
    <n v="2354000000"/>
    <x v="1"/>
    <s v="Broadcasting &amp; Cable TV"/>
    <n v="24101000000"/>
    <x v="432"/>
  </r>
  <r>
    <x v="110"/>
    <s v="Year 4"/>
    <d v="2016-10-01T00:00:00"/>
    <n v="55632000000"/>
    <n v="29993000000"/>
    <n v="8754000000"/>
    <n v="0"/>
    <n v="2527000000"/>
    <x v="1"/>
    <s v="Broadcasting &amp; Cable TV"/>
    <n v="25639000000"/>
    <x v="433"/>
  </r>
  <r>
    <x v="111"/>
    <s v="Year 1"/>
    <d v="2013-12-31T00:00:00"/>
    <n v="5535000000"/>
    <n v="1689000000"/>
    <n v="1598000000"/>
    <n v="0"/>
    <n v="276000000"/>
    <x v="1"/>
    <s v="Cable &amp; Satellite"/>
    <n v="3846000000"/>
    <x v="434"/>
  </r>
  <r>
    <x v="111"/>
    <s v="Year 2"/>
    <d v="2014-12-31T00:00:00"/>
    <n v="6265000000"/>
    <n v="2124000000"/>
    <n v="1692000000"/>
    <n v="0"/>
    <n v="329000000"/>
    <x v="1"/>
    <s v="Cable &amp; Satellite"/>
    <n v="4141000000"/>
    <x v="435"/>
  </r>
  <r>
    <x v="111"/>
    <s v="Year 3"/>
    <d v="2015-12-31T00:00:00"/>
    <n v="6394000000"/>
    <n v="2343000000"/>
    <n v="1669000000"/>
    <n v="0"/>
    <n v="330000000"/>
    <x v="1"/>
    <s v="Cable &amp; Satellite"/>
    <n v="4051000000"/>
    <x v="436"/>
  </r>
  <r>
    <x v="111"/>
    <s v="Year 4"/>
    <d v="2016-12-31T00:00:00"/>
    <n v="6497000000"/>
    <n v="2432000000"/>
    <n v="1690000000"/>
    <n v="0"/>
    <n v="322000000"/>
    <x v="1"/>
    <s v="Cable &amp; Satellite"/>
    <n v="4065000000"/>
    <x v="437"/>
  </r>
  <r>
    <x v="112"/>
    <s v="Year 1"/>
    <d v="2013-12-31T00:00:00"/>
    <n v="5535000000"/>
    <n v="1689000000"/>
    <n v="1598000000"/>
    <n v="0"/>
    <n v="276000000"/>
    <x v="1"/>
    <s v="Cable &amp; Satellite"/>
    <n v="3846000000"/>
    <x v="434"/>
  </r>
  <r>
    <x v="112"/>
    <s v="Year 2"/>
    <d v="2014-12-31T00:00:00"/>
    <n v="6265000000"/>
    <n v="2124000000"/>
    <n v="1692000000"/>
    <n v="0"/>
    <n v="329000000"/>
    <x v="1"/>
    <s v="Cable &amp; Satellite"/>
    <n v="4141000000"/>
    <x v="435"/>
  </r>
  <r>
    <x v="112"/>
    <s v="Year 3"/>
    <d v="2015-12-31T00:00:00"/>
    <n v="6394000000"/>
    <n v="2343000000"/>
    <n v="1669000000"/>
    <n v="0"/>
    <n v="330000000"/>
    <x v="1"/>
    <s v="Cable &amp; Satellite"/>
    <n v="4051000000"/>
    <x v="436"/>
  </r>
  <r>
    <x v="112"/>
    <s v="Year 4"/>
    <d v="2016-12-31T00:00:00"/>
    <n v="6497000000"/>
    <n v="2432000000"/>
    <n v="1690000000"/>
    <n v="0"/>
    <n v="322000000"/>
    <x v="1"/>
    <s v="Cable &amp; Satellite"/>
    <n v="4065000000"/>
    <x v="437"/>
  </r>
  <r>
    <x v="113"/>
    <s v="Year 1"/>
    <d v="2013-12-31T00:00:00"/>
    <n v="15051000000"/>
    <n v="12274000000"/>
    <n v="916000000"/>
    <n v="0"/>
    <n v="97000000"/>
    <x v="1"/>
    <s v="Auto Parts &amp; Equipment"/>
    <n v="2777000000"/>
    <x v="438"/>
  </r>
  <r>
    <x v="113"/>
    <s v="Year 2"/>
    <d v="2014-12-31T00:00:00"/>
    <n v="15499000000"/>
    <n v="12471000000"/>
    <n v="1036000000"/>
    <n v="0"/>
    <n v="94000000"/>
    <x v="1"/>
    <s v="Auto Parts &amp; Equipment"/>
    <n v="3028000000"/>
    <x v="439"/>
  </r>
  <r>
    <x v="113"/>
    <s v="Year 3"/>
    <d v="2015-12-31T00:00:00"/>
    <n v="15165000000"/>
    <n v="12155000000"/>
    <n v="1017000000"/>
    <n v="0"/>
    <n v="93000000"/>
    <x v="1"/>
    <s v="Auto Parts &amp; Equipment"/>
    <n v="3010000000"/>
    <x v="440"/>
  </r>
  <r>
    <x v="113"/>
    <s v="Year 4"/>
    <d v="2016-12-31T00:00:00"/>
    <n v="16661000000"/>
    <n v="13107000000"/>
    <n v="1145000000"/>
    <n v="0"/>
    <n v="134000000"/>
    <x v="1"/>
    <s v="Auto Parts &amp; Equipment"/>
    <n v="3554000000"/>
    <x v="441"/>
  </r>
  <r>
    <x v="114"/>
    <s v="Year 1"/>
    <d v="2012-12-31T00:00:00"/>
    <n v="1279067000"/>
    <n v="461898000"/>
    <n v="68538000"/>
    <n v="0"/>
    <n v="382553000"/>
    <x v="7"/>
    <s v="Specialized REITs"/>
    <n v="817169000"/>
    <x v="442"/>
  </r>
  <r>
    <x v="114"/>
    <s v="Year 2"/>
    <d v="2013-12-31T00:00:00"/>
    <n v="1482259000"/>
    <n v="555660000"/>
    <n v="69323000"/>
    <n v="0"/>
    <n v="475464000"/>
    <x v="7"/>
    <s v="Specialized REITs"/>
    <n v="926599000"/>
    <x v="443"/>
  </r>
  <r>
    <x v="114"/>
    <s v="Year 3"/>
    <d v="2014-12-31T00:00:00"/>
    <n v="1616438000"/>
    <n v="603321000"/>
    <n v="89468000"/>
    <n v="0"/>
    <n v="538513000"/>
    <x v="7"/>
    <s v="Specialized REITs"/>
    <n v="1013117000"/>
    <x v="444"/>
  </r>
  <r>
    <x v="114"/>
    <s v="Year 4"/>
    <d v="2015-12-31T00:00:00"/>
    <n v="1763336000"/>
    <n v="651282000"/>
    <n v="139616000"/>
    <n v="0"/>
    <n v="570527000"/>
    <x v="7"/>
    <s v="Specialized REITs"/>
    <n v="1112054000"/>
    <x v="445"/>
  </r>
  <r>
    <x v="115"/>
    <s v="Year 1"/>
    <d v="2013-02-02T00:00:00"/>
    <n v="7394500000"/>
    <n v="4741800000"/>
    <n v="1732600000"/>
    <n v="0"/>
    <n v="0"/>
    <x v="1"/>
    <s v="General Merchandise Stores"/>
    <n v="2652700000"/>
    <x v="446"/>
  </r>
  <r>
    <x v="115"/>
    <s v="Year 2"/>
    <d v="2014-02-01T00:00:00"/>
    <n v="7840300000"/>
    <n v="5050500000"/>
    <n v="1819500000"/>
    <n v="0"/>
    <n v="0"/>
    <x v="1"/>
    <s v="General Merchandise Stores"/>
    <n v="2789800000"/>
    <x v="447"/>
  </r>
  <r>
    <x v="115"/>
    <s v="Year 3"/>
    <d v="2015-01-31T00:00:00"/>
    <n v="8602200000"/>
    <n v="5568200000"/>
    <n v="1993800000"/>
    <n v="0"/>
    <n v="0"/>
    <x v="1"/>
    <s v="General Merchandise Stores"/>
    <n v="3034000000"/>
    <x v="448"/>
  </r>
  <r>
    <x v="115"/>
    <s v="Year 4"/>
    <d v="2016-01-30T00:00:00"/>
    <n v="15498400000"/>
    <n v="10841700000"/>
    <n v="3607000000"/>
    <n v="0"/>
    <n v="0"/>
    <x v="1"/>
    <s v="General Merchandise Stores"/>
    <n v="4656700000"/>
    <x v="449"/>
  </r>
  <r>
    <x v="116"/>
    <s v="Year 1"/>
    <d v="2012-12-31T00:00:00"/>
    <n v="1663000000"/>
    <n v="0"/>
    <n v="1123200000"/>
    <n v="0"/>
    <n v="78300000"/>
    <x v="0"/>
    <s v="Research &amp; Consulting Services"/>
    <n v="1663000000"/>
    <x v="450"/>
  </r>
  <r>
    <x v="116"/>
    <s v="Year 2"/>
    <d v="2013-12-31T00:00:00"/>
    <n v="1558400000"/>
    <n v="0"/>
    <n v="1058000000"/>
    <n v="0"/>
    <n v="60400000"/>
    <x v="0"/>
    <s v="Research &amp; Consulting Services"/>
    <n v="1558400000"/>
    <x v="451"/>
  </r>
  <r>
    <x v="116"/>
    <s v="Year 3"/>
    <d v="2014-12-31T00:00:00"/>
    <n v="1584500000"/>
    <n v="0"/>
    <n v="1105700000"/>
    <n v="0"/>
    <n v="52500000"/>
    <x v="0"/>
    <s v="Research &amp; Consulting Services"/>
    <n v="1584500000"/>
    <x v="452"/>
  </r>
  <r>
    <x v="116"/>
    <s v="Year 4"/>
    <d v="2015-12-31T00:00:00"/>
    <n v="1637100000"/>
    <n v="0"/>
    <n v="1209100000"/>
    <n v="0"/>
    <n v="58700000"/>
    <x v="0"/>
    <s v="Research &amp; Consulting Services"/>
    <n v="1637100000"/>
    <x v="453"/>
  </r>
  <r>
    <x v="117"/>
    <s v="Year 1"/>
    <d v="2013-12-31T00:00:00"/>
    <n v="7155096000"/>
    <n v="4376505000"/>
    <n v="1616921000"/>
    <n v="0"/>
    <n v="0"/>
    <x v="0"/>
    <s v="Industrial Machinery"/>
    <n v="2778591000"/>
    <x v="454"/>
  </r>
  <r>
    <x v="117"/>
    <s v="Year 2"/>
    <d v="2014-12-31T00:00:00"/>
    <n v="7752728000"/>
    <n v="4778479000"/>
    <n v="1758765000"/>
    <n v="0"/>
    <n v="0"/>
    <x v="0"/>
    <s v="Industrial Machinery"/>
    <n v="2974249000"/>
    <x v="455"/>
  </r>
  <r>
    <x v="117"/>
    <s v="Year 3"/>
    <d v="2015-12-31T00:00:00"/>
    <n v="6956311000"/>
    <n v="4388167000"/>
    <n v="1647382000"/>
    <n v="0"/>
    <n v="0"/>
    <x v="0"/>
    <s v="Industrial Machinery"/>
    <n v="2568144000"/>
    <x v="456"/>
  </r>
  <r>
    <x v="117"/>
    <s v="Year 4"/>
    <d v="2016-12-31T00:00:00"/>
    <n v="6794342000"/>
    <n v="4322373000"/>
    <n v="1757523000"/>
    <n v="0"/>
    <n v="0"/>
    <x v="0"/>
    <s v="Industrial Machinery"/>
    <n v="2471969000"/>
    <x v="457"/>
  </r>
  <r>
    <x v="118"/>
    <s v="Year 1"/>
    <d v="2013-12-31T00:00:00"/>
    <n v="5997000000"/>
    <n v="2499000000"/>
    <n v="2337000000"/>
    <n v="0"/>
    <n v="115000000"/>
    <x v="4"/>
    <s v="Soft Drinks"/>
    <n v="3498000000"/>
    <x v="458"/>
  </r>
  <r>
    <x v="118"/>
    <s v="Year 2"/>
    <d v="2014-12-31T00:00:00"/>
    <n v="6121000000"/>
    <n v="2491000000"/>
    <n v="2335000000"/>
    <n v="0"/>
    <n v="115000000"/>
    <x v="4"/>
    <s v="Soft Drinks"/>
    <n v="3630000000"/>
    <x v="459"/>
  </r>
  <r>
    <x v="118"/>
    <s v="Year 3"/>
    <d v="2015-12-31T00:00:00"/>
    <n v="6282000000"/>
    <n v="2559000000"/>
    <n v="2320000000"/>
    <n v="0"/>
    <n v="105000000"/>
    <x v="4"/>
    <s v="Soft Drinks"/>
    <n v="3723000000"/>
    <x v="460"/>
  </r>
  <r>
    <x v="118"/>
    <s v="Year 4"/>
    <d v="2016-12-31T00:00:00"/>
    <n v="6440000000"/>
    <n v="2582000000"/>
    <n v="2326000000"/>
    <n v="0"/>
    <n v="99000000"/>
    <x v="4"/>
    <s v="Soft Drinks"/>
    <n v="3858000000"/>
    <x v="461"/>
  </r>
  <r>
    <x v="119"/>
    <s v="Year 1"/>
    <d v="2013-05-26T00:00:00"/>
    <n v="5921000000"/>
    <n v="4616600000"/>
    <n v="625200000"/>
    <n v="0"/>
    <n v="278300000"/>
    <x v="1"/>
    <s v="Restaurants"/>
    <n v="1304400000"/>
    <x v="462"/>
  </r>
  <r>
    <x v="119"/>
    <s v="Year 2"/>
    <d v="2014-05-25T00:00:00"/>
    <n v="6285600000"/>
    <n v="4990500000"/>
    <n v="665400000"/>
    <n v="0"/>
    <n v="304400000"/>
    <x v="1"/>
    <s v="Restaurants"/>
    <n v="1295100000"/>
    <x v="463"/>
  </r>
  <r>
    <x v="119"/>
    <s v="Year 3"/>
    <d v="2015-05-31T00:00:00"/>
    <n v="6764000000"/>
    <n v="5341500000"/>
    <n v="673500000"/>
    <n v="0"/>
    <n v="319300000"/>
    <x v="1"/>
    <s v="Restaurants"/>
    <n v="1422500000"/>
    <x v="464"/>
  </r>
  <r>
    <x v="119"/>
    <s v="Year 4"/>
    <d v="2016-05-29T00:00:00"/>
    <n v="6933500000"/>
    <n v="5392400000"/>
    <n v="622900000"/>
    <n v="0"/>
    <n v="290200000"/>
    <x v="1"/>
    <s v="Restaurants"/>
    <n v="1541100000"/>
    <x v="465"/>
  </r>
  <r>
    <x v="120"/>
    <s v="Year 1"/>
    <d v="2012-12-31T00:00:00"/>
    <n v="17912000000"/>
    <n v="11235000000"/>
    <n v="965000000"/>
    <n v="0"/>
    <n v="2145000000"/>
    <x v="5"/>
    <s v="Electric Utilities"/>
    <n v="6677000000"/>
    <x v="466"/>
  </r>
  <r>
    <x v="120"/>
    <s v="Year 2"/>
    <d v="2013-12-31T00:00:00"/>
    <n v="22756000000"/>
    <n v="13545000000"/>
    <n v="1274000000"/>
    <n v="0"/>
    <n v="2668000000"/>
    <x v="5"/>
    <s v="Electric Utilities"/>
    <n v="9211000000"/>
    <x v="467"/>
  </r>
  <r>
    <x v="120"/>
    <s v="Year 3"/>
    <d v="2014-12-31T00:00:00"/>
    <n v="23925000000"/>
    <n v="14323000000"/>
    <n v="1213000000"/>
    <n v="0"/>
    <n v="3066000000"/>
    <x v="5"/>
    <s v="Electric Utilities"/>
    <n v="9602000000"/>
    <x v="468"/>
  </r>
  <r>
    <x v="120"/>
    <s v="Year 4"/>
    <d v="2015-12-31T00:00:00"/>
    <n v="23459000000"/>
    <n v="13728000000"/>
    <n v="1135000000"/>
    <n v="0"/>
    <n v="3144000000"/>
    <x v="5"/>
    <s v="Electric Utilities"/>
    <n v="9731000000"/>
    <x v="469"/>
  </r>
  <r>
    <x v="121"/>
    <s v="Year 1"/>
    <d v="2012-12-31T00:00:00"/>
    <n v="8186280000"/>
    <n v="5583549000"/>
    <n v="889879000"/>
    <n v="0"/>
    <n v="341969000"/>
    <x v="3"/>
    <s v="Health Care Facilities"/>
    <n v="2602731000"/>
    <x v="470"/>
  </r>
  <r>
    <x v="121"/>
    <s v="Year 2"/>
    <d v="2013-12-31T00:00:00"/>
    <n v="11764050000"/>
    <n v="8198377000"/>
    <n v="1516508000"/>
    <n v="0"/>
    <n v="528737000"/>
    <x v="3"/>
    <s v="Health Care Facilities"/>
    <n v="3565673000"/>
    <x v="471"/>
  </r>
  <r>
    <x v="121"/>
    <s v="Year 3"/>
    <d v="2014-12-31T00:00:00"/>
    <n v="12795106000"/>
    <n v="9119305000"/>
    <n v="1278506000"/>
    <n v="0"/>
    <n v="590935000"/>
    <x v="3"/>
    <s v="Health Care Facilities"/>
    <n v="3675801000"/>
    <x v="472"/>
  </r>
  <r>
    <x v="121"/>
    <s v="Year 4"/>
    <d v="2015-12-31T00:00:00"/>
    <n v="13781837000"/>
    <n v="9824834000"/>
    <n v="1947135000"/>
    <n v="0"/>
    <n v="638024000"/>
    <x v="3"/>
    <s v="Health Care Facilities"/>
    <n v="3957003000"/>
    <x v="473"/>
  </r>
  <r>
    <x v="122"/>
    <s v="Year 1"/>
    <d v="2013-12-31T00:00:00"/>
    <n v="10397000000"/>
    <n v="2268000000"/>
    <n v="2743000000"/>
    <n v="0"/>
    <n v="2780000000"/>
    <x v="9"/>
    <s v="Oil &amp; Gas Exploration &amp; Production"/>
    <n v="8129000000"/>
    <x v="474"/>
  </r>
  <r>
    <x v="122"/>
    <s v="Year 2"/>
    <d v="2014-12-31T00:00:00"/>
    <n v="20638000000"/>
    <n v="2332000000"/>
    <n v="8290000000"/>
    <n v="0"/>
    <n v="3319000000"/>
    <x v="9"/>
    <s v="Oil &amp; Gas Exploration &amp; Production"/>
    <n v="18306000000"/>
    <x v="475"/>
  </r>
  <r>
    <x v="122"/>
    <s v="Year 3"/>
    <d v="2015-12-31T00:00:00"/>
    <n v="13145000000"/>
    <n v="2104000000"/>
    <n v="7741000000"/>
    <n v="0"/>
    <n v="3129000000"/>
    <x v="9"/>
    <s v="Oil &amp; Gas Exploration &amp; Production"/>
    <n v="11041000000"/>
    <x v="476"/>
  </r>
  <r>
    <x v="122"/>
    <s v="Year 4"/>
    <d v="2016-12-31T00:00:00"/>
    <n v="12197000000"/>
    <n v="1582000000"/>
    <n v="6476000000"/>
    <n v="0"/>
    <n v="1792000000"/>
    <x v="9"/>
    <s v="Oil &amp; Gas Exploration &amp; Production"/>
    <n v="10615000000"/>
    <x v="477"/>
  </r>
  <r>
    <x v="123"/>
    <s v="Year 1"/>
    <d v="2013-03-31T00:00:00"/>
    <n v="3797000000"/>
    <n v="1388000000"/>
    <n v="1078000000"/>
    <n v="1153000000"/>
    <n v="30000000"/>
    <x v="2"/>
    <s v="Home Entertainment Software"/>
    <n v="2409000000"/>
    <x v="478"/>
  </r>
  <r>
    <x v="123"/>
    <s v="Year 2"/>
    <d v="2014-03-31T00:00:00"/>
    <n v="3575000000"/>
    <n v="1347000000"/>
    <n v="1055000000"/>
    <n v="1125000000"/>
    <n v="16000000"/>
    <x v="2"/>
    <s v="Home Entertainment Software"/>
    <n v="2228000000"/>
    <x v="479"/>
  </r>
  <r>
    <x v="123"/>
    <s v="Year 3"/>
    <d v="2015-03-31T00:00:00"/>
    <n v="4515000000"/>
    <n v="1429000000"/>
    <n v="1030000000"/>
    <n v="1094000000"/>
    <n v="14000000"/>
    <x v="2"/>
    <s v="Home Entertainment Software"/>
    <n v="3086000000"/>
    <x v="480"/>
  </r>
  <r>
    <x v="123"/>
    <s v="Year 4"/>
    <d v="2016-03-31T00:00:00"/>
    <n v="4396000000"/>
    <n v="1354000000"/>
    <n v="1028000000"/>
    <n v="1109000000"/>
    <n v="7000000"/>
    <x v="2"/>
    <s v="Home Entertainment Software"/>
    <n v="3042000000"/>
    <x v="481"/>
  </r>
  <r>
    <x v="124"/>
    <s v="Year 1"/>
    <d v="2013-12-31T00:00:00"/>
    <n v="8257000000"/>
    <n v="1492000000"/>
    <n v="3260000000"/>
    <n v="915000000"/>
    <n v="136000000"/>
    <x v="2"/>
    <s v="Internet Software &amp; Services"/>
    <n v="6765000000"/>
    <x v="482"/>
  </r>
  <r>
    <x v="124"/>
    <s v="Year 2"/>
    <d v="2014-12-31T00:00:00"/>
    <n v="8790000000"/>
    <n v="1663000000"/>
    <n v="3593000000"/>
    <n v="983000000"/>
    <n v="75000000"/>
    <x v="2"/>
    <s v="Internet Software &amp; Services"/>
    <n v="7127000000"/>
    <x v="483"/>
  </r>
  <r>
    <x v="124"/>
    <s v="Year 3"/>
    <d v="2015-12-31T00:00:00"/>
    <n v="8592000000"/>
    <n v="1771000000"/>
    <n v="3660000000"/>
    <n v="923000000"/>
    <n v="41000000"/>
    <x v="2"/>
    <s v="Internet Software &amp; Services"/>
    <n v="6821000000"/>
    <x v="484"/>
  </r>
  <r>
    <x v="124"/>
    <s v="Year 4"/>
    <d v="2016-12-31T00:00:00"/>
    <n v="8979000000"/>
    <n v="2007000000"/>
    <n v="3499000000"/>
    <n v="1114000000"/>
    <n v="34000000"/>
    <x v="2"/>
    <s v="Internet Software &amp; Services"/>
    <n v="6972000000"/>
    <x v="485"/>
  </r>
  <r>
    <x v="125"/>
    <s v="Year 1"/>
    <d v="2012-12-31T00:00:00"/>
    <n v="11838700000"/>
    <n v="6385400000"/>
    <n v="4018300000"/>
    <n v="0"/>
    <n v="0"/>
    <x v="8"/>
    <s v="Specialty Chemicals"/>
    <n v="5453300000"/>
    <x v="486"/>
  </r>
  <r>
    <x v="125"/>
    <s v="Year 2"/>
    <d v="2013-12-31T00:00:00"/>
    <n v="13253400000"/>
    <n v="7161200000"/>
    <n v="4360300000"/>
    <n v="0"/>
    <n v="0"/>
    <x v="8"/>
    <s v="Specialty Chemicals"/>
    <n v="6092200000"/>
    <x v="487"/>
  </r>
  <r>
    <x v="125"/>
    <s v="Year 3"/>
    <d v="2014-12-31T00:00:00"/>
    <n v="14280500000"/>
    <n v="7679100000"/>
    <n v="4577600000"/>
    <n v="0"/>
    <n v="0"/>
    <x v="8"/>
    <s v="Specialty Chemicals"/>
    <n v="6601400000"/>
    <x v="488"/>
  </r>
  <r>
    <x v="125"/>
    <s v="Year 4"/>
    <d v="2015-12-31T00:00:00"/>
    <n v="13545100000"/>
    <n v="7223500000"/>
    <n v="4345500000"/>
    <n v="0"/>
    <n v="0"/>
    <x v="8"/>
    <s v="Specialty Chemicals"/>
    <n v="6321600000"/>
    <x v="489"/>
  </r>
  <r>
    <x v="126"/>
    <s v="Year 1"/>
    <d v="2013-12-31T00:00:00"/>
    <n v="12354000000"/>
    <n v="7191000000"/>
    <n v="1895000000"/>
    <n v="0"/>
    <n v="1024000000"/>
    <x v="5"/>
    <s v="Electric Utilities"/>
    <n v="5163000000"/>
    <x v="490"/>
  </r>
  <r>
    <x v="126"/>
    <s v="Year 2"/>
    <d v="2014-12-31T00:00:00"/>
    <n v="12919000000"/>
    <n v="7807000000"/>
    <n v="1877000000"/>
    <n v="0"/>
    <n v="1071000000"/>
    <x v="5"/>
    <s v="Electric Utilities"/>
    <n v="5112000000"/>
    <x v="491"/>
  </r>
  <r>
    <x v="126"/>
    <s v="Year 3"/>
    <d v="2015-12-31T00:00:00"/>
    <n v="12554000000"/>
    <n v="7060000000"/>
    <n v="1937000000"/>
    <n v="0"/>
    <n v="1130000000"/>
    <x v="5"/>
    <s v="Electric Utilities"/>
    <n v="5494000000"/>
    <x v="492"/>
  </r>
  <r>
    <x v="126"/>
    <s v="Year 4"/>
    <d v="2016-12-31T00:00:00"/>
    <n v="12075000000"/>
    <n v="6357000000"/>
    <n v="2031000000"/>
    <n v="0"/>
    <n v="1216000000"/>
    <x v="5"/>
    <s v="Electric Utilities"/>
    <n v="5718000000"/>
    <x v="493"/>
  </r>
  <r>
    <x v="127"/>
    <s v="Year 1"/>
    <d v="2012-12-31T00:00:00"/>
    <n v="2073000000"/>
    <n v="759500000"/>
    <n v="673500000"/>
    <n v="0"/>
    <n v="160000000"/>
    <x v="0"/>
    <s v="Research &amp; Consulting Services"/>
    <n v="1313500000"/>
    <x v="494"/>
  </r>
  <r>
    <x v="127"/>
    <s v="Year 2"/>
    <d v="2013-12-31T00:00:00"/>
    <n v="2303900000"/>
    <n v="787300000"/>
    <n v="715800000"/>
    <n v="0"/>
    <n v="189600000"/>
    <x v="0"/>
    <s v="Research &amp; Consulting Services"/>
    <n v="1516600000"/>
    <x v="495"/>
  </r>
  <r>
    <x v="127"/>
    <s v="Year 3"/>
    <d v="2014-12-31T00:00:00"/>
    <n v="2436400000"/>
    <n v="844700000"/>
    <n v="751700000"/>
    <n v="0"/>
    <n v="201800000"/>
    <x v="0"/>
    <s v="Research &amp; Consulting Services"/>
    <n v="1591700000"/>
    <x v="496"/>
  </r>
  <r>
    <x v="127"/>
    <s v="Year 4"/>
    <d v="2015-12-31T00:00:00"/>
    <n v="2663600000"/>
    <n v="887400000"/>
    <n v="884300000"/>
    <n v="0"/>
    <n v="198000000"/>
    <x v="0"/>
    <s v="Research &amp; Consulting Services"/>
    <n v="1776200000"/>
    <x v="497"/>
  </r>
  <r>
    <x v="128"/>
    <s v="Year 1"/>
    <d v="2012-12-31T00:00:00"/>
    <n v="11862000000"/>
    <n v="7747000000"/>
    <n v="296000000"/>
    <n v="0"/>
    <n v="1562000000"/>
    <x v="5"/>
    <s v="Electric Utilities"/>
    <n v="4115000000"/>
    <x v="498"/>
  </r>
  <r>
    <x v="128"/>
    <s v="Year 2"/>
    <d v="2013-12-31T00:00:00"/>
    <n v="12581000000"/>
    <n v="8364000000"/>
    <n v="309000000"/>
    <n v="0"/>
    <n v="1622000000"/>
    <x v="5"/>
    <s v="Electric Utilities"/>
    <n v="4217000000"/>
    <x v="499"/>
  </r>
  <r>
    <x v="128"/>
    <s v="Year 3"/>
    <d v="2014-12-31T00:00:00"/>
    <n v="13413000000"/>
    <n v="8742000000"/>
    <n v="322000000"/>
    <n v="0"/>
    <n v="1720000000"/>
    <x v="5"/>
    <s v="Electric Utilities"/>
    <n v="4671000000"/>
    <x v="500"/>
  </r>
  <r>
    <x v="128"/>
    <s v="Year 4"/>
    <d v="2015-12-31T00:00:00"/>
    <n v="11524000000"/>
    <n v="7256000000"/>
    <n v="336000000"/>
    <n v="0"/>
    <n v="1919000000"/>
    <x v="5"/>
    <s v="Electric Utilities"/>
    <n v="4268000000"/>
    <x v="501"/>
  </r>
  <r>
    <x v="129"/>
    <s v="Year 1"/>
    <d v="2013-06-30T00:00:00"/>
    <n v="10181700000"/>
    <n v="2025900000"/>
    <n v="6597000000"/>
    <n v="0"/>
    <n v="0"/>
    <x v="4"/>
    <s v="Personal Products"/>
    <n v="8155800000"/>
    <x v="502"/>
  </r>
  <r>
    <x v="129"/>
    <s v="Year 2"/>
    <d v="2014-06-30T00:00:00"/>
    <n v="10968800000"/>
    <n v="2158200000"/>
    <n v="6985900000"/>
    <n v="0"/>
    <n v="0"/>
    <x v="4"/>
    <s v="Personal Products"/>
    <n v="8810600000"/>
    <x v="503"/>
  </r>
  <r>
    <x v="129"/>
    <s v="Year 3"/>
    <d v="2015-06-30T00:00:00"/>
    <n v="10780400000"/>
    <n v="2100600000"/>
    <n v="7073500000"/>
    <n v="0"/>
    <n v="0"/>
    <x v="4"/>
    <s v="Personal Products"/>
    <n v="8679800000"/>
    <x v="504"/>
  </r>
  <r>
    <x v="129"/>
    <s v="Year 4"/>
    <d v="2016-06-30T00:00:00"/>
    <n v="11262300000"/>
    <n v="2181100000"/>
    <n v="7337800000"/>
    <n v="0"/>
    <n v="0"/>
    <x v="4"/>
    <s v="Personal Products"/>
    <n v="9081200000"/>
    <x v="505"/>
  </r>
  <r>
    <x v="130"/>
    <s v="Year 1"/>
    <d v="2012-12-31T00:00:00"/>
    <n v="8102000000"/>
    <n v="6340000000"/>
    <n v="644000000"/>
    <n v="198000000"/>
    <n v="0"/>
    <x v="8"/>
    <s v="Diversified Chemicals"/>
    <n v="1762000000"/>
    <x v="506"/>
  </r>
  <r>
    <x v="130"/>
    <s v="Year 2"/>
    <d v="2013-12-31T00:00:00"/>
    <n v="9350000000"/>
    <n v="6574000000"/>
    <n v="645000000"/>
    <n v="193000000"/>
    <n v="0"/>
    <x v="8"/>
    <s v="Diversified Chemicals"/>
    <n v="2776000000"/>
    <x v="507"/>
  </r>
  <r>
    <x v="130"/>
    <s v="Year 3"/>
    <d v="2014-12-31T00:00:00"/>
    <n v="9527000000"/>
    <n v="7306000000"/>
    <n v="755000000"/>
    <n v="227000000"/>
    <n v="0"/>
    <x v="8"/>
    <s v="Diversified Chemicals"/>
    <n v="2221000000"/>
    <x v="508"/>
  </r>
  <r>
    <x v="130"/>
    <s v="Year 4"/>
    <d v="2015-12-31T00:00:00"/>
    <n v="9648000000"/>
    <n v="7068000000"/>
    <n v="762000000"/>
    <n v="251000000"/>
    <n v="0"/>
    <x v="8"/>
    <s v="Diversified Chemicals"/>
    <n v="2580000000"/>
    <x v="509"/>
  </r>
  <r>
    <x v="131"/>
    <s v="Year 1"/>
    <d v="2013-09-30T00:00:00"/>
    <n v="24669000000"/>
    <n v="14717000000"/>
    <n v="6010000000"/>
    <n v="0"/>
    <n v="0"/>
    <x v="0"/>
    <s v="Industrial Conglomerates"/>
    <n v="9952000000"/>
    <x v="510"/>
  </r>
  <r>
    <x v="131"/>
    <s v="Year 2"/>
    <d v="2014-09-30T00:00:00"/>
    <n v="17733000000"/>
    <n v="9971000000"/>
    <n v="4375000000"/>
    <n v="0"/>
    <n v="0"/>
    <x v="0"/>
    <s v="Industrial Conglomerates"/>
    <n v="7762000000"/>
    <x v="511"/>
  </r>
  <r>
    <x v="131"/>
    <s v="Year 3"/>
    <d v="2015-09-30T00:00:00"/>
    <n v="16249000000"/>
    <n v="9241000000"/>
    <n v="4065000000"/>
    <n v="0"/>
    <n v="0"/>
    <x v="0"/>
    <s v="Industrial Conglomerates"/>
    <n v="7008000000"/>
    <x v="512"/>
  </r>
  <r>
    <x v="131"/>
    <s v="Year 4"/>
    <d v="2016-09-30T00:00:00"/>
    <n v="14522000000"/>
    <n v="8260000000"/>
    <n v="3758000000"/>
    <n v="0"/>
    <n v="0"/>
    <x v="0"/>
    <s v="Industrial Conglomerates"/>
    <n v="6262000000"/>
    <x v="513"/>
  </r>
  <r>
    <x v="132"/>
    <s v="Year 1"/>
    <d v="2012-12-31T00:00:00"/>
    <n v="11682636000"/>
    <n v="1699428000"/>
    <n v="3862434000"/>
    <n v="0"/>
    <n v="3169703000"/>
    <x v="9"/>
    <s v="Oil &amp; Gas Exploration &amp; Production"/>
    <n v="9983208000"/>
    <x v="514"/>
  </r>
  <r>
    <x v="132"/>
    <s v="Year 2"/>
    <d v="2013-12-31T00:00:00"/>
    <n v="14487118000"/>
    <n v="2066893000"/>
    <n v="4621096000"/>
    <n v="0"/>
    <n v="3600976000"/>
    <x v="9"/>
    <s v="Oil &amp; Gas Exploration &amp; Production"/>
    <n v="12420225000"/>
    <x v="515"/>
  </r>
  <r>
    <x v="132"/>
    <s v="Year 3"/>
    <d v="2014-12-31T00:00:00"/>
    <n v="18035340000"/>
    <n v="2534389000"/>
    <n v="5285634000"/>
    <n v="0"/>
    <n v="3997041000"/>
    <x v="9"/>
    <s v="Oil &amp; Gas Exploration &amp; Production"/>
    <n v="15500951000"/>
    <x v="516"/>
  </r>
  <r>
    <x v="132"/>
    <s v="Year 4"/>
    <d v="2015-12-31T00:00:00"/>
    <n v="8757428000"/>
    <n v="2177757000"/>
    <n v="3174320000"/>
    <n v="0"/>
    <n v="3313644000"/>
    <x v="9"/>
    <s v="Oil &amp; Gas Exploration &amp; Production"/>
    <n v="6579671000"/>
    <x v="517"/>
  </r>
  <r>
    <x v="133"/>
    <s v="Year 1"/>
    <d v="2012-12-31T00:00:00"/>
    <n v="1887376000"/>
    <n v="944617000"/>
    <n v="531180000"/>
    <n v="0"/>
    <n v="0"/>
    <x v="7"/>
    <s v="REITs"/>
    <n v="942759000"/>
    <x v="518"/>
  </r>
  <r>
    <x v="133"/>
    <s v="Year 2"/>
    <d v="2013-12-31T00:00:00"/>
    <n v="2152766000"/>
    <n v="1064403000"/>
    <n v="621413000"/>
    <n v="0"/>
    <n v="0"/>
    <x v="7"/>
    <s v="REITs"/>
    <n v="1088363000"/>
    <x v="519"/>
  </r>
  <r>
    <x v="133"/>
    <s v="Year 3"/>
    <d v="2014-12-31T00:00:00"/>
    <n v="2443776000"/>
    <n v="1197885000"/>
    <n v="734119000"/>
    <n v="0"/>
    <n v="0"/>
    <x v="7"/>
    <s v="REITs"/>
    <n v="1245891000"/>
    <x v="520"/>
  </r>
  <r>
    <x v="133"/>
    <s v="Year 4"/>
    <d v="2015-12-31T00:00:00"/>
    <n v="2725867000"/>
    <n v="1291506000"/>
    <n v="825296000"/>
    <n v="0"/>
    <n v="0"/>
    <x v="7"/>
    <s v="REITs"/>
    <n v="1434361000"/>
    <x v="521"/>
  </r>
  <r>
    <x v="134"/>
    <s v="Year 1"/>
    <d v="2012-12-31T00:00:00"/>
    <n v="1747502000"/>
    <n v="625507000"/>
    <n v="47233000"/>
    <n v="0"/>
    <n v="560669000"/>
    <x v="7"/>
    <s v="REITs"/>
    <n v="1121995000"/>
    <x v="522"/>
  </r>
  <r>
    <x v="134"/>
    <s v="Year 2"/>
    <d v="2013-12-31T00:00:00"/>
    <n v="2387702000"/>
    <n v="834228000"/>
    <n v="62179000"/>
    <n v="0"/>
    <n v="978973000"/>
    <x v="7"/>
    <s v="REITs"/>
    <n v="1553474000"/>
    <x v="523"/>
  </r>
  <r>
    <x v="134"/>
    <s v="Year 3"/>
    <d v="2014-12-31T00:00:00"/>
    <n v="2614748000"/>
    <n v="883564000"/>
    <n v="50948000"/>
    <n v="0"/>
    <n v="758861000"/>
    <x v="7"/>
    <s v="REITs"/>
    <n v="1731184000"/>
    <x v="524"/>
  </r>
  <r>
    <x v="134"/>
    <s v="Year 4"/>
    <d v="2015-12-31T00:00:00"/>
    <n v="2744965000"/>
    <n v="905168000"/>
    <n v="65082000"/>
    <n v="0"/>
    <n v="765895000"/>
    <x v="7"/>
    <s v="REITs"/>
    <n v="1839797000"/>
    <x v="525"/>
  </r>
  <r>
    <x v="135"/>
    <s v="Year 1"/>
    <d v="2013-12-31T00:00:00"/>
    <n v="1859177000"/>
    <n v="354561000"/>
    <n v="200849000"/>
    <n v="0"/>
    <n v="653132000"/>
    <x v="9"/>
    <s v="Oil &amp; Gas Exploration &amp; Production"/>
    <n v="1504616000"/>
    <x v="526"/>
  </r>
  <r>
    <x v="135"/>
    <s v="Year 2"/>
    <d v="2014-12-31T00:00:00"/>
    <n v="2388768000"/>
    <n v="443974000"/>
    <n v="238134000"/>
    <n v="0"/>
    <n v="679298000"/>
    <x v="9"/>
    <s v="Oil &amp; Gas Exploration &amp; Production"/>
    <n v="1944794000"/>
    <x v="527"/>
  </r>
  <r>
    <x v="135"/>
    <s v="Year 3"/>
    <d v="2015-12-31T00:00:00"/>
    <n v="1954000000"/>
    <n v="523043000"/>
    <n v="249925000"/>
    <n v="0"/>
    <n v="819216000"/>
    <x v="9"/>
    <s v="Oil &amp; Gas Exploration &amp; Production"/>
    <n v="1430957000"/>
    <x v="528"/>
  </r>
  <r>
    <x v="135"/>
    <s v="Year 4"/>
    <d v="2016-12-31T00:00:00"/>
    <n v="1857339000"/>
    <n v="613909000"/>
    <n v="272747000"/>
    <n v="0"/>
    <n v="927920000"/>
    <x v="9"/>
    <s v="Oil &amp; Gas Exploration &amp; Production"/>
    <n v="1243430000"/>
    <x v="529"/>
  </r>
  <r>
    <x v="136"/>
    <s v="Year 1"/>
    <d v="2012-12-31T00:00:00"/>
    <n v="6273787000"/>
    <n v="3667434000"/>
    <n v="747356000"/>
    <n v="0"/>
    <n v="740791000"/>
    <x v="5"/>
    <s v="MultiUtilities"/>
    <n v="2606353000"/>
    <x v="530"/>
  </r>
  <r>
    <x v="136"/>
    <s v="Year 2"/>
    <d v="2013-12-31T00:00:00"/>
    <n v="7301204000"/>
    <n v="3997940000"/>
    <n v="914149000"/>
    <n v="0"/>
    <n v="859680000"/>
    <x v="5"/>
    <s v="MultiUtilities"/>
    <n v="3303264000"/>
    <x v="531"/>
  </r>
  <r>
    <x v="136"/>
    <s v="Year 3"/>
    <d v="2014-12-31T00:00:00"/>
    <n v="7741856000"/>
    <n v="4449139000"/>
    <n v="1034507000"/>
    <n v="0"/>
    <n v="625361000"/>
    <x v="5"/>
    <s v="MultiUtilities"/>
    <n v="3292717000"/>
    <x v="532"/>
  </r>
  <r>
    <x v="136"/>
    <s v="Year 4"/>
    <d v="2015-12-31T00:00:00"/>
    <n v="7954827000"/>
    <n v="4416194000"/>
    <n v="1086274000"/>
    <n v="0"/>
    <n v="688195000"/>
    <x v="5"/>
    <s v="MultiUtilities"/>
    <n v="3538633000"/>
    <x v="533"/>
  </r>
  <r>
    <x v="137"/>
    <s v="Year 1"/>
    <d v="2012-12-31T00:00:00"/>
    <n v="535153000"/>
    <n v="172167000"/>
    <n v="24573000"/>
    <n v="0"/>
    <n v="169173000"/>
    <x v="7"/>
    <s v="Residential REITs"/>
    <n v="362986000"/>
    <x v="534"/>
  </r>
  <r>
    <x v="137"/>
    <s v="Year 2"/>
    <d v="2013-12-31T00:00:00"/>
    <n v="610590000"/>
    <n v="197336000"/>
    <n v="26684000"/>
    <n v="0"/>
    <n v="192420000"/>
    <x v="7"/>
    <s v="Residential REITs"/>
    <n v="413254000"/>
    <x v="535"/>
  </r>
  <r>
    <x v="137"/>
    <s v="Year 3"/>
    <d v="2014-12-31T00:00:00"/>
    <n v="970938000"/>
    <n v="312546000"/>
    <n v="40878000"/>
    <n v="0"/>
    <n v="360592000"/>
    <x v="7"/>
    <s v="Residential REITs"/>
    <n v="658392000"/>
    <x v="536"/>
  </r>
  <r>
    <x v="137"/>
    <s v="Year 4"/>
    <d v="2015-12-31T00:00:00"/>
    <n v="1194407000"/>
    <n v="363508000"/>
    <n v="40090000"/>
    <n v="0"/>
    <n v="453423000"/>
    <x v="7"/>
    <s v="Residential REITs"/>
    <n v="830899000"/>
    <x v="537"/>
  </r>
  <r>
    <x v="138"/>
    <s v="Year 1"/>
    <d v="2012-12-31T00:00:00"/>
    <n v="1365000000"/>
    <n v="0"/>
    <n v="921000000"/>
    <n v="0"/>
    <n v="471000000"/>
    <x v="6"/>
    <s v="Investment Banking &amp; Brokerage"/>
    <n v="1365000000"/>
    <x v="538"/>
  </r>
  <r>
    <x v="138"/>
    <s v="Year 2"/>
    <d v="2013-12-31T00:00:00"/>
    <n v="1466000000"/>
    <n v="0"/>
    <n v="888000000"/>
    <n v="0"/>
    <n v="256000000"/>
    <x v="6"/>
    <s v="Investment Banking &amp; Brokerage"/>
    <n v="1466000000"/>
    <x v="539"/>
  </r>
  <r>
    <x v="138"/>
    <s v="Year 3"/>
    <d v="2014-12-31T00:00:00"/>
    <n v="1665000000"/>
    <n v="0"/>
    <n v="958000000"/>
    <n v="0"/>
    <n v="136000000"/>
    <x v="6"/>
    <s v="Investment Banking &amp; Brokerage"/>
    <n v="1665000000"/>
    <x v="540"/>
  </r>
  <r>
    <x v="138"/>
    <s v="Year 4"/>
    <d v="2015-12-31T00:00:00"/>
    <n v="1403000000"/>
    <n v="0"/>
    <n v="1048000000"/>
    <n v="0"/>
    <n v="61000000"/>
    <x v="6"/>
    <s v="Investment Banking &amp; Brokerage"/>
    <n v="1403000000"/>
    <x v="541"/>
  </r>
  <r>
    <x v="139"/>
    <s v="Year 1"/>
    <d v="2012-12-31T00:00:00"/>
    <n v="16311000000"/>
    <n v="11448000000"/>
    <n v="2894000000"/>
    <n v="439000000"/>
    <n v="0"/>
    <x v="0"/>
    <s v="Industrial Conglomerates"/>
    <n v="4863000000"/>
    <x v="542"/>
  </r>
  <r>
    <x v="139"/>
    <s v="Year 2"/>
    <d v="2013-12-31T00:00:00"/>
    <n v="22046000000"/>
    <n v="15369000000"/>
    <n v="3886000000"/>
    <n v="644000000"/>
    <n v="0"/>
    <x v="0"/>
    <s v="Industrial Conglomerates"/>
    <n v="6677000000"/>
    <x v="543"/>
  </r>
  <r>
    <x v="139"/>
    <s v="Year 3"/>
    <d v="2014-12-31T00:00:00"/>
    <n v="22552000000"/>
    <n v="15646000000"/>
    <n v="3810000000"/>
    <n v="647000000"/>
    <n v="0"/>
    <x v="0"/>
    <s v="Industrial Conglomerates"/>
    <n v="6906000000"/>
    <x v="544"/>
  </r>
  <r>
    <x v="139"/>
    <s v="Year 4"/>
    <d v="2015-12-31T00:00:00"/>
    <n v="20855000000"/>
    <n v="14292000000"/>
    <n v="3596000000"/>
    <n v="625000000"/>
    <n v="0"/>
    <x v="0"/>
    <s v="Industrial Conglomerates"/>
    <n v="6563000000"/>
    <x v="545"/>
  </r>
  <r>
    <x v="140"/>
    <s v="Year 1"/>
    <d v="2012-12-31T00:00:00"/>
    <n v="10302079000"/>
    <n v="6583627000"/>
    <n v="917162000"/>
    <n v="0"/>
    <n v="1144585000"/>
    <x v="5"/>
    <s v="Electric Utilities"/>
    <n v="3718452000"/>
    <x v="546"/>
  </r>
  <r>
    <x v="140"/>
    <s v="Year 2"/>
    <d v="2013-12-31T00:00:00"/>
    <n v="11390947000"/>
    <n v="7588885000"/>
    <n v="888051000"/>
    <n v="0"/>
    <n v="1261044000"/>
    <x v="5"/>
    <s v="Electric Utilities"/>
    <n v="3802062000"/>
    <x v="547"/>
  </r>
  <r>
    <x v="140"/>
    <s v="Year 3"/>
    <d v="2014-12-31T00:00:00"/>
    <n v="12494921000"/>
    <n v="8126187000"/>
    <n v="863455000"/>
    <n v="0"/>
    <n v="1318638000"/>
    <x v="5"/>
    <s v="Electric Utilities"/>
    <n v="4368734000"/>
    <x v="548"/>
  </r>
  <r>
    <x v="140"/>
    <s v="Year 4"/>
    <d v="2015-12-31T00:00:00"/>
    <n v="11513251000"/>
    <n v="7449273000"/>
    <n v="1074998000"/>
    <n v="0"/>
    <n v="1337276000"/>
    <x v="5"/>
    <s v="Electric Utilities"/>
    <n v="4063978000"/>
    <x v="549"/>
  </r>
  <r>
    <x v="141"/>
    <s v="Year 1"/>
    <d v="2012-12-31T00:00:00"/>
    <n v="1899600000"/>
    <n v="491000000"/>
    <n v="697400000"/>
    <n v="291300000"/>
    <n v="0"/>
    <x v="3"/>
    <s v="Health Care Equipment"/>
    <n v="1408600000"/>
    <x v="550"/>
  </r>
  <r>
    <x v="141"/>
    <s v="Year 2"/>
    <d v="2013-12-31T00:00:00"/>
    <n v="2045500000"/>
    <n v="516600000"/>
    <n v="749700000"/>
    <n v="323000000"/>
    <n v="0"/>
    <x v="3"/>
    <s v="Health Care Equipment"/>
    <n v="1528900000"/>
    <x v="551"/>
  </r>
  <r>
    <x v="141"/>
    <s v="Year 3"/>
    <d v="2014-12-31T00:00:00"/>
    <n v="2322900000"/>
    <n v="625600000"/>
    <n v="928700000"/>
    <n v="346500000"/>
    <n v="0"/>
    <x v="3"/>
    <s v="Health Care Equipment"/>
    <n v="1697300000"/>
    <x v="552"/>
  </r>
  <r>
    <x v="141"/>
    <s v="Year 4"/>
    <d v="2015-12-31T00:00:00"/>
    <n v="2493700000"/>
    <n v="617200000"/>
    <n v="850700000"/>
    <n v="383100000"/>
    <n v="0"/>
    <x v="3"/>
    <s v="Health Care Equipment"/>
    <n v="1876500000"/>
    <x v="553"/>
  </r>
  <r>
    <x v="142"/>
    <s v="Year 1"/>
    <d v="2013-12-31T00:00:00"/>
    <n v="24888000000"/>
    <n v="17994000000"/>
    <n v="1095000000"/>
    <n v="0"/>
    <n v="2153000000"/>
    <x v="5"/>
    <s v="MultiUtilities"/>
    <n v="6894000000"/>
    <x v="554"/>
  </r>
  <r>
    <x v="142"/>
    <s v="Year 2"/>
    <d v="2014-12-31T00:00:00"/>
    <n v="27429000000"/>
    <n v="21571000000"/>
    <n v="1154000000"/>
    <n v="0"/>
    <n v="2314000000"/>
    <x v="5"/>
    <s v="MultiUtilities"/>
    <n v="5858000000"/>
    <x v="555"/>
  </r>
  <r>
    <x v="142"/>
    <s v="Year 3"/>
    <d v="2015-12-31T00:00:00"/>
    <n v="29447000000"/>
    <n v="21406000000"/>
    <n v="1200000000"/>
    <n v="0"/>
    <n v="2450000000"/>
    <x v="5"/>
    <s v="MultiUtilities"/>
    <n v="8041000000"/>
    <x v="556"/>
  </r>
  <r>
    <x v="142"/>
    <s v="Year 4"/>
    <d v="2016-12-31T00:00:00"/>
    <n v="31360000000"/>
    <n v="22688000000"/>
    <n v="1576000000"/>
    <n v="0"/>
    <n v="3936000000"/>
    <x v="5"/>
    <s v="MultiUtilities"/>
    <n v="8672000000"/>
    <x v="557"/>
  </r>
  <r>
    <x v="143"/>
    <s v="Year 1"/>
    <d v="2012-12-31T00:00:00"/>
    <n v="5992215000"/>
    <n v="4156845000"/>
    <n v="1264632000"/>
    <n v="0"/>
    <n v="39940000"/>
    <x v="0"/>
    <s v="Air Freight &amp; Logistics"/>
    <n v="1835370000"/>
    <x v="558"/>
  </r>
  <r>
    <x v="143"/>
    <s v="Year 2"/>
    <d v="2013-12-31T00:00:00"/>
    <n v="6080257000"/>
    <n v="4197404000"/>
    <n v="1282709000"/>
    <n v="0"/>
    <n v="48071000"/>
    <x v="0"/>
    <s v="Air Freight &amp; Logistics"/>
    <n v="1882853000"/>
    <x v="559"/>
  </r>
  <r>
    <x v="143"/>
    <s v="Year 3"/>
    <d v="2014-12-31T00:00:00"/>
    <n v="6564721000"/>
    <n v="4583294000"/>
    <n v="1337487000"/>
    <n v="0"/>
    <n v="49292000"/>
    <x v="0"/>
    <s v="Air Freight &amp; Logistics"/>
    <n v="1981427000"/>
    <x v="560"/>
  </r>
  <r>
    <x v="143"/>
    <s v="Year 4"/>
    <d v="2015-12-31T00:00:00"/>
    <n v="6616632000"/>
    <n v="4428855000"/>
    <n v="1420281000"/>
    <n v="0"/>
    <n v="46012000"/>
    <x v="0"/>
    <s v="Air Freight &amp; Logistics"/>
    <n v="2187777000"/>
    <x v="561"/>
  </r>
  <r>
    <x v="144"/>
    <s v="Year 1"/>
    <d v="2013-12-31T00:00:00"/>
    <n v="4771259000"/>
    <n v="1038034000"/>
    <n v="3151043000"/>
    <n v="0"/>
    <n v="71731000"/>
    <x v="1"/>
    <s v="Internet &amp; Direct Marketing Retail"/>
    <n v="3733225000"/>
    <x v="562"/>
  </r>
  <r>
    <x v="144"/>
    <s v="Year 2"/>
    <d v="2014-12-31T00:00:00"/>
    <n v="5763485000"/>
    <n v="1179081000"/>
    <n v="3919856000"/>
    <n v="0"/>
    <n v="76773000"/>
    <x v="1"/>
    <s v="Internet &amp; Direct Marketing Retail"/>
    <n v="4584404000"/>
    <x v="563"/>
  </r>
  <r>
    <x v="144"/>
    <s v="Year 3"/>
    <d v="2015-12-31T00:00:00"/>
    <n v="6672317000"/>
    <n v="1309559000"/>
    <n v="4785243000"/>
    <n v="0"/>
    <n v="156458000"/>
    <x v="1"/>
    <s v="Internet &amp; Direct Marketing Retail"/>
    <n v="5362758000"/>
    <x v="564"/>
  </r>
  <r>
    <x v="144"/>
    <s v="Year 4"/>
    <d v="2016-12-31T00:00:00"/>
    <n v="8773564000"/>
    <n v="1596698000"/>
    <n v="6280728000"/>
    <n v="0"/>
    <n v="317141000"/>
    <x v="1"/>
    <s v="Internet &amp; Direct Marketing Retail"/>
    <n v="7176866000"/>
    <x v="565"/>
  </r>
  <r>
    <x v="145"/>
    <s v="Year 1"/>
    <d v="2012-12-31T00:00:00"/>
    <n v="409396000"/>
    <n v="114028000"/>
    <n v="58323000"/>
    <n v="0"/>
    <n v="74453000"/>
    <x v="7"/>
    <s v="Specialized REITs"/>
    <n v="295368000"/>
    <x v="566"/>
  </r>
  <r>
    <x v="145"/>
    <s v="Year 2"/>
    <d v="2013-12-31T00:00:00"/>
    <n v="520613000"/>
    <n v="140012000"/>
    <n v="63268000"/>
    <n v="0"/>
    <n v="95232000"/>
    <x v="7"/>
    <s v="Specialized REITs"/>
    <n v="380601000"/>
    <x v="567"/>
  </r>
  <r>
    <x v="145"/>
    <s v="Year 3"/>
    <d v="2014-12-31T00:00:00"/>
    <n v="647155000"/>
    <n v="172416000"/>
    <n v="71369000"/>
    <n v="0"/>
    <n v="115076000"/>
    <x v="7"/>
    <s v="Specialized REITs"/>
    <n v="474739000"/>
    <x v="568"/>
  </r>
  <r>
    <x v="145"/>
    <s v="Year 4"/>
    <d v="2015-12-31T00:00:00"/>
    <n v="782270000"/>
    <n v="203965000"/>
    <n v="80791000"/>
    <n v="0"/>
    <n v="133457000"/>
    <x v="7"/>
    <s v="Specialized REITs"/>
    <n v="578305000"/>
    <x v="569"/>
  </r>
  <r>
    <x v="146"/>
    <s v="Year 1"/>
    <d v="2013-12-31T00:00:00"/>
    <n v="146917000000"/>
    <n v="123050000000"/>
    <n v="10850000000"/>
    <n v="0"/>
    <n v="0"/>
    <x v="1"/>
    <s v="Automobile Manufacturers"/>
    <n v="23867000000"/>
    <x v="570"/>
  </r>
  <r>
    <x v="146"/>
    <s v="Year 2"/>
    <d v="2014-12-31T00:00:00"/>
    <n v="144077000000"/>
    <n v="131903000000"/>
    <n v="11842000000"/>
    <n v="0"/>
    <n v="0"/>
    <x v="1"/>
    <s v="Automobile Manufacturers"/>
    <n v="12174000000"/>
    <x v="571"/>
  </r>
  <r>
    <x v="146"/>
    <s v="Year 3"/>
    <d v="2015-12-31T00:00:00"/>
    <n v="149558000000"/>
    <n v="131409000000"/>
    <n v="10502000000"/>
    <n v="0"/>
    <n v="0"/>
    <x v="1"/>
    <s v="Automobile Manufacturers"/>
    <n v="18149000000"/>
    <x v="572"/>
  </r>
  <r>
    <x v="146"/>
    <s v="Year 4"/>
    <d v="2016-12-31T00:00:00"/>
    <n v="151800000000"/>
    <n v="135488000000"/>
    <n v="12196000000"/>
    <n v="0"/>
    <n v="0"/>
    <x v="1"/>
    <s v="Automobile Manufacturers"/>
    <n v="16312000000"/>
    <x v="573"/>
  </r>
  <r>
    <x v="147"/>
    <s v="Year 1"/>
    <d v="2013-12-31T00:00:00"/>
    <n v="3326106000"/>
    <n v="1606661000"/>
    <n v="1007431000"/>
    <n v="0"/>
    <n v="0"/>
    <x v="0"/>
    <s v="Building Products"/>
    <n v="1719445000"/>
    <x v="574"/>
  </r>
  <r>
    <x v="147"/>
    <s v="Year 2"/>
    <d v="2014-12-31T00:00:00"/>
    <n v="3733507000"/>
    <n v="1836105000"/>
    <n v="1110776000"/>
    <n v="0"/>
    <n v="0"/>
    <x v="0"/>
    <s v="Building Products"/>
    <n v="1897402000"/>
    <x v="575"/>
  </r>
  <r>
    <x v="147"/>
    <s v="Year 3"/>
    <d v="2015-12-31T00:00:00"/>
    <n v="3869187000"/>
    <n v="1920253000"/>
    <n v="1121590000"/>
    <n v="0"/>
    <n v="0"/>
    <x v="0"/>
    <s v="Building Products"/>
    <n v="1948934000"/>
    <x v="576"/>
  </r>
  <r>
    <x v="147"/>
    <s v="Year 4"/>
    <d v="2016-12-31T00:00:00"/>
    <n v="3962036000"/>
    <n v="1997259000"/>
    <n v="1169470000"/>
    <n v="0"/>
    <n v="0"/>
    <x v="0"/>
    <s v="Building Products"/>
    <n v="1964777000"/>
    <x v="577"/>
  </r>
  <r>
    <x v="148"/>
    <s v="Year 1"/>
    <d v="2013-12-31T00:00:00"/>
    <n v="7872000000"/>
    <n v="1875000000"/>
    <n v="1778000000"/>
    <n v="1415000000"/>
    <n v="0"/>
    <x v="2"/>
    <s v="Internet Software &amp; Services"/>
    <n v="5997000000"/>
    <x v="578"/>
  </r>
  <r>
    <x v="148"/>
    <s v="Year 2"/>
    <d v="2014-12-31T00:00:00"/>
    <n v="12466000000"/>
    <n v="2153000000"/>
    <n v="2653000000"/>
    <n v="2666000000"/>
    <n v="0"/>
    <x v="2"/>
    <s v="Internet Software &amp; Services"/>
    <n v="10313000000"/>
    <x v="579"/>
  </r>
  <r>
    <x v="148"/>
    <s v="Year 3"/>
    <d v="2015-12-31T00:00:00"/>
    <n v="17928000000"/>
    <n v="2867000000"/>
    <n v="4020000000"/>
    <n v="4816000000"/>
    <n v="0"/>
    <x v="2"/>
    <s v="Internet Software &amp; Services"/>
    <n v="15061000000"/>
    <x v="580"/>
  </r>
  <r>
    <x v="148"/>
    <s v="Year 4"/>
    <d v="2016-12-31T00:00:00"/>
    <n v="27638000000"/>
    <n v="3789000000"/>
    <n v="5503000000"/>
    <n v="5919000000"/>
    <n v="0"/>
    <x v="2"/>
    <s v="Internet Software &amp; Services"/>
    <n v="23849000000"/>
    <x v="581"/>
  </r>
  <r>
    <x v="149"/>
    <s v="Year 1"/>
    <d v="2012-12-31T00:00:00"/>
    <n v="3134800000"/>
    <n v="2093200000"/>
    <n v="873100000"/>
    <n v="0"/>
    <n v="7400000"/>
    <x v="0"/>
    <s v="Building Products"/>
    <n v="1041600000"/>
    <x v="582"/>
  </r>
  <r>
    <x v="149"/>
    <s v="Year 2"/>
    <d v="2013-12-31T00:00:00"/>
    <n v="3703600000"/>
    <n v="2408500000"/>
    <n v="938700000"/>
    <n v="0"/>
    <n v="9400000"/>
    <x v="0"/>
    <s v="Building Products"/>
    <n v="1295100000"/>
    <x v="583"/>
  </r>
  <r>
    <x v="149"/>
    <s v="Year 3"/>
    <d v="2014-12-31T00:00:00"/>
    <n v="4013600000"/>
    <n v="2646700000"/>
    <n v="943300000"/>
    <n v="0"/>
    <n v="13100000"/>
    <x v="0"/>
    <s v="Building Products"/>
    <n v="1366900000"/>
    <x v="584"/>
  </r>
  <r>
    <x v="149"/>
    <s v="Year 4"/>
    <d v="2015-12-31T00:00:00"/>
    <n v="4579400000"/>
    <n v="2997500000"/>
    <n v="1047600000"/>
    <n v="0"/>
    <n v="21600000"/>
    <x v="0"/>
    <s v="Building Products"/>
    <n v="1581900000"/>
    <x v="585"/>
  </r>
  <r>
    <x v="150"/>
    <s v="Year 1"/>
    <d v="2012-12-31T00:00:00"/>
    <n v="18010000000"/>
    <n v="11561000000"/>
    <n v="431000000"/>
    <n v="285000000"/>
    <n v="0"/>
    <x v="8"/>
    <s v="Copper"/>
    <n v="6449000000"/>
    <x v="586"/>
  </r>
  <r>
    <x v="150"/>
    <s v="Year 2"/>
    <d v="2013-12-31T00:00:00"/>
    <n v="20921000000"/>
    <n v="14637000000"/>
    <n v="657000000"/>
    <n v="210000000"/>
    <n v="0"/>
    <x v="8"/>
    <s v="Copper"/>
    <n v="6284000000"/>
    <x v="587"/>
  </r>
  <r>
    <x v="150"/>
    <s v="Year 3"/>
    <d v="2014-12-31T00:00:00"/>
    <n v="21438000000"/>
    <n v="19504000000"/>
    <n v="592000000"/>
    <n v="126000000"/>
    <n v="0"/>
    <x v="8"/>
    <s v="Copper"/>
    <n v="1934000000"/>
    <x v="588"/>
  </r>
  <r>
    <x v="150"/>
    <s v="Year 4"/>
    <d v="2015-12-31T00:00:00"/>
    <n v="15877000000"/>
    <n v="28524000000"/>
    <n v="569000000"/>
    <n v="127000000"/>
    <n v="0"/>
    <x v="8"/>
    <s v="Copper"/>
    <n v="-12647000000"/>
    <x v="589"/>
  </r>
  <r>
    <x v="151"/>
    <s v="Year 1"/>
    <d v="2013-05-31T00:00:00"/>
    <n v="44287000000"/>
    <n v="16448000000"/>
    <n v="20359000000"/>
    <n v="0"/>
    <n v="2386000000"/>
    <x v="0"/>
    <s v="Air Freight &amp; Logistics"/>
    <n v="27839000000"/>
    <x v="590"/>
  </r>
  <r>
    <x v="151"/>
    <s v="Year 2"/>
    <d v="2014-05-31T00:00:00"/>
    <n v="45567000000"/>
    <n v="17052000000"/>
    <n v="22113000000"/>
    <n v="0"/>
    <n v="2587000000"/>
    <x v="0"/>
    <s v="Air Freight &amp; Logistics"/>
    <n v="28515000000"/>
    <x v="591"/>
  </r>
  <r>
    <x v="151"/>
    <s v="Year 3"/>
    <d v="2015-05-31T00:00:00"/>
    <n v="47453000000"/>
    <n v="16984000000"/>
    <n v="25715000000"/>
    <n v="0"/>
    <n v="2611000000"/>
    <x v="0"/>
    <s v="Air Freight &amp; Logistics"/>
    <n v="30469000000"/>
    <x v="592"/>
  </r>
  <r>
    <x v="151"/>
    <s v="Year 4"/>
    <d v="2016-05-31T00:00:00"/>
    <n v="50365000000"/>
    <n v="17327000000"/>
    <n v="27330000000"/>
    <n v="0"/>
    <n v="2631000000"/>
    <x v="0"/>
    <s v="Air Freight &amp; Logistics"/>
    <n v="33038000000"/>
    <x v="593"/>
  </r>
  <r>
    <x v="152"/>
    <s v="Year 1"/>
    <d v="2012-12-31T00:00:00"/>
    <n v="15255000000"/>
    <n v="6717000000"/>
    <n v="5353000000"/>
    <n v="0"/>
    <n v="1051000000"/>
    <x v="5"/>
    <s v="Electric Utilities"/>
    <n v="8538000000"/>
    <x v="594"/>
  </r>
  <r>
    <x v="152"/>
    <s v="Year 2"/>
    <d v="2013-12-31T00:00:00"/>
    <n v="14892000000"/>
    <n v="6459000000"/>
    <n v="4315000000"/>
    <n v="0"/>
    <n v="1741000000"/>
    <x v="5"/>
    <s v="Electric Utilities"/>
    <n v="8433000000"/>
    <x v="595"/>
  </r>
  <r>
    <x v="152"/>
    <s v="Year 3"/>
    <d v="2014-12-31T00:00:00"/>
    <n v="15049000000"/>
    <n v="6996000000"/>
    <n v="5759000000"/>
    <n v="0"/>
    <n v="1232000000"/>
    <x v="5"/>
    <s v="Electric Utilities"/>
    <n v="8053000000"/>
    <x v="596"/>
  </r>
  <r>
    <x v="152"/>
    <s v="Year 4"/>
    <d v="2015-12-31T00:00:00"/>
    <n v="15026000000"/>
    <n v="6173000000"/>
    <n v="4969000000"/>
    <n v="0"/>
    <n v="1550000000"/>
    <x v="5"/>
    <s v="Electric Utilities"/>
    <n v="8853000000"/>
    <x v="597"/>
  </r>
  <r>
    <x v="153"/>
    <s v="Year 1"/>
    <d v="2013-09-30T00:00:00"/>
    <n v="1481314000"/>
    <n v="253047000"/>
    <n v="587835000"/>
    <n v="209614000"/>
    <n v="0"/>
    <x v="2"/>
    <s v="Networking Equipment"/>
    <n v="1228267000"/>
    <x v="598"/>
  </r>
  <r>
    <x v="153"/>
    <s v="Year 2"/>
    <d v="2014-09-30T00:00:00"/>
    <n v="1732046000"/>
    <n v="309959000"/>
    <n v="664738000"/>
    <n v="263792000"/>
    <n v="0"/>
    <x v="2"/>
    <s v="Networking Equipment"/>
    <n v="1422087000"/>
    <x v="599"/>
  </r>
  <r>
    <x v="153"/>
    <s v="Year 3"/>
    <d v="2015-09-30T00:00:00"/>
    <n v="1919823000"/>
    <n v="332261000"/>
    <n v="738080000"/>
    <n v="296583000"/>
    <n v="0"/>
    <x v="2"/>
    <s v="Networking Equipment"/>
    <n v="1587562000"/>
    <x v="600"/>
  </r>
  <r>
    <x v="153"/>
    <s v="Year 4"/>
    <d v="2016-09-30T00:00:00"/>
    <n v="1995034000"/>
    <n v="337205000"/>
    <n v="767174000"/>
    <n v="334227000"/>
    <n v="0"/>
    <x v="2"/>
    <s v="Networking Equipment"/>
    <n v="1657829000"/>
    <x v="601"/>
  </r>
  <r>
    <x v="154"/>
    <s v="Year 1"/>
    <d v="2012-12-31T00:00:00"/>
    <n v="5795800000"/>
    <n v="3956200000"/>
    <n v="763300000"/>
    <n v="0"/>
    <n v="0"/>
    <x v="2"/>
    <s v="Internet Software &amp; Services"/>
    <n v="1839600000"/>
    <x v="602"/>
  </r>
  <r>
    <x v="154"/>
    <s v="Year 2"/>
    <d v="2013-12-31T00:00:00"/>
    <n v="6063400000"/>
    <n v="4092700000"/>
    <n v="907800000"/>
    <n v="0"/>
    <n v="0"/>
    <x v="2"/>
    <s v="Internet Software &amp; Services"/>
    <n v="1970700000"/>
    <x v="603"/>
  </r>
  <r>
    <x v="154"/>
    <s v="Year 3"/>
    <d v="2014-12-31T00:00:00"/>
    <n v="6413800000"/>
    <n v="4328300000"/>
    <n v="814900000"/>
    <n v="0"/>
    <n v="0"/>
    <x v="2"/>
    <s v="Internet Software &amp; Services"/>
    <n v="2085500000"/>
    <x v="604"/>
  </r>
  <r>
    <x v="154"/>
    <s v="Year 4"/>
    <d v="2015-12-31T00:00:00"/>
    <n v="6595200000"/>
    <n v="4393200000"/>
    <n v="1102800000"/>
    <n v="0"/>
    <n v="0"/>
    <x v="2"/>
    <s v="Internet Software &amp; Services"/>
    <n v="2202000000"/>
    <x v="605"/>
  </r>
  <r>
    <x v="155"/>
    <s v="Year 1"/>
    <d v="2012-12-31T00:00:00"/>
    <n v="4436000000"/>
    <n v="2564000000"/>
    <n v="824000000"/>
    <n v="0"/>
    <n v="0"/>
    <x v="2"/>
    <s v="Internet Software &amp; Services"/>
    <n v="1872000000"/>
    <x v="606"/>
  </r>
  <r>
    <x v="155"/>
    <s v="Year 2"/>
    <d v="2013-12-31T00:00:00"/>
    <n v="4814000000"/>
    <n v="2776000000"/>
    <n v="977000000"/>
    <n v="0"/>
    <n v="0"/>
    <x v="2"/>
    <s v="Internet Software &amp; Services"/>
    <n v="2038000000"/>
    <x v="607"/>
  </r>
  <r>
    <x v="155"/>
    <s v="Year 3"/>
    <d v="2014-12-31T00:00:00"/>
    <n v="5066000000"/>
    <n v="2881000000"/>
    <n v="975000000"/>
    <n v="0"/>
    <n v="0"/>
    <x v="2"/>
    <s v="Internet Software &amp; Services"/>
    <n v="2185000000"/>
    <x v="608"/>
  </r>
  <r>
    <x v="155"/>
    <s v="Year 4"/>
    <d v="2015-12-31T00:00:00"/>
    <n v="5254000000"/>
    <n v="2909000000"/>
    <n v="1034000000"/>
    <n v="0"/>
    <n v="0"/>
    <x v="2"/>
    <s v="Internet Software &amp; Services"/>
    <n v="2345000000"/>
    <x v="609"/>
  </r>
  <r>
    <x v="156"/>
    <s v="Year 1"/>
    <d v="2013-02-02T00:00:00"/>
    <n v="6182000000"/>
    <n v="4148000000"/>
    <n v="1294000000"/>
    <n v="0"/>
    <n v="118000000"/>
    <x v="1"/>
    <s v="Apparel Retail"/>
    <n v="2034000000"/>
    <x v="610"/>
  </r>
  <r>
    <x v="156"/>
    <s v="Year 2"/>
    <d v="2014-02-01T00:00:00"/>
    <n v="6505000000"/>
    <n v="4372000000"/>
    <n v="1334000000"/>
    <n v="0"/>
    <n v="133000000"/>
    <x v="1"/>
    <s v="Apparel Retail"/>
    <n v="2133000000"/>
    <x v="611"/>
  </r>
  <r>
    <x v="156"/>
    <s v="Year 3"/>
    <d v="2015-01-31T00:00:00"/>
    <n v="7151000000"/>
    <n v="4777000000"/>
    <n v="1426000000"/>
    <n v="0"/>
    <n v="139000000"/>
    <x v="1"/>
    <s v="Apparel Retail"/>
    <n v="2374000000"/>
    <x v="612"/>
  </r>
  <r>
    <x v="156"/>
    <s v="Year 4"/>
    <d v="2016-01-30T00:00:00"/>
    <n v="7412000000"/>
    <n v="4907000000"/>
    <n v="1415000000"/>
    <n v="0"/>
    <n v="148000000"/>
    <x v="1"/>
    <s v="Apparel Retail"/>
    <n v="2505000000"/>
    <x v="613"/>
  </r>
  <r>
    <x v="157"/>
    <s v="Year 1"/>
    <d v="2012-12-31T00:00:00"/>
    <n v="1405358000"/>
    <n v="670174000"/>
    <n v="292500000"/>
    <n v="137354000"/>
    <n v="0"/>
    <x v="2"/>
    <s v="Electronic Equipment &amp; Instruments"/>
    <n v="735184000"/>
    <x v="364"/>
  </r>
  <r>
    <x v="157"/>
    <s v="Year 2"/>
    <d v="2013-12-31T00:00:00"/>
    <n v="1496372000"/>
    <n v="759362000"/>
    <n v="322739000"/>
    <n v="147696000"/>
    <n v="0"/>
    <x v="2"/>
    <s v="Electronic Equipment &amp; Instruments"/>
    <n v="737010000"/>
    <x v="614"/>
  </r>
  <r>
    <x v="157"/>
    <s v="Year 3"/>
    <d v="2014-12-31T00:00:00"/>
    <n v="1530654000"/>
    <n v="780281000"/>
    <n v="331995000"/>
    <n v="142751000"/>
    <n v="0"/>
    <x v="2"/>
    <s v="Electronic Equipment &amp; Instruments"/>
    <n v="750373000"/>
    <x v="615"/>
  </r>
  <r>
    <x v="157"/>
    <s v="Year 4"/>
    <d v="2015-12-31T00:00:00"/>
    <n v="1557067000"/>
    <n v="803506000"/>
    <n v="313544000"/>
    <n v="132892000"/>
    <n v="0"/>
    <x v="2"/>
    <s v="Electronic Equipment &amp; Instruments"/>
    <n v="753561000"/>
    <x v="616"/>
  </r>
  <r>
    <x v="158"/>
    <s v="Year 1"/>
    <d v="2013-12-31T00:00:00"/>
    <n v="27351573000"/>
    <n v="25986382000"/>
    <n v="175148000"/>
    <n v="0"/>
    <n v="0"/>
    <x v="0"/>
    <s v="Diversified Commercial Services"/>
    <n v="1365191000"/>
    <x v="617"/>
  </r>
  <r>
    <x v="158"/>
    <s v="Year 2"/>
    <d v="2014-12-31T00:00:00"/>
    <n v="21531577000"/>
    <n v="20132544000"/>
    <n v="182711000"/>
    <n v="0"/>
    <n v="0"/>
    <x v="0"/>
    <s v="Diversified Commercial Services"/>
    <n v="1399033000"/>
    <x v="618"/>
  </r>
  <r>
    <x v="158"/>
    <s v="Year 3"/>
    <d v="2015-12-31T00:00:00"/>
    <n v="18114048000"/>
    <n v="17019352000"/>
    <n v="408225000"/>
    <n v="0"/>
    <n v="0"/>
    <x v="0"/>
    <s v="Diversified Commercial Services"/>
    <n v="1094696000"/>
    <x v="619"/>
  </r>
  <r>
    <x v="158"/>
    <s v="Year 4"/>
    <d v="2016-12-31T00:00:00"/>
    <n v="19036525000"/>
    <n v="18246209000"/>
    <n v="191073000"/>
    <n v="0"/>
    <n v="0"/>
    <x v="0"/>
    <s v="Diversified Commercial Services"/>
    <n v="790316000"/>
    <x v="620"/>
  </r>
  <r>
    <x v="159"/>
    <s v="Year 1"/>
    <d v="2013-12-31T00:00:00"/>
    <n v="4954619000"/>
    <n v="3266524000"/>
    <n v="966829000"/>
    <n v="0"/>
    <n v="0"/>
    <x v="0"/>
    <s v="Industrial Machinery"/>
    <n v="1688095000"/>
    <x v="621"/>
  </r>
  <r>
    <x v="159"/>
    <s v="Year 2"/>
    <d v="2014-12-31T00:00:00"/>
    <n v="4877885000"/>
    <n v="3163268000"/>
    <n v="936900000"/>
    <n v="0"/>
    <n v="0"/>
    <x v="0"/>
    <s v="Industrial Machinery"/>
    <n v="1714617000"/>
    <x v="622"/>
  </r>
  <r>
    <x v="159"/>
    <s v="Year 3"/>
    <d v="2015-12-31T00:00:00"/>
    <n v="4561030000"/>
    <n v="3073712000"/>
    <n v="971611000"/>
    <n v="0"/>
    <n v="0"/>
    <x v="0"/>
    <s v="Industrial Machinery"/>
    <n v="1487318000"/>
    <x v="623"/>
  </r>
  <r>
    <x v="159"/>
    <s v="Year 4"/>
    <d v="2016-12-31T00:00:00"/>
    <n v="3991462000"/>
    <n v="2759908000"/>
    <n v="965322000"/>
    <n v="0"/>
    <n v="0"/>
    <x v="0"/>
    <s v="Industrial Machinery"/>
    <n v="1231554000"/>
    <x v="624"/>
  </r>
  <r>
    <x v="160"/>
    <s v="Year 1"/>
    <d v="2012-12-31T00:00:00"/>
    <n v="3409900000"/>
    <n v="2141600000"/>
    <n v="489700000"/>
    <n v="112000000"/>
    <n v="0"/>
    <x v="8"/>
    <s v="Diversified Chemicals"/>
    <n v="1268300000"/>
    <x v="625"/>
  </r>
  <r>
    <x v="160"/>
    <s v="Year 2"/>
    <d v="2013-12-31T00:00:00"/>
    <n v="3130700000"/>
    <n v="1929800000"/>
    <n v="496100000"/>
    <n v="115600000"/>
    <n v="0"/>
    <x v="8"/>
    <s v="Diversified Chemicals"/>
    <n v="1200900000"/>
    <x v="626"/>
  </r>
  <r>
    <x v="160"/>
    <s v="Year 3"/>
    <d v="2014-12-31T00:00:00"/>
    <n v="3258700000"/>
    <n v="2047800000"/>
    <n v="589800000"/>
    <n v="126300000"/>
    <n v="0"/>
    <x v="8"/>
    <s v="Diversified Chemicals"/>
    <n v="1210900000"/>
    <x v="627"/>
  </r>
  <r>
    <x v="160"/>
    <s v="Year 4"/>
    <d v="2015-12-31T00:00:00"/>
    <n v="3276500000"/>
    <n v="2201100000"/>
    <n v="737900000"/>
    <n v="143700000"/>
    <n v="0"/>
    <x v="8"/>
    <s v="Diversified Chemicals"/>
    <n v="1075400000"/>
    <x v="628"/>
  </r>
  <r>
    <x v="161"/>
    <s v="Year 1"/>
    <d v="2013-12-31T00:00:00"/>
    <n v="637413000"/>
    <n v="190454000"/>
    <n v="31970000"/>
    <n v="0"/>
    <n v="160828000"/>
    <x v="7"/>
    <s v="Retail REITs"/>
    <n v="446959000"/>
    <x v="629"/>
  </r>
  <r>
    <x v="161"/>
    <s v="Year 2"/>
    <d v="2014-12-31T00:00:00"/>
    <n v="686090000"/>
    <n v="211923000"/>
    <n v="32316000"/>
    <n v="0"/>
    <n v="170814000"/>
    <x v="7"/>
    <s v="Retail REITs"/>
    <n v="474167000"/>
    <x v="630"/>
  </r>
  <r>
    <x v="161"/>
    <s v="Year 3"/>
    <d v="2015-12-31T00:00:00"/>
    <n v="744012000"/>
    <n v="233417000"/>
    <n v="35645000"/>
    <n v="0"/>
    <n v="174796000"/>
    <x v="7"/>
    <s v="Retail REITs"/>
    <n v="510595000"/>
    <x v="631"/>
  </r>
  <r>
    <x v="161"/>
    <s v="Year 4"/>
    <d v="2016-12-31T00:00:00"/>
    <n v="801591000"/>
    <n v="253612000"/>
    <n v="33399000"/>
    <n v="0"/>
    <n v="193585000"/>
    <x v="7"/>
    <s v="Retail REITs"/>
    <n v="547979000"/>
    <x v="632"/>
  </r>
  <r>
    <x v="162"/>
    <s v="Year 1"/>
    <d v="2012-12-31T00:00:00"/>
    <n v="3368545000"/>
    <n v="2515796000"/>
    <n v="280928000"/>
    <n v="132460000"/>
    <n v="0"/>
    <x v="2"/>
    <s v="Semiconductors"/>
    <n v="852749000"/>
    <x v="633"/>
  </r>
  <r>
    <x v="162"/>
    <s v="Year 2"/>
    <d v="2013-12-31T00:00:00"/>
    <n v="3309616000"/>
    <n v="2444984000"/>
    <n v="270261000"/>
    <n v="134300000"/>
    <n v="0"/>
    <x v="2"/>
    <s v="Semiconductors"/>
    <n v="864632000"/>
    <x v="634"/>
  </r>
  <r>
    <x v="162"/>
    <s v="Year 3"/>
    <d v="2014-12-31T00:00:00"/>
    <n v="3391187000"/>
    <n v="2566246000"/>
    <n v="253827000"/>
    <n v="143969000"/>
    <n v="0"/>
    <x v="2"/>
    <s v="Semiconductors"/>
    <n v="824941000"/>
    <x v="635"/>
  </r>
  <r>
    <x v="162"/>
    <s v="Year 4"/>
    <d v="2015-12-31T00:00:00"/>
    <n v="3578995000"/>
    <n v="2659728000"/>
    <n v="255192000"/>
    <n v="130593000"/>
    <n v="0"/>
    <x v="2"/>
    <s v="Semiconductors"/>
    <n v="919267000"/>
    <x v="636"/>
  </r>
  <r>
    <x v="163"/>
    <s v="Year 1"/>
    <d v="2012-12-31T00:00:00"/>
    <n v="5011853000"/>
    <n v="0"/>
    <n v="2676141000"/>
    <n v="0"/>
    <n v="1266807000"/>
    <x v="10"/>
    <s v="Integrated Telecommunications Services"/>
    <n v="5011853000"/>
    <x v="637"/>
  </r>
  <r>
    <x v="163"/>
    <s v="Year 2"/>
    <d v="2013-12-31T00:00:00"/>
    <n v="4762000000"/>
    <n v="0"/>
    <n v="2616000000"/>
    <n v="0"/>
    <n v="1170000000"/>
    <x v="10"/>
    <s v="Integrated Telecommunications Services"/>
    <n v="4762000000"/>
    <x v="638"/>
  </r>
  <r>
    <x v="163"/>
    <s v="Year 3"/>
    <d v="2014-12-31T00:00:00"/>
    <n v="4772000000"/>
    <n v="0"/>
    <n v="2671000000"/>
    <n v="0"/>
    <n v="1139000000"/>
    <x v="10"/>
    <s v="Integrated Telecommunications Services"/>
    <n v="4772000000"/>
    <x v="639"/>
  </r>
  <r>
    <x v="163"/>
    <s v="Year 4"/>
    <d v="2015-12-31T00:00:00"/>
    <n v="5576000000"/>
    <n v="0"/>
    <n v="3275000000"/>
    <n v="0"/>
    <n v="1320000000"/>
    <x v="10"/>
    <s v="Integrated Telecommunications Services"/>
    <n v="5576000000"/>
    <x v="640"/>
  </r>
  <r>
    <x v="164"/>
    <s v="Year 1"/>
    <d v="2013-12-31T00:00:00"/>
    <n v="30930000000"/>
    <n v="25202000000"/>
    <n v="2039000000"/>
    <n v="0"/>
    <n v="0"/>
    <x v="0"/>
    <s v="Aerospace &amp; Defense"/>
    <n v="5728000000"/>
    <x v="345"/>
  </r>
  <r>
    <x v="164"/>
    <s v="Year 2"/>
    <d v="2014-12-31T00:00:00"/>
    <n v="30852000000"/>
    <n v="24979000000"/>
    <n v="1984000000"/>
    <n v="0"/>
    <n v="0"/>
    <x v="0"/>
    <s v="Aerospace &amp; Defense"/>
    <n v="5873000000"/>
    <x v="296"/>
  </r>
  <r>
    <x v="164"/>
    <s v="Year 3"/>
    <d v="2015-12-31T00:00:00"/>
    <n v="31469000000"/>
    <n v="25339000000"/>
    <n v="1952000000"/>
    <n v="0"/>
    <n v="0"/>
    <x v="0"/>
    <s v="Aerospace &amp; Defense"/>
    <n v="6130000000"/>
    <x v="641"/>
  </r>
  <r>
    <x v="164"/>
    <s v="Year 4"/>
    <d v="2016-12-31T00:00:00"/>
    <n v="31353000000"/>
    <n v="25104000000"/>
    <n v="1940000000"/>
    <n v="0"/>
    <n v="0"/>
    <x v="0"/>
    <s v="Aerospace &amp; Defense"/>
    <n v="6249000000"/>
    <x v="642"/>
  </r>
  <r>
    <x v="165"/>
    <s v="Year 1"/>
    <d v="2012-12-31T00:00:00"/>
    <n v="2426301000"/>
    <n v="800336000"/>
    <n v="72163000"/>
    <n v="0"/>
    <n v="768820000"/>
    <x v="7"/>
    <s v="Retail REITs"/>
    <n v="1625965000"/>
    <x v="643"/>
  </r>
  <r>
    <x v="165"/>
    <s v="Year 2"/>
    <d v="2013-12-31T00:00:00"/>
    <n v="2486017000"/>
    <n v="815095000"/>
    <n v="76864000"/>
    <n v="0"/>
    <n v="749722000"/>
    <x v="7"/>
    <s v="Retail REITs"/>
    <n v="1670922000"/>
    <x v="644"/>
  </r>
  <r>
    <x v="165"/>
    <s v="Year 3"/>
    <d v="2014-12-31T00:00:00"/>
    <n v="2535559000"/>
    <n v="783602000"/>
    <n v="88705000"/>
    <n v="0"/>
    <n v="708406000"/>
    <x v="7"/>
    <s v="Retail REITs"/>
    <n v="1751957000"/>
    <x v="645"/>
  </r>
  <r>
    <x v="165"/>
    <s v="Year 4"/>
    <d v="2015-12-31T00:00:00"/>
    <n v="2403906000"/>
    <n v="747276000"/>
    <n v="72363000"/>
    <n v="0"/>
    <n v="643689000"/>
    <x v="7"/>
    <s v="Retail REITs"/>
    <n v="1656630000"/>
    <x v="646"/>
  </r>
  <r>
    <x v="166"/>
    <s v="Year 1"/>
    <d v="2012-12-31T00:00:00"/>
    <n v="9702000000"/>
    <n v="2471000000"/>
    <n v="1461000000"/>
    <n v="1760000000"/>
    <n v="0"/>
    <x v="3"/>
    <s v="Biotechnology"/>
    <n v="7231000000"/>
    <x v="647"/>
  </r>
  <r>
    <x v="166"/>
    <s v="Year 2"/>
    <d v="2013-12-31T00:00:00"/>
    <n v="11202000000"/>
    <n v="2859000000"/>
    <n v="1699000000"/>
    <n v="2120000000"/>
    <n v="0"/>
    <x v="3"/>
    <s v="Biotechnology"/>
    <n v="8343000000"/>
    <x v="648"/>
  </r>
  <r>
    <x v="166"/>
    <s v="Year 3"/>
    <d v="2014-12-31T00:00:00"/>
    <n v="24890000000"/>
    <n v="3788000000"/>
    <n v="2983000000"/>
    <n v="2854000000"/>
    <n v="0"/>
    <x v="3"/>
    <s v="Biotechnology"/>
    <n v="21102000000"/>
    <x v="649"/>
  </r>
  <r>
    <x v="166"/>
    <s v="Year 4"/>
    <d v="2015-12-31T00:00:00"/>
    <n v="32639000000"/>
    <n v="4006000000"/>
    <n v="3426000000"/>
    <n v="3014000000"/>
    <n v="0"/>
    <x v="3"/>
    <s v="Biotechnology"/>
    <n v="28633000000"/>
    <x v="650"/>
  </r>
  <r>
    <x v="167"/>
    <s v="Year 1"/>
    <d v="2013-05-26T00:00:00"/>
    <n v="17774100000"/>
    <n v="11350200000"/>
    <n v="3552300000"/>
    <n v="0"/>
    <n v="0"/>
    <x v="4"/>
    <s v="Packaged Foods &amp; Meats"/>
    <n v="6423900000"/>
    <x v="651"/>
  </r>
  <r>
    <x v="167"/>
    <s v="Year 2"/>
    <d v="2014-05-25T00:00:00"/>
    <n v="17909600000"/>
    <n v="11539800000"/>
    <n v="3474300000"/>
    <n v="0"/>
    <n v="0"/>
    <x v="4"/>
    <s v="Packaged Foods &amp; Meats"/>
    <n v="6369800000"/>
    <x v="652"/>
  </r>
  <r>
    <x v="167"/>
    <s v="Year 3"/>
    <d v="2015-05-31T00:00:00"/>
    <n v="17630300000"/>
    <n v="11681100000"/>
    <n v="3328000000"/>
    <n v="0"/>
    <n v="0"/>
    <x v="4"/>
    <s v="Packaged Foods &amp; Meats"/>
    <n v="5949200000"/>
    <x v="653"/>
  </r>
  <r>
    <x v="167"/>
    <s v="Year 4"/>
    <d v="2016-05-29T00:00:00"/>
    <n v="16563100000"/>
    <n v="10733600000"/>
    <n v="3118900000"/>
    <n v="0"/>
    <n v="0"/>
    <x v="4"/>
    <s v="Packaged Foods &amp; Meats"/>
    <n v="5829500000"/>
    <x v="654"/>
  </r>
  <r>
    <x v="168"/>
    <s v="Year 1"/>
    <d v="2013-12-31T00:00:00"/>
    <n v="7819000000"/>
    <n v="4495000000"/>
    <n v="1126000000"/>
    <n v="710000000"/>
    <n v="31000000"/>
    <x v="2"/>
    <s v="Electronic Components"/>
    <n v="3324000000"/>
    <x v="655"/>
  </r>
  <r>
    <x v="168"/>
    <s v="Year 2"/>
    <d v="2014-12-31T00:00:00"/>
    <n v="9715000000"/>
    <n v="5663000000"/>
    <n v="1202000000"/>
    <n v="815000000"/>
    <n v="33000000"/>
    <x v="2"/>
    <s v="Electronic Components"/>
    <n v="4052000000"/>
    <x v="656"/>
  </r>
  <r>
    <x v="168"/>
    <s v="Year 3"/>
    <d v="2015-12-31T00:00:00"/>
    <n v="9111000000"/>
    <n v="5458000000"/>
    <n v="1508000000"/>
    <n v="769000000"/>
    <n v="54000000"/>
    <x v="2"/>
    <s v="Electronic Components"/>
    <n v="3653000000"/>
    <x v="352"/>
  </r>
  <r>
    <x v="168"/>
    <s v="Year 4"/>
    <d v="2016-12-31T00:00:00"/>
    <n v="9390000000"/>
    <n v="5644000000"/>
    <n v="1472000000"/>
    <n v="742000000"/>
    <n v="64000000"/>
    <x v="2"/>
    <s v="Electronic Components"/>
    <n v="3746000000"/>
    <x v="657"/>
  </r>
  <r>
    <x v="169"/>
    <s v="Year 1"/>
    <d v="2013-12-31T00:00:00"/>
    <n v="155427000000"/>
    <n v="137373000000"/>
    <n v="12382000000"/>
    <n v="0"/>
    <n v="0"/>
    <x v="1"/>
    <s v="Automobile Manufacturers"/>
    <n v="18054000000"/>
    <x v="658"/>
  </r>
  <r>
    <x v="169"/>
    <s v="Year 2"/>
    <d v="2014-12-31T00:00:00"/>
    <n v="155929000000"/>
    <n v="142121000000"/>
    <n v="12158000000"/>
    <n v="0"/>
    <n v="0"/>
    <x v="1"/>
    <s v="Automobile Manufacturers"/>
    <n v="13808000000"/>
    <x v="659"/>
  </r>
  <r>
    <x v="169"/>
    <s v="Year 3"/>
    <d v="2015-12-31T00:00:00"/>
    <n v="152356000000"/>
    <n v="134054000000"/>
    <n v="13405000000"/>
    <n v="0"/>
    <n v="0"/>
    <x v="1"/>
    <s v="Automobile Manufacturers"/>
    <n v="18302000000"/>
    <x v="660"/>
  </r>
  <r>
    <x v="169"/>
    <s v="Year 4"/>
    <d v="2016-12-31T00:00:00"/>
    <n v="166380000000"/>
    <n v="145125000000"/>
    <n v="11710000000"/>
    <n v="0"/>
    <n v="0"/>
    <x v="1"/>
    <s v="Automobile Manufacturers"/>
    <n v="21255000000"/>
    <x v="661"/>
  </r>
  <r>
    <x v="170"/>
    <s v="Year 1"/>
    <d v="2012-12-31T00:00:00"/>
    <n v="13013868000"/>
    <n v="9235777000"/>
    <n v="2656530000"/>
    <n v="0"/>
    <n v="98383000"/>
    <x v="1"/>
    <s v="Specialty Stores"/>
    <n v="3778091000"/>
    <x v="662"/>
  </r>
  <r>
    <x v="170"/>
    <s v="Year 2"/>
    <d v="2013-12-31T00:00:00"/>
    <n v="14077843000"/>
    <n v="9857923000"/>
    <n v="3028028000"/>
    <n v="0"/>
    <n v="133957000"/>
    <x v="1"/>
    <s v="Specialty Stores"/>
    <n v="4219920000"/>
    <x v="663"/>
  </r>
  <r>
    <x v="170"/>
    <s v="Year 3"/>
    <d v="2014-12-31T00:00:00"/>
    <n v="15341647000"/>
    <n v="10747886000"/>
    <n v="3314030000"/>
    <n v="0"/>
    <n v="148313000"/>
    <x v="1"/>
    <s v="Specialty Stores"/>
    <n v="4593761000"/>
    <x v="664"/>
  </r>
  <r>
    <x v="170"/>
    <s v="Year 4"/>
    <d v="2015-12-31T00:00:00"/>
    <n v="15280044000"/>
    <n v="10724192000"/>
    <n v="3277390000"/>
    <n v="0"/>
    <n v="141675000"/>
    <x v="1"/>
    <s v="Specialty Stores"/>
    <n v="4555852000"/>
    <x v="665"/>
  </r>
  <r>
    <x v="171"/>
    <s v="Year 1"/>
    <d v="2013-05-31T00:00:00"/>
    <n v="2375923000"/>
    <n v="862075000"/>
    <n v="1156635000"/>
    <n v="0"/>
    <n v="0"/>
    <x v="2"/>
    <s v="Data Processing &amp; Outsourced Services"/>
    <n v="1513848000"/>
    <x v="666"/>
  </r>
  <r>
    <x v="171"/>
    <s v="Year 2"/>
    <d v="2014-05-31T00:00:00"/>
    <n v="2554236000"/>
    <n v="952225000"/>
    <n v="1196512000"/>
    <n v="0"/>
    <n v="0"/>
    <x v="2"/>
    <s v="Data Processing &amp; Outsourced Services"/>
    <n v="1602011000"/>
    <x v="667"/>
  </r>
  <r>
    <x v="171"/>
    <s v="Year 3"/>
    <d v="2015-05-31T00:00:00"/>
    <n v="2773718000"/>
    <n v="1022107000"/>
    <n v="1295014000"/>
    <n v="0"/>
    <n v="0"/>
    <x v="2"/>
    <s v="Data Processing &amp; Outsourced Services"/>
    <n v="1751611000"/>
    <x v="668"/>
  </r>
  <r>
    <x v="171"/>
    <s v="Year 4"/>
    <d v="2016-05-31T00:00:00"/>
    <n v="2898150000"/>
    <n v="1147639000"/>
    <n v="1325567000"/>
    <n v="0"/>
    <n v="0"/>
    <x v="2"/>
    <s v="Data Processing &amp; Outsourced Services"/>
    <n v="1750511000"/>
    <x v="669"/>
  </r>
  <r>
    <x v="172"/>
    <s v="Year 1"/>
    <d v="2013-02-02T00:00:00"/>
    <n v="15651000000"/>
    <n v="9480000000"/>
    <n v="0"/>
    <n v="0"/>
    <n v="0"/>
    <x v="1"/>
    <s v="Apparel Retail"/>
    <n v="6171000000"/>
    <x v="670"/>
  </r>
  <r>
    <x v="172"/>
    <s v="Year 2"/>
    <d v="2014-02-01T00:00:00"/>
    <n v="16148000000"/>
    <n v="9855000000"/>
    <n v="0"/>
    <n v="0"/>
    <n v="0"/>
    <x v="1"/>
    <s v="Apparel Retail"/>
    <n v="6293000000"/>
    <x v="671"/>
  </r>
  <r>
    <x v="172"/>
    <s v="Year 3"/>
    <d v="2015-01-31T00:00:00"/>
    <n v="16435000000"/>
    <n v="10146000000"/>
    <n v="0"/>
    <n v="0"/>
    <n v="0"/>
    <x v="1"/>
    <s v="Apparel Retail"/>
    <n v="6289000000"/>
    <x v="672"/>
  </r>
  <r>
    <x v="172"/>
    <s v="Year 4"/>
    <d v="2016-01-30T00:00:00"/>
    <n v="15797000000"/>
    <n v="10077000000"/>
    <n v="0"/>
    <n v="0"/>
    <n v="0"/>
    <x v="1"/>
    <s v="Apparel Retail"/>
    <n v="5720000000"/>
    <x v="673"/>
  </r>
  <r>
    <x v="173"/>
    <s v="Year 1"/>
    <d v="2012-12-29T00:00:00"/>
    <n v="2715675000"/>
    <n v="1277195000"/>
    <n v="508547000"/>
    <n v="325773000"/>
    <n v="0"/>
    <x v="1"/>
    <s v="Consumer Electronics"/>
    <n v="1438480000"/>
    <x v="674"/>
  </r>
  <r>
    <x v="173"/>
    <s v="Year 2"/>
    <d v="2013-12-28T00:00:00"/>
    <n v="2631851000"/>
    <n v="1224551000"/>
    <n v="468345000"/>
    <n v="364923000"/>
    <n v="0"/>
    <x v="1"/>
    <s v="Consumer Electronics"/>
    <n v="1407300000"/>
    <x v="675"/>
  </r>
  <r>
    <x v="173"/>
    <s v="Year 3"/>
    <d v="2014-12-27T00:00:00"/>
    <n v="2870658000"/>
    <n v="1266246000"/>
    <n v="518665000"/>
    <n v="395121000"/>
    <n v="0"/>
    <x v="1"/>
    <s v="Consumer Electronics"/>
    <n v="1604412000"/>
    <x v="676"/>
  </r>
  <r>
    <x v="173"/>
    <s v="Year 4"/>
    <d v="2015-12-26T00:00:00"/>
    <n v="2820270000"/>
    <n v="1281566000"/>
    <n v="562080000"/>
    <n v="427043000"/>
    <n v="0"/>
    <x v="1"/>
    <s v="Consumer Electronics"/>
    <n v="1538704000"/>
    <x v="677"/>
  </r>
  <r>
    <x v="174"/>
    <s v="Year 1"/>
    <d v="2013-12-31T00:00:00"/>
    <n v="19540000000"/>
    <n v="15422000000"/>
    <n v="2816000000"/>
    <n v="0"/>
    <n v="0"/>
    <x v="1"/>
    <s v="Tires &amp; Rubber"/>
    <n v="4118000000"/>
    <x v="678"/>
  </r>
  <r>
    <x v="174"/>
    <s v="Year 2"/>
    <d v="2014-12-31T00:00:00"/>
    <n v="18138000000"/>
    <n v="13906000000"/>
    <n v="2815000000"/>
    <n v="0"/>
    <n v="0"/>
    <x v="1"/>
    <s v="Tires &amp; Rubber"/>
    <n v="4232000000"/>
    <x v="679"/>
  </r>
  <r>
    <x v="174"/>
    <s v="Year 3"/>
    <d v="2015-12-31T00:00:00"/>
    <n v="16443000000"/>
    <n v="12164000000"/>
    <n v="2728000000"/>
    <n v="0"/>
    <n v="0"/>
    <x v="1"/>
    <s v="Tires &amp; Rubber"/>
    <n v="4279000000"/>
    <x v="680"/>
  </r>
  <r>
    <x v="174"/>
    <s v="Year 4"/>
    <d v="2016-12-31T00:00:00"/>
    <n v="15158000000"/>
    <n v="10972000000"/>
    <n v="2617000000"/>
    <n v="0"/>
    <n v="0"/>
    <x v="1"/>
    <s v="Tires &amp; Rubber"/>
    <n v="4186000000"/>
    <x v="681"/>
  </r>
  <r>
    <x v="175"/>
    <s v="Year 1"/>
    <d v="2012-12-31T00:00:00"/>
    <n v="8950045000"/>
    <n v="5033885000"/>
    <n v="2785035000"/>
    <n v="0"/>
    <n v="0"/>
    <x v="0"/>
    <s v="Industrial Materials"/>
    <n v="3916160000"/>
    <x v="682"/>
  </r>
  <r>
    <x v="175"/>
    <s v="Year 2"/>
    <d v="2013-12-31T00:00:00"/>
    <n v="9437758000"/>
    <n v="5301275000"/>
    <n v="2839629000"/>
    <n v="0"/>
    <n v="0"/>
    <x v="0"/>
    <s v="Industrial Materials"/>
    <n v="4136483000"/>
    <x v="683"/>
  </r>
  <r>
    <x v="175"/>
    <s v="Year 3"/>
    <d v="2014-12-31T00:00:00"/>
    <n v="9964953000"/>
    <n v="5650711000"/>
    <n v="2967125000"/>
    <n v="0"/>
    <n v="0"/>
    <x v="0"/>
    <s v="Industrial Materials"/>
    <n v="4314242000"/>
    <x v="684"/>
  </r>
  <r>
    <x v="175"/>
    <s v="Year 4"/>
    <d v="2015-12-31T00:00:00"/>
    <n v="9973384000"/>
    <n v="5741956000"/>
    <n v="2931108000"/>
    <n v="0"/>
    <n v="0"/>
    <x v="0"/>
    <s v="Industrial Materials"/>
    <n v="4231428000"/>
    <x v="685"/>
  </r>
  <r>
    <x v="176"/>
    <s v="Year 1"/>
    <d v="2013-12-31T00:00:00"/>
    <n v="29402000000"/>
    <n v="24931000000"/>
    <n v="1333000000"/>
    <n v="0"/>
    <n v="0"/>
    <x v="9"/>
    <s v="Oil &amp; Gas Equipment &amp; Services"/>
    <n v="4471000000"/>
    <x v="686"/>
  </r>
  <r>
    <x v="176"/>
    <s v="Year 2"/>
    <d v="2014-12-31T00:00:00"/>
    <n v="32870000000"/>
    <n v="27334000000"/>
    <n v="293000000"/>
    <n v="0"/>
    <n v="0"/>
    <x v="9"/>
    <s v="Oil &amp; Gas Equipment &amp; Services"/>
    <n v="5536000000"/>
    <x v="687"/>
  </r>
  <r>
    <x v="176"/>
    <s v="Year 3"/>
    <d v="2015-12-31T00:00:00"/>
    <n v="23633000000"/>
    <n v="21113000000"/>
    <n v="200000000"/>
    <n v="0"/>
    <n v="0"/>
    <x v="9"/>
    <s v="Oil &amp; Gas Equipment &amp; Services"/>
    <n v="2520000000"/>
    <x v="688"/>
  </r>
  <r>
    <x v="176"/>
    <s v="Year 4"/>
    <d v="2016-12-31T00:00:00"/>
    <n v="15887000000"/>
    <n v="15023000000"/>
    <n v="228000000"/>
    <n v="0"/>
    <n v="0"/>
    <x v="9"/>
    <s v="Oil &amp; Gas Equipment &amp; Services"/>
    <n v="864000000"/>
    <x v="689"/>
  </r>
  <r>
    <x v="177"/>
    <s v="Year 1"/>
    <d v="2013-06-30T00:00:00"/>
    <n v="4297842000"/>
    <n v="3193722000"/>
    <n v="902869000"/>
    <n v="0"/>
    <n v="0"/>
    <x v="1"/>
    <s v="Consumer Electronics"/>
    <n v="1104120000"/>
    <x v="690"/>
  </r>
  <r>
    <x v="177"/>
    <s v="Year 2"/>
    <d v="2014-06-30T00:00:00"/>
    <n v="5348483000"/>
    <n v="3891816000"/>
    <n v="1126940000"/>
    <n v="0"/>
    <n v="0"/>
    <x v="1"/>
    <s v="Consumer Electronics"/>
    <n v="1456667000"/>
    <x v="691"/>
  </r>
  <r>
    <x v="177"/>
    <s v="Year 3"/>
    <d v="2015-06-30T00:00:00"/>
    <n v="6155297000"/>
    <n v="4338193000"/>
    <n v="1347510000"/>
    <n v="0"/>
    <n v="0"/>
    <x v="1"/>
    <s v="Consumer Electronics"/>
    <n v="1817104000"/>
    <x v="692"/>
  </r>
  <r>
    <x v="177"/>
    <s v="Year 4"/>
    <d v="2016-06-30T00:00:00"/>
    <n v="6911676000"/>
    <n v="4818585000"/>
    <n v="1513064000"/>
    <n v="0"/>
    <n v="0"/>
    <x v="1"/>
    <s v="Consumer Electronics"/>
    <n v="2093091000"/>
    <x v="693"/>
  </r>
  <r>
    <x v="178"/>
    <s v="Year 1"/>
    <d v="2012-12-31T00:00:00"/>
    <n v="4088983000"/>
    <n v="1671980000"/>
    <n v="1269586000"/>
    <n v="201197000"/>
    <n v="92369000"/>
    <x v="1"/>
    <s v="Leisure Products"/>
    <n v="2417003000"/>
    <x v="694"/>
  </r>
  <r>
    <x v="178"/>
    <s v="Year 2"/>
    <d v="2013-12-29T00:00:00"/>
    <n v="4082157000"/>
    <n v="1672901000"/>
    <n v="1269777000"/>
    <n v="207591000"/>
    <n v="125876000"/>
    <x v="1"/>
    <s v="Leisure Products"/>
    <n v="2409256000"/>
    <x v="695"/>
  </r>
  <r>
    <x v="178"/>
    <s v="Year 3"/>
    <d v="2014-12-28T00:00:00"/>
    <n v="4277207000"/>
    <n v="1698372000"/>
    <n v="1315793000"/>
    <n v="222556000"/>
    <n v="99794000"/>
    <x v="1"/>
    <s v="Leisure Products"/>
    <n v="2578835000"/>
    <x v="696"/>
  </r>
  <r>
    <x v="178"/>
    <s v="Year 4"/>
    <d v="2015-12-27T00:00:00"/>
    <n v="4447509000"/>
    <n v="1677033000"/>
    <n v="1370183000"/>
    <n v="242944000"/>
    <n v="86171000"/>
    <x v="1"/>
    <s v="Leisure Products"/>
    <n v="2770476000"/>
    <x v="697"/>
  </r>
  <r>
    <x v="179"/>
    <s v="Year 1"/>
    <d v="2012-12-31T00:00:00"/>
    <n v="3036584000"/>
    <n v="162167000"/>
    <n v="1789327000"/>
    <n v="0"/>
    <n v="193937000"/>
    <x v="6"/>
    <s v="Banks"/>
    <n v="2874417000"/>
    <x v="698"/>
  </r>
  <r>
    <x v="179"/>
    <s v="Year 2"/>
    <d v="2013-12-31T00:00:00"/>
    <n v="2872833000"/>
    <n v="116241000"/>
    <n v="1716639000"/>
    <n v="0"/>
    <n v="131409000"/>
    <x v="6"/>
    <s v="Banks"/>
    <n v="2756592000"/>
    <x v="699"/>
  </r>
  <r>
    <x v="179"/>
    <s v="Year 3"/>
    <d v="2014-12-31T00:00:00"/>
    <n v="2955641000"/>
    <n v="86453000"/>
    <n v="1843069000"/>
    <n v="0"/>
    <n v="120266000"/>
    <x v="6"/>
    <s v="Banks"/>
    <n v="2869188000"/>
    <x v="700"/>
  </r>
  <r>
    <x v="179"/>
    <s v="Year 4"/>
    <d v="2015-12-31T00:00:00"/>
    <n v="3153251000"/>
    <n v="82175000"/>
    <n v="1948041000"/>
    <n v="0"/>
    <n v="127821000"/>
    <x v="6"/>
    <s v="Banks"/>
    <n v="3071076000"/>
    <x v="701"/>
  </r>
  <r>
    <x v="180"/>
    <s v="Year 1"/>
    <d v="2013-12-28T00:00:00"/>
    <n v="4627802000"/>
    <n v="3016109000"/>
    <n v="1096507000"/>
    <n v="0"/>
    <n v="0"/>
    <x v="1"/>
    <s v="Apparel, Accessories &amp; Luxury Goods"/>
    <n v="1611693000"/>
    <x v="702"/>
  </r>
  <r>
    <x v="180"/>
    <s v="Year 2"/>
    <d v="2015-01-03T00:00:00"/>
    <n v="5324746000"/>
    <n v="3420339000"/>
    <n v="1340453000"/>
    <n v="0"/>
    <n v="0"/>
    <x v="1"/>
    <s v="Apparel, Accessories &amp; Luxury Goods"/>
    <n v="1904407000"/>
    <x v="703"/>
  </r>
  <r>
    <x v="180"/>
    <s v="Year 3"/>
    <d v="2016-01-02T00:00:00"/>
    <n v="5731549000"/>
    <n v="3595217000"/>
    <n v="1541214000"/>
    <n v="0"/>
    <n v="0"/>
    <x v="1"/>
    <s v="Apparel, Accessories &amp; Luxury Goods"/>
    <n v="2136332000"/>
    <x v="704"/>
  </r>
  <r>
    <x v="180"/>
    <s v="Year 4"/>
    <d v="2016-12-31T00:00:00"/>
    <n v="6028199000"/>
    <n v="3752151000"/>
    <n v="1500399000"/>
    <n v="0"/>
    <n v="0"/>
    <x v="1"/>
    <s v="Apparel, Accessories &amp; Luxury Goods"/>
    <n v="2276048000"/>
    <x v="705"/>
  </r>
  <r>
    <x v="181"/>
    <s v="Year 1"/>
    <d v="2012-12-31T00:00:00"/>
    <n v="33013000000"/>
    <n v="5717000000"/>
    <n v="20801000000"/>
    <n v="0"/>
    <n v="1679000000"/>
    <x v="3"/>
    <s v="Health Care Facilities"/>
    <n v="27296000000"/>
    <x v="706"/>
  </r>
  <r>
    <x v="181"/>
    <s v="Year 2"/>
    <d v="2013-12-31T00:00:00"/>
    <n v="34182000000"/>
    <n v="5970000000"/>
    <n v="21667000000"/>
    <n v="0"/>
    <n v="1753000000"/>
    <x v="3"/>
    <s v="Health Care Facilities"/>
    <n v="28212000000"/>
    <x v="707"/>
  </r>
  <r>
    <x v="181"/>
    <s v="Year 3"/>
    <d v="2014-12-31T00:00:00"/>
    <n v="36918000000"/>
    <n v="6262000000"/>
    <n v="23271000000"/>
    <n v="0"/>
    <n v="1820000000"/>
    <x v="3"/>
    <s v="Health Care Facilities"/>
    <n v="30656000000"/>
    <x v="708"/>
  </r>
  <r>
    <x v="181"/>
    <s v="Year 4"/>
    <d v="2015-12-31T00:00:00"/>
    <n v="39678000000"/>
    <n v="6638000000"/>
    <n v="25171000000"/>
    <n v="0"/>
    <n v="1904000000"/>
    <x v="3"/>
    <s v="Health Care Facilities"/>
    <n v="33040000000"/>
    <x v="709"/>
  </r>
  <r>
    <x v="182"/>
    <s v="Year 1"/>
    <d v="2012-12-31T00:00:00"/>
    <n v="1765979000"/>
    <n v="567989000"/>
    <n v="158950000"/>
    <n v="0"/>
    <n v="506220000"/>
    <x v="7"/>
    <s v="REITs"/>
    <n v="1197990000"/>
    <x v="710"/>
  </r>
  <r>
    <x v="182"/>
    <s v="Year 2"/>
    <d v="2013-12-31T00:00:00"/>
    <n v="2847945000"/>
    <n v="1206813000"/>
    <n v="241719000"/>
    <n v="0"/>
    <n v="865800000"/>
    <x v="7"/>
    <s v="REITs"/>
    <n v="1641132000"/>
    <x v="711"/>
  </r>
  <r>
    <x v="182"/>
    <s v="Year 3"/>
    <d v="2014-12-31T00:00:00"/>
    <n v="3305879000"/>
    <n v="1403358000"/>
    <n v="212481000"/>
    <n v="0"/>
    <n v="844130000"/>
    <x v="7"/>
    <s v="REITs"/>
    <n v="1902521000"/>
    <x v="712"/>
  </r>
  <r>
    <x v="182"/>
    <s v="Year 4"/>
    <d v="2015-12-31T00:00:00"/>
    <n v="3775685000"/>
    <n v="1622257000"/>
    <n v="258342000"/>
    <n v="0"/>
    <n v="826240000"/>
    <x v="7"/>
    <s v="REITs"/>
    <n v="2153428000"/>
    <x v="713"/>
  </r>
  <r>
    <x v="183"/>
    <s v="Year 1"/>
    <d v="2013-12-31T00:00:00"/>
    <n v="2013719000"/>
    <n v="0"/>
    <n v="401324000"/>
    <n v="0"/>
    <n v="423312000"/>
    <x v="7"/>
    <s v="REITs"/>
    <n v="2013719000"/>
    <x v="714"/>
  </r>
  <r>
    <x v="183"/>
    <s v="Year 2"/>
    <d v="2014-12-31T00:00:00"/>
    <n v="1563210000"/>
    <n v="0"/>
    <n v="463059000"/>
    <n v="0"/>
    <n v="455016000"/>
    <x v="7"/>
    <s v="REITs"/>
    <n v="1563210000"/>
    <x v="715"/>
  </r>
  <r>
    <x v="183"/>
    <s v="Year 3"/>
    <d v="2015-12-31T00:00:00"/>
    <n v="1828305000"/>
    <n v="0"/>
    <n v="706644000"/>
    <n v="0"/>
    <n v="504905000"/>
    <x v="7"/>
    <s v="REITs"/>
    <n v="1828305000"/>
    <x v="716"/>
  </r>
  <r>
    <x v="183"/>
    <s v="Year 4"/>
    <d v="2016-12-31T00:00:00"/>
    <n v="2040486000"/>
    <n v="0"/>
    <n v="842010000"/>
    <n v="0"/>
    <n v="568108000"/>
    <x v="7"/>
    <s v="REITs"/>
    <n v="2040486000"/>
    <x v="717"/>
  </r>
  <r>
    <x v="184"/>
    <s v="Year 1"/>
    <d v="2013-02-03T00:00:00"/>
    <n v="74754000000"/>
    <n v="48912000000"/>
    <n v="16508000000"/>
    <n v="0"/>
    <n v="1568000000"/>
    <x v="1"/>
    <s v="Home Improvement Retail"/>
    <n v="25842000000"/>
    <x v="718"/>
  </r>
  <r>
    <x v="184"/>
    <s v="Year 2"/>
    <d v="2014-02-02T00:00:00"/>
    <n v="78812000000"/>
    <n v="51897000000"/>
    <n v="16122000000"/>
    <n v="0"/>
    <n v="1627000000"/>
    <x v="1"/>
    <s v="Home Improvement Retail"/>
    <n v="26915000000"/>
    <x v="719"/>
  </r>
  <r>
    <x v="184"/>
    <s v="Year 3"/>
    <d v="2015-02-01T00:00:00"/>
    <n v="83176000000"/>
    <n v="54787000000"/>
    <n v="16280000000"/>
    <n v="0"/>
    <n v="1640000000"/>
    <x v="1"/>
    <s v="Home Improvement Retail"/>
    <n v="28389000000"/>
    <x v="720"/>
  </r>
  <r>
    <x v="184"/>
    <s v="Year 4"/>
    <d v="2016-01-31T00:00:00"/>
    <n v="88519000000"/>
    <n v="58254000000"/>
    <n v="16801000000"/>
    <n v="0"/>
    <n v="1690000000"/>
    <x v="1"/>
    <s v="Home Improvement Retail"/>
    <n v="30265000000"/>
    <x v="721"/>
  </r>
  <r>
    <x v="185"/>
    <s v="Year 1"/>
    <d v="2012-12-31T00:00:00"/>
    <n v="12245000000"/>
    <n v="3535000000"/>
    <n v="1126000000"/>
    <n v="0"/>
    <n v="2866000000"/>
    <x v="9"/>
    <s v="Integrated Oil &amp; Gas"/>
    <n v="8710000000"/>
    <x v="722"/>
  </r>
  <r>
    <x v="185"/>
    <s v="Year 2"/>
    <d v="2013-12-31T00:00:00"/>
    <n v="11905000000"/>
    <n v="3969000000"/>
    <n v="1045000000"/>
    <n v="0"/>
    <n v="2687000000"/>
    <x v="9"/>
    <s v="Integrated Oil &amp; Gas"/>
    <n v="7936000000"/>
    <x v="723"/>
  </r>
  <r>
    <x v="185"/>
    <s v="Year 3"/>
    <d v="2014-12-31T00:00:00"/>
    <n v="10737000000"/>
    <n v="3753000000"/>
    <n v="863000000"/>
    <n v="0"/>
    <n v="3224000000"/>
    <x v="9"/>
    <s v="Integrated Oil &amp; Gas"/>
    <n v="6984000000"/>
    <x v="724"/>
  </r>
  <r>
    <x v="185"/>
    <s v="Year 4"/>
    <d v="2015-12-31T00:00:00"/>
    <n v="6636000000"/>
    <n v="3323000000"/>
    <n v="703000000"/>
    <n v="0"/>
    <n v="3955000000"/>
    <x v="9"/>
    <s v="Integrated Oil &amp; Gas"/>
    <n v="3313000000"/>
    <x v="725"/>
  </r>
  <r>
    <x v="186"/>
    <s v="Year 1"/>
    <d v="2012-12-31T00:00:00"/>
    <n v="22086000000"/>
    <n v="13195000000"/>
    <n v="0"/>
    <n v="0"/>
    <n v="7080000000"/>
    <x v="6"/>
    <s v="Property &amp; Casualty Insurance"/>
    <n v="8891000000"/>
    <x v="726"/>
  </r>
  <r>
    <x v="186"/>
    <s v="Year 2"/>
    <d v="2013-12-31T00:00:00"/>
    <n v="20673000000"/>
    <n v="11048000000"/>
    <n v="0"/>
    <n v="0"/>
    <n v="5970000000"/>
    <x v="6"/>
    <s v="Property &amp; Casualty Insurance"/>
    <n v="9625000000"/>
    <x v="727"/>
  </r>
  <r>
    <x v="186"/>
    <s v="Year 3"/>
    <d v="2014-12-31T00:00:00"/>
    <n v="18614000000"/>
    <n v="10805000000"/>
    <n v="0"/>
    <n v="0"/>
    <n v="5757000000"/>
    <x v="6"/>
    <s v="Property &amp; Casualty Insurance"/>
    <n v="7809000000"/>
    <x v="436"/>
  </r>
  <r>
    <x v="186"/>
    <s v="Year 4"/>
    <d v="2015-12-31T00:00:00"/>
    <n v="18377000000"/>
    <n v="10775000000"/>
    <n v="0"/>
    <n v="0"/>
    <n v="5274000000"/>
    <x v="6"/>
    <s v="Property &amp; Casualty Insurance"/>
    <n v="7602000000"/>
    <x v="728"/>
  </r>
  <r>
    <x v="187"/>
    <s v="Year 1"/>
    <d v="2012-12-31T00:00:00"/>
    <n v="5580506000"/>
    <n v="3440623000"/>
    <n v="1111232000"/>
    <n v="0"/>
    <n v="0"/>
    <x v="1"/>
    <s v="Motorcycle Manufacturers"/>
    <n v="2139883000"/>
    <x v="729"/>
  </r>
  <r>
    <x v="187"/>
    <s v="Year 2"/>
    <d v="2013-12-31T00:00:00"/>
    <n v="5899872000"/>
    <n v="3621417000"/>
    <n v="1124753000"/>
    <n v="0"/>
    <n v="0"/>
    <x v="1"/>
    <s v="Motorcycle Manufacturers"/>
    <n v="2278455000"/>
    <x v="730"/>
  </r>
  <r>
    <x v="187"/>
    <s v="Year 3"/>
    <d v="2014-12-31T00:00:00"/>
    <n v="6228508000"/>
    <n v="3788023000"/>
    <n v="1159502000"/>
    <n v="0"/>
    <n v="0"/>
    <x v="1"/>
    <s v="Motorcycle Manufacturers"/>
    <n v="2440485000"/>
    <x v="731"/>
  </r>
  <r>
    <x v="187"/>
    <s v="Year 4"/>
    <d v="2015-12-31T00:00:00"/>
    <n v="5995402000"/>
    <n v="3619612000"/>
    <n v="1220095000"/>
    <n v="0"/>
    <n v="0"/>
    <x v="1"/>
    <s v="Motorcycle Manufacturers"/>
    <n v="2375790000"/>
    <x v="732"/>
  </r>
  <r>
    <x v="188"/>
    <s v="Year 1"/>
    <d v="2013-09-28T00:00:00"/>
    <n v="2492300000"/>
    <n v="1330900000"/>
    <n v="661100000"/>
    <n v="197600000"/>
    <n v="112600000"/>
    <x v="3"/>
    <s v="Health Care Equipment"/>
    <n v="1161400000"/>
    <x v="733"/>
  </r>
  <r>
    <x v="188"/>
    <s v="Year 2"/>
    <d v="2014-09-27T00:00:00"/>
    <n v="2530700000"/>
    <n v="1285200000"/>
    <n v="591500000"/>
    <n v="203200000"/>
    <n v="113800000"/>
    <x v="3"/>
    <s v="Health Care Equipment"/>
    <n v="1245500000"/>
    <x v="734"/>
  </r>
  <r>
    <x v="188"/>
    <s v="Year 3"/>
    <d v="2015-09-26T00:00:00"/>
    <n v="2705000000"/>
    <n v="1272300000"/>
    <n v="624000000"/>
    <n v="214900000"/>
    <n v="110200000"/>
    <x v="3"/>
    <s v="Health Care Equipment"/>
    <n v="1432700000"/>
    <x v="735"/>
  </r>
  <r>
    <x v="188"/>
    <s v="Year 4"/>
    <d v="2016-09-24T00:00:00"/>
    <n v="2832700000"/>
    <n v="1269400000"/>
    <n v="682400000"/>
    <n v="232100000"/>
    <n v="89700000"/>
    <x v="3"/>
    <s v="Health Care Equipment"/>
    <n v="1563300000"/>
    <x v="736"/>
  </r>
  <r>
    <x v="189"/>
    <s v="Year 1"/>
    <d v="2013-12-31T00:00:00"/>
    <n v="39055000000"/>
    <n v="28364000000"/>
    <n v="5190000000"/>
    <n v="0"/>
    <n v="0"/>
    <x v="0"/>
    <s v="Industrial Conglomerates"/>
    <n v="10691000000"/>
    <x v="737"/>
  </r>
  <r>
    <x v="189"/>
    <s v="Year 2"/>
    <d v="2014-12-31T00:00:00"/>
    <n v="40306000000"/>
    <n v="28957000000"/>
    <n v="5518000000"/>
    <n v="0"/>
    <n v="0"/>
    <x v="0"/>
    <s v="Industrial Conglomerates"/>
    <n v="11349000000"/>
    <x v="738"/>
  </r>
  <r>
    <x v="189"/>
    <s v="Year 3"/>
    <d v="2015-12-31T00:00:00"/>
    <n v="38581000000"/>
    <n v="26747000000"/>
    <n v="5006000000"/>
    <n v="0"/>
    <n v="0"/>
    <x v="0"/>
    <s v="Industrial Conglomerates"/>
    <n v="11834000000"/>
    <x v="739"/>
  </r>
  <r>
    <x v="189"/>
    <s v="Year 4"/>
    <d v="2016-12-31T00:00:00"/>
    <n v="39302000000"/>
    <n v="27150000000"/>
    <n v="5469000000"/>
    <n v="0"/>
    <n v="0"/>
    <x v="0"/>
    <s v="Industrial Conglomerates"/>
    <n v="12152000000"/>
    <x v="740"/>
  </r>
  <r>
    <x v="190"/>
    <s v="Year 1"/>
    <d v="2013-09-30T00:00:00"/>
    <n v="3387614000"/>
    <n v="1852768000"/>
    <n v="126250000"/>
    <n v="15235000"/>
    <n v="455623000"/>
    <x v="9"/>
    <s v="Oil &amp; Gas Drilling"/>
    <n v="1534846000"/>
    <x v="741"/>
  </r>
  <r>
    <x v="190"/>
    <s v="Year 2"/>
    <d v="2014-09-30T00:00:00"/>
    <n v="3715968000"/>
    <n v="2006715000"/>
    <n v="116190000"/>
    <n v="15905000"/>
    <n v="523984000"/>
    <x v="9"/>
    <s v="Oil &amp; Gas Drilling"/>
    <n v="1709253000"/>
    <x v="742"/>
  </r>
  <r>
    <x v="190"/>
    <s v="Year 3"/>
    <d v="2015-09-30T00:00:00"/>
    <n v="3161702000"/>
    <n v="1703476000"/>
    <n v="122878000"/>
    <n v="16104000"/>
    <n v="608039000"/>
    <x v="9"/>
    <s v="Oil &amp; Gas Drilling"/>
    <n v="1458226000"/>
    <x v="743"/>
  </r>
  <r>
    <x v="190"/>
    <s v="Year 4"/>
    <d v="2016-09-30T00:00:00"/>
    <n v="1624232000"/>
    <n v="898805000"/>
    <n v="136287000"/>
    <n v="10269000"/>
    <n v="598587000"/>
    <x v="9"/>
    <s v="Oil &amp; Gas Drilling"/>
    <n v="725427000"/>
    <x v="744"/>
  </r>
  <r>
    <x v="191"/>
    <s v="Year 1"/>
    <d v="2014-10-31T00:00:00"/>
    <n v="55123000000"/>
    <n v="39486000000"/>
    <n v="8717000000"/>
    <n v="2197000000"/>
    <n v="906000000"/>
    <x v="2"/>
    <s v="Technology Hardware, Storage &amp; Peripherals"/>
    <n v="15637000000"/>
    <x v="745"/>
  </r>
  <r>
    <x v="191"/>
    <s v="Year 2"/>
    <d v="2015-10-31T00:00:00"/>
    <n v="52107000000"/>
    <n v="37168000000"/>
    <n v="9047000000"/>
    <n v="2338000000"/>
    <n v="852000000"/>
    <x v="2"/>
    <s v="Technology Hardware, Storage &amp; Peripherals"/>
    <n v="14939000000"/>
    <x v="746"/>
  </r>
  <r>
    <x v="191"/>
    <s v="Year 3"/>
    <d v="2016-10-31T00:00:00"/>
    <n v="50123000000"/>
    <n v="35507000000"/>
    <n v="8419000000"/>
    <n v="2298000000"/>
    <n v="755000000"/>
    <x v="2"/>
    <s v="Technology Hardware, Storage &amp; Peripherals"/>
    <n v="14616000000"/>
    <x v="747"/>
  </r>
  <r>
    <x v="192"/>
    <s v="Year 1"/>
    <d v="2013-10-31T00:00:00"/>
    <n v="112298000000"/>
    <n v="86380000000"/>
    <n v="13267000000"/>
    <n v="3135000000"/>
    <n v="1373000000"/>
    <x v="2"/>
    <s v="Computer Hardware"/>
    <n v="25918000000"/>
    <x v="748"/>
  </r>
  <r>
    <x v="192"/>
    <s v="Year 2"/>
    <d v="2014-10-31T00:00:00"/>
    <n v="56651000000"/>
    <n v="45431000000"/>
    <n v="5361000000"/>
    <n v="1298000000"/>
    <n v="129000000"/>
    <x v="2"/>
    <s v="Computer Hardware"/>
    <n v="11220000000"/>
    <x v="749"/>
  </r>
  <r>
    <x v="192"/>
    <s v="Year 3"/>
    <d v="2015-10-31T00:00:00"/>
    <n v="51463000000"/>
    <n v="41524000000"/>
    <n v="4663000000"/>
    <n v="1191000000"/>
    <n v="102000000"/>
    <x v="2"/>
    <s v="Computer Hardware"/>
    <n v="9939000000"/>
    <x v="750"/>
  </r>
  <r>
    <x v="192"/>
    <s v="Year 4"/>
    <d v="2016-10-31T00:00:00"/>
    <n v="48238000000"/>
    <n v="39240000000"/>
    <n v="4019000000"/>
    <n v="1209000000"/>
    <n v="16000000"/>
    <x v="2"/>
    <s v="Computer Hardware"/>
    <n v="8998000000"/>
    <x v="751"/>
  </r>
  <r>
    <x v="193"/>
    <s v="Year 1"/>
    <d v="2013-04-30T00:00:00"/>
    <n v="2807114000"/>
    <n v="1123773000"/>
    <n v="828095000"/>
    <n v="0"/>
    <n v="92407000"/>
    <x v="6"/>
    <s v="Consumer Finance"/>
    <n v="1683341000"/>
    <x v="752"/>
  </r>
  <r>
    <x v="193"/>
    <s v="Year 2"/>
    <d v="2014-04-30T00:00:00"/>
    <n v="3024295000"/>
    <n v="1179405000"/>
    <n v="830789000"/>
    <n v="0"/>
    <n v="115604000"/>
    <x v="6"/>
    <s v="Consumer Finance"/>
    <n v="1844890000"/>
    <x v="753"/>
  </r>
  <r>
    <x v="193"/>
    <s v="Year 3"/>
    <d v="2015-04-30T00:00:00"/>
    <n v="3078658000"/>
    <n v="1231104000"/>
    <n v="818091000"/>
    <n v="0"/>
    <n v="159804000"/>
    <x v="6"/>
    <s v="Consumer Finance"/>
    <n v="1847554000"/>
    <x v="754"/>
  </r>
  <r>
    <x v="193"/>
    <s v="Year 4"/>
    <d v="2016-04-30T00:00:00"/>
    <n v="3038153000"/>
    <n v="1250320000"/>
    <n v="905648000"/>
    <n v="0"/>
    <n v="173598000"/>
    <x v="6"/>
    <s v="Consumer Finance"/>
    <n v="1787833000"/>
    <x v="755"/>
  </r>
  <r>
    <x v="194"/>
    <s v="Year 1"/>
    <d v="2013-10-27T00:00:00"/>
    <n v="8751654000"/>
    <n v="7338838000"/>
    <n v="627340000"/>
    <n v="0"/>
    <n v="0"/>
    <x v="4"/>
    <s v="Packaged Foods &amp; Meats"/>
    <n v="1412816000"/>
    <x v="756"/>
  </r>
  <r>
    <x v="194"/>
    <s v="Year 2"/>
    <d v="2014-10-26T00:00:00"/>
    <n v="9316256000"/>
    <n v="7751273000"/>
    <n v="650948000"/>
    <n v="0"/>
    <n v="0"/>
    <x v="4"/>
    <s v="Packaged Foods &amp; Meats"/>
    <n v="1564983000"/>
    <x v="757"/>
  </r>
  <r>
    <x v="194"/>
    <s v="Year 3"/>
    <d v="2015-10-31T00:00:00"/>
    <n v="9263863000"/>
    <n v="7455282000"/>
    <n v="743611000"/>
    <n v="0"/>
    <n v="0"/>
    <x v="4"/>
    <s v="Packaged Foods &amp; Meats"/>
    <n v="1808581000"/>
    <x v="758"/>
  </r>
  <r>
    <x v="194"/>
    <s v="Year 4"/>
    <d v="2016-10-30T00:00:00"/>
    <n v="9523224000"/>
    <n v="7365049000"/>
    <n v="871974000"/>
    <n v="0"/>
    <n v="0"/>
    <x v="4"/>
    <s v="Packaged Foods &amp; Meats"/>
    <n v="2158175000"/>
    <x v="759"/>
  </r>
  <r>
    <x v="195"/>
    <s v="Year 1"/>
    <d v="2013-06-28T00:00:00"/>
    <n v="5112000000"/>
    <n v="3385000000"/>
    <n v="914000000"/>
    <n v="0"/>
    <n v="0"/>
    <x v="2"/>
    <s v="Telecommunications Equipment"/>
    <n v="1727000000"/>
    <x v="760"/>
  </r>
  <r>
    <x v="195"/>
    <s v="Year 2"/>
    <d v="2014-06-27T00:00:00"/>
    <n v="5012000000"/>
    <n v="3310000000"/>
    <n v="820000000"/>
    <n v="0"/>
    <n v="0"/>
    <x v="2"/>
    <s v="Telecommunications Equipment"/>
    <n v="1702000000"/>
    <x v="761"/>
  </r>
  <r>
    <x v="195"/>
    <s v="Year 3"/>
    <d v="2015-07-03T00:00:00"/>
    <n v="5083000000"/>
    <n v="3348000000"/>
    <n v="976000000"/>
    <n v="0"/>
    <n v="0"/>
    <x v="2"/>
    <s v="Telecommunications Equipment"/>
    <n v="1735000000"/>
    <x v="762"/>
  </r>
  <r>
    <x v="195"/>
    <s v="Year 4"/>
    <d v="2016-07-01T00:00:00"/>
    <n v="7467000000"/>
    <n v="5132000000"/>
    <n v="1186000000"/>
    <n v="0"/>
    <n v="0"/>
    <x v="2"/>
    <s v="Telecommunications Equipment"/>
    <n v="2335000000"/>
    <x v="763"/>
  </r>
  <r>
    <x v="196"/>
    <s v="Year 1"/>
    <d v="2012-12-29T00:00:00"/>
    <n v="8939967000"/>
    <n v="6432454000"/>
    <n v="1873360000"/>
    <n v="0"/>
    <n v="0"/>
    <x v="3"/>
    <s v="Health Care Distributors"/>
    <n v="2507513000"/>
    <x v="764"/>
  </r>
  <r>
    <x v="196"/>
    <s v="Year 2"/>
    <d v="2013-12-28T00:00:00"/>
    <n v="9560647000"/>
    <n v="6904633000"/>
    <n v="1978960000"/>
    <n v="0"/>
    <n v="0"/>
    <x v="3"/>
    <s v="Health Care Distributors"/>
    <n v="2656014000"/>
    <x v="765"/>
  </r>
  <r>
    <x v="196"/>
    <s v="Year 3"/>
    <d v="2014-12-27T00:00:00"/>
    <n v="10371390000"/>
    <n v="7460075000"/>
    <n v="2196173000"/>
    <n v="0"/>
    <n v="0"/>
    <x v="3"/>
    <s v="Health Care Distributors"/>
    <n v="2911315000"/>
    <x v="766"/>
  </r>
  <r>
    <x v="196"/>
    <s v="Year 4"/>
    <d v="2015-12-26T00:00:00"/>
    <n v="10629719000"/>
    <n v="7617460000"/>
    <n v="2243356000"/>
    <n v="0"/>
    <n v="0"/>
    <x v="3"/>
    <s v="Health Care Distributors"/>
    <n v="3012259000"/>
    <x v="767"/>
  </r>
  <r>
    <x v="197"/>
    <s v="Year 1"/>
    <d v="2012-12-31T00:00:00"/>
    <n v="5059000000"/>
    <n v="1885000000"/>
    <n v="2101000000"/>
    <n v="0"/>
    <n v="722000000"/>
    <x v="7"/>
    <s v="REITs"/>
    <n v="3174000000"/>
    <x v="768"/>
  </r>
  <r>
    <x v="197"/>
    <s v="Year 2"/>
    <d v="2013-12-31T00:00:00"/>
    <n v="5166000000"/>
    <n v="1989000000"/>
    <n v="1968000000"/>
    <n v="0"/>
    <n v="697000000"/>
    <x v="7"/>
    <s v="REITs"/>
    <n v="3177000000"/>
    <x v="769"/>
  </r>
  <r>
    <x v="197"/>
    <s v="Year 3"/>
    <d v="2014-12-31T00:00:00"/>
    <n v="5354000000"/>
    <n v="2033000000"/>
    <n v="1920000000"/>
    <n v="0"/>
    <n v="701000000"/>
    <x v="7"/>
    <s v="REITs"/>
    <n v="3321000000"/>
    <x v="770"/>
  </r>
  <r>
    <x v="197"/>
    <s v="Year 4"/>
    <d v="2015-12-31T00:00:00"/>
    <n v="5387000000"/>
    <n v="2012000000"/>
    <n v="2011000000"/>
    <n v="0"/>
    <n v="716000000"/>
    <x v="7"/>
    <s v="REITs"/>
    <n v="3375000000"/>
    <x v="771"/>
  </r>
  <r>
    <x v="198"/>
    <s v="Year 1"/>
    <d v="2012-12-31T00:00:00"/>
    <n v="6644252000"/>
    <n v="3784370000"/>
    <n v="1703796000"/>
    <n v="0"/>
    <n v="0"/>
    <x v="4"/>
    <s v="Packaged Foods &amp; Meats"/>
    <n v="2859882000"/>
    <x v="772"/>
  </r>
  <r>
    <x v="198"/>
    <s v="Year 2"/>
    <d v="2013-12-31T00:00:00"/>
    <n v="7146079000"/>
    <n v="3865231000"/>
    <n v="1924132000"/>
    <n v="0"/>
    <n v="0"/>
    <x v="4"/>
    <s v="Packaged Foods &amp; Meats"/>
    <n v="3280848000"/>
    <x v="773"/>
  </r>
  <r>
    <x v="198"/>
    <s v="Year 3"/>
    <d v="2014-12-31T00:00:00"/>
    <n v="7421768000"/>
    <n v="4085602000"/>
    <n v="1898284000"/>
    <n v="0"/>
    <n v="0"/>
    <x v="4"/>
    <s v="Packaged Foods &amp; Meats"/>
    <n v="3336166000"/>
    <x v="774"/>
  </r>
  <r>
    <x v="198"/>
    <s v="Year 4"/>
    <d v="2015-12-31T00:00:00"/>
    <n v="7386626000"/>
    <n v="4003951000"/>
    <n v="1969308000"/>
    <n v="0"/>
    <n v="0"/>
    <x v="4"/>
    <s v="Packaged Foods &amp; Meats"/>
    <n v="3382675000"/>
    <x v="775"/>
  </r>
  <r>
    <x v="199"/>
    <s v="Year 1"/>
    <d v="2013-12-31T00:00:00"/>
    <n v="41313000000"/>
    <n v="32564000000"/>
    <n v="0"/>
    <n v="0"/>
    <n v="6688000000"/>
    <x v="3"/>
    <s v="Managed Health Care"/>
    <n v="8749000000"/>
    <x v="776"/>
  </r>
  <r>
    <x v="199"/>
    <s v="Year 2"/>
    <d v="2014-12-31T00:00:00"/>
    <n v="48500000000"/>
    <n v="38166000000"/>
    <n v="0"/>
    <n v="0"/>
    <n v="7972000000"/>
    <x v="3"/>
    <s v="Managed Health Care"/>
    <n v="10334000000"/>
    <x v="777"/>
  </r>
  <r>
    <x v="199"/>
    <s v="Year 3"/>
    <d v="2015-12-31T00:00:00"/>
    <n v="54289000000"/>
    <n v="44269000000"/>
    <n v="0"/>
    <n v="0"/>
    <n v="7673000000"/>
    <x v="3"/>
    <s v="Managed Health Care"/>
    <n v="10020000000"/>
    <x v="477"/>
  </r>
  <r>
    <x v="199"/>
    <s v="Year 4"/>
    <d v="2016-12-31T00:00:00"/>
    <n v="54379000000"/>
    <n v="45007000000"/>
    <n v="0"/>
    <n v="0"/>
    <n v="7631000000"/>
    <x v="3"/>
    <s v="Managed Health Care"/>
    <n v="9372000000"/>
    <x v="778"/>
  </r>
  <r>
    <x v="200"/>
    <s v="Year 1"/>
    <d v="2012-12-31T00:00:00"/>
    <n v="102874000000"/>
    <n v="52513000000"/>
    <n v="22389000000"/>
    <n v="5816000000"/>
    <n v="0"/>
    <x v="2"/>
    <s v="IT Consulting &amp; Other Services"/>
    <n v="50361000000"/>
    <x v="779"/>
  </r>
  <r>
    <x v="200"/>
    <s v="Year 2"/>
    <d v="2013-12-31T00:00:00"/>
    <n v="98367000000"/>
    <n v="49683000000"/>
    <n v="22629000000"/>
    <n v="5743000000"/>
    <n v="0"/>
    <x v="2"/>
    <s v="IT Consulting &amp; Other Services"/>
    <n v="48684000000"/>
    <x v="780"/>
  </r>
  <r>
    <x v="200"/>
    <s v="Year 3"/>
    <d v="2014-12-31T00:00:00"/>
    <n v="92793000000"/>
    <n v="46386000000"/>
    <n v="22438000000"/>
    <n v="5437000000"/>
    <n v="0"/>
    <x v="2"/>
    <s v="IT Consulting &amp; Other Services"/>
    <n v="46407000000"/>
    <x v="781"/>
  </r>
  <r>
    <x v="200"/>
    <s v="Year 4"/>
    <d v="2015-12-31T00:00:00"/>
    <n v="81741000000"/>
    <n v="41057000000"/>
    <n v="19748000000"/>
    <n v="5247000000"/>
    <n v="0"/>
    <x v="2"/>
    <s v="IT Consulting &amp; Other Services"/>
    <n v="40684000000"/>
    <x v="782"/>
  </r>
  <r>
    <x v="201"/>
    <s v="Year 1"/>
    <d v="2012-12-31T00:00:00"/>
    <n v="1293338000"/>
    <n v="594190000"/>
    <n v="354571000"/>
    <n v="82014000"/>
    <n v="0"/>
    <x v="3"/>
    <s v="Health Care Equipment"/>
    <n v="699148000"/>
    <x v="783"/>
  </r>
  <r>
    <x v="201"/>
    <s v="Year 2"/>
    <d v="2013-12-31T00:00:00"/>
    <n v="1377058000"/>
    <n v="620940000"/>
    <n v="401353000"/>
    <n v="88003000"/>
    <n v="0"/>
    <x v="3"/>
    <s v="Health Care Equipment"/>
    <n v="756118000"/>
    <x v="784"/>
  </r>
  <r>
    <x v="201"/>
    <s v="Year 3"/>
    <d v="2014-12-31T00:00:00"/>
    <n v="1485807000"/>
    <n v="669691000"/>
    <n v="457598000"/>
    <n v="98263000"/>
    <n v="0"/>
    <x v="3"/>
    <s v="Health Care Equipment"/>
    <n v="816116000"/>
    <x v="785"/>
  </r>
  <r>
    <x v="201"/>
    <s v="Year 4"/>
    <d v="2015-12-31T00:00:00"/>
    <n v="1601892000"/>
    <n v="711622000"/>
    <n v="482465000"/>
    <n v="99681000"/>
    <n v="0"/>
    <x v="3"/>
    <s v="Health Care Equipment"/>
    <n v="890270000"/>
    <x v="786"/>
  </r>
  <r>
    <x v="202"/>
    <s v="Year 1"/>
    <d v="2012-12-31T00:00:00"/>
    <n v="2821446000"/>
    <n v="1645912000"/>
    <n v="453535000"/>
    <n v="233713000"/>
    <n v="0"/>
    <x v="8"/>
    <s v="Specialty Chemicals"/>
    <n v="1175534000"/>
    <x v="787"/>
  </r>
  <r>
    <x v="202"/>
    <s v="Year 2"/>
    <d v="2013-12-31T00:00:00"/>
    <n v="2952896000"/>
    <n v="1668691000"/>
    <n v="505877000"/>
    <n v="259838000"/>
    <n v="0"/>
    <x v="8"/>
    <s v="Specialty Chemicals"/>
    <n v="1284205000"/>
    <x v="788"/>
  </r>
  <r>
    <x v="202"/>
    <s v="Year 3"/>
    <d v="2014-12-31T00:00:00"/>
    <n v="3088533000"/>
    <n v="1726383000"/>
    <n v="514891000"/>
    <n v="253640000"/>
    <n v="0"/>
    <x v="8"/>
    <s v="Specialty Chemicals"/>
    <n v="1362150000"/>
    <x v="789"/>
  </r>
  <r>
    <x v="202"/>
    <s v="Year 4"/>
    <d v="2015-12-31T00:00:00"/>
    <n v="3023189000"/>
    <n v="1671590000"/>
    <n v="509557000"/>
    <n v="246101000"/>
    <n v="0"/>
    <x v="8"/>
    <s v="Specialty Chemicals"/>
    <n v="1351599000"/>
    <x v="790"/>
  </r>
  <r>
    <x v="203"/>
    <s v="Year 1"/>
    <d v="2013-12-29T00:00:00"/>
    <n v="1421178000"/>
    <n v="509291000"/>
    <n v="397285000"/>
    <n v="276743000"/>
    <n v="0"/>
    <x v="3"/>
    <s v="Life Sciences Tools &amp; Services"/>
    <n v="911887000"/>
    <x v="791"/>
  </r>
  <r>
    <x v="203"/>
    <s v="Year 2"/>
    <d v="2014-12-28T00:00:00"/>
    <n v="1861358000"/>
    <n v="563648000"/>
    <n v="471921000"/>
    <n v="388055000"/>
    <n v="0"/>
    <x v="3"/>
    <s v="Life Sciences Tools &amp; Services"/>
    <n v="1297710000"/>
    <x v="792"/>
  </r>
  <r>
    <x v="203"/>
    <s v="Year 3"/>
    <d v="2016-01-03T00:00:00"/>
    <n v="2219762000"/>
    <n v="670472000"/>
    <n v="522046000"/>
    <n v="401527000"/>
    <n v="0"/>
    <x v="3"/>
    <s v="Life Sciences Tools &amp; Services"/>
    <n v="1549290000"/>
    <x v="793"/>
  </r>
  <r>
    <x v="203"/>
    <s v="Year 4"/>
    <d v="2017-01-01T00:00:00"/>
    <n v="2398373000"/>
    <n v="731925000"/>
    <n v="584491000"/>
    <n v="504415000"/>
    <n v="0"/>
    <x v="3"/>
    <s v="Life Sciences Tools &amp; Services"/>
    <n v="1666448000"/>
    <x v="794"/>
  </r>
  <r>
    <x v="204"/>
    <s v="Year 1"/>
    <d v="2013-12-28T00:00:00"/>
    <n v="52708000000"/>
    <n v="21187000000"/>
    <n v="8088000000"/>
    <n v="10611000000"/>
    <n v="291000000"/>
    <x v="2"/>
    <s v="Semiconductors"/>
    <n v="31521000000"/>
    <x v="795"/>
  </r>
  <r>
    <x v="204"/>
    <s v="Year 2"/>
    <d v="2014-12-27T00:00:00"/>
    <n v="55870000000"/>
    <n v="20261000000"/>
    <n v="8136000000"/>
    <n v="11537000000"/>
    <n v="294000000"/>
    <x v="2"/>
    <s v="Semiconductors"/>
    <n v="35609000000"/>
    <x v="796"/>
  </r>
  <r>
    <x v="204"/>
    <s v="Year 3"/>
    <d v="2015-12-26T00:00:00"/>
    <n v="55355000000"/>
    <n v="20676000000"/>
    <n v="7930000000"/>
    <n v="12128000000"/>
    <n v="265000000"/>
    <x v="2"/>
    <s v="Semiconductors"/>
    <n v="34679000000"/>
    <x v="797"/>
  </r>
  <r>
    <x v="204"/>
    <s v="Year 4"/>
    <d v="2016-12-31T00:00:00"/>
    <n v="59387000000"/>
    <n v="23196000000"/>
    <n v="8397000000"/>
    <n v="12740000000"/>
    <n v="294000000"/>
    <x v="2"/>
    <s v="Semiconductors"/>
    <n v="36191000000"/>
    <x v="798"/>
  </r>
  <r>
    <x v="205"/>
    <s v="Year 1"/>
    <d v="2013-07-31T00:00:00"/>
    <n v="3946000000"/>
    <n v="527000000"/>
    <n v="1534000000"/>
    <n v="647000000"/>
    <n v="30000000"/>
    <x v="2"/>
    <s v="Internet Software &amp; Services"/>
    <n v="3419000000"/>
    <x v="799"/>
  </r>
  <r>
    <x v="205"/>
    <s v="Year 2"/>
    <d v="2014-07-31T00:00:00"/>
    <n v="4243000000"/>
    <n v="603000000"/>
    <n v="1601000000"/>
    <n v="714000000"/>
    <n v="25000000"/>
    <x v="2"/>
    <s v="Internet Software &amp; Services"/>
    <n v="3640000000"/>
    <x v="800"/>
  </r>
  <r>
    <x v="205"/>
    <s v="Year 3"/>
    <d v="2015-07-31T00:00:00"/>
    <n v="4192000000"/>
    <n v="695000000"/>
    <n v="1771000000"/>
    <n v="798000000"/>
    <n v="42000000"/>
    <x v="2"/>
    <s v="Internet Software &amp; Services"/>
    <n v="3497000000"/>
    <x v="801"/>
  </r>
  <r>
    <x v="205"/>
    <s v="Year 4"/>
    <d v="2016-07-31T00:00:00"/>
    <n v="4694000000"/>
    <n v="730000000"/>
    <n v="1807000000"/>
    <n v="881000000"/>
    <n v="34000000"/>
    <x v="2"/>
    <s v="Internet Software &amp; Services"/>
    <n v="3964000000"/>
    <x v="802"/>
  </r>
  <r>
    <x v="206"/>
    <s v="Year 1"/>
    <d v="2012-12-31T00:00:00"/>
    <n v="21852000000"/>
    <n v="15287000000"/>
    <n v="3303000000"/>
    <n v="0"/>
    <n v="1473000000"/>
    <x v="8"/>
    <s v="Paper Packaging"/>
    <n v="6565000000"/>
    <x v="803"/>
  </r>
  <r>
    <x v="206"/>
    <s v="Year 2"/>
    <d v="2013-12-31T00:00:00"/>
    <n v="23483000000"/>
    <n v="16282000000"/>
    <n v="3557000000"/>
    <n v="0"/>
    <n v="1531000000"/>
    <x v="8"/>
    <s v="Paper Packaging"/>
    <n v="7201000000"/>
    <x v="804"/>
  </r>
  <r>
    <x v="206"/>
    <s v="Year 3"/>
    <d v="2014-12-31T00:00:00"/>
    <n v="23617000000"/>
    <n v="16254000000"/>
    <n v="3494000000"/>
    <n v="0"/>
    <n v="1406000000"/>
    <x v="8"/>
    <s v="Paper Packaging"/>
    <n v="7363000000"/>
    <x v="805"/>
  </r>
  <r>
    <x v="206"/>
    <s v="Year 4"/>
    <d v="2015-12-31T00:00:00"/>
    <n v="22365000000"/>
    <n v="15468000000"/>
    <n v="3219000000"/>
    <n v="0"/>
    <n v="1294000000"/>
    <x v="8"/>
    <s v="Paper Packaging"/>
    <n v="6897000000"/>
    <x v="806"/>
  </r>
  <r>
    <x v="207"/>
    <s v="Year 1"/>
    <d v="2012-12-31T00:00:00"/>
    <n v="6956200000"/>
    <n v="0"/>
    <n v="6279100000"/>
    <n v="0"/>
    <n v="0"/>
    <x v="1"/>
    <s v="Advertising"/>
    <n v="6956200000"/>
    <x v="807"/>
  </r>
  <r>
    <x v="207"/>
    <s v="Year 2"/>
    <d v="2013-12-31T00:00:00"/>
    <n v="7122300000"/>
    <n v="0"/>
    <n v="6463400000"/>
    <n v="0"/>
    <n v="0"/>
    <x v="1"/>
    <s v="Advertising"/>
    <n v="7122300000"/>
    <x v="808"/>
  </r>
  <r>
    <x v="207"/>
    <s v="Year 3"/>
    <d v="2014-12-31T00:00:00"/>
    <n v="7537100000"/>
    <n v="0"/>
    <n v="6748500000"/>
    <n v="0"/>
    <n v="0"/>
    <x v="1"/>
    <s v="Advertising"/>
    <n v="7537100000"/>
    <x v="809"/>
  </r>
  <r>
    <x v="207"/>
    <s v="Year 4"/>
    <d v="2015-12-31T00:00:00"/>
    <n v="7613800000"/>
    <n v="0"/>
    <n v="6742700000"/>
    <n v="0"/>
    <n v="0"/>
    <x v="1"/>
    <s v="Advertising"/>
    <n v="7613800000"/>
    <x v="810"/>
  </r>
  <r>
    <x v="208"/>
    <s v="Year 1"/>
    <d v="2012-12-31T00:00:00"/>
    <n v="3003955000"/>
    <n v="1277113000"/>
    <n v="850371000"/>
    <n v="0"/>
    <n v="316344000"/>
    <x v="7"/>
    <s v="REITs"/>
    <n v="1726842000"/>
    <x v="811"/>
  </r>
  <r>
    <x v="208"/>
    <s v="Year 2"/>
    <d v="2013-12-31T00:00:00"/>
    <n v="3024623000"/>
    <n v="1288878000"/>
    <n v="924031000"/>
    <n v="0"/>
    <n v="322037000"/>
    <x v="7"/>
    <s v="REITs"/>
    <n v="1735745000"/>
    <x v="812"/>
  </r>
  <r>
    <x v="208"/>
    <s v="Year 3"/>
    <d v="2014-12-31T00:00:00"/>
    <n v="3117693000"/>
    <n v="1344636000"/>
    <n v="869572000"/>
    <n v="0"/>
    <n v="353143000"/>
    <x v="7"/>
    <s v="REITs"/>
    <n v="1773057000"/>
    <x v="813"/>
  </r>
  <r>
    <x v="208"/>
    <s v="Year 4"/>
    <d v="2015-12-31T00:00:00"/>
    <n v="3007976000"/>
    <n v="1290025000"/>
    <n v="844960000"/>
    <n v="0"/>
    <n v="345464000"/>
    <x v="7"/>
    <s v="REITs"/>
    <n v="1717951000"/>
    <x v="814"/>
  </r>
  <r>
    <x v="209"/>
    <s v="Year 1"/>
    <d v="2013-12-31T00:00:00"/>
    <n v="2265100000"/>
    <n v="670900000"/>
    <n v="574000000"/>
    <n v="167700000"/>
    <n v="0"/>
    <x v="3"/>
    <s v="Health Care Equipment"/>
    <n v="1594200000"/>
    <x v="815"/>
  </r>
  <r>
    <x v="209"/>
    <s v="Year 2"/>
    <d v="2014-12-31T00:00:00"/>
    <n v="2131700000"/>
    <n v="717900000"/>
    <n v="691000000"/>
    <n v="178000000"/>
    <n v="0"/>
    <x v="3"/>
    <s v="Health Care Equipment"/>
    <n v="1413800000"/>
    <x v="816"/>
  </r>
  <r>
    <x v="209"/>
    <s v="Year 3"/>
    <d v="2015-12-31T00:00:00"/>
    <n v="2384400000"/>
    <n v="806500000"/>
    <n v="640500000"/>
    <n v="197400000"/>
    <n v="0"/>
    <x v="3"/>
    <s v="Health Care Equipment"/>
    <n v="1577900000"/>
    <x v="817"/>
  </r>
  <r>
    <x v="209"/>
    <s v="Year 4"/>
    <d v="2016-12-31T00:00:00"/>
    <n v="2704400000"/>
    <n v="814300000"/>
    <n v="705300000"/>
    <n v="239600000"/>
    <n v="0"/>
    <x v="3"/>
    <s v="Health Care Equipment"/>
    <n v="1890100000"/>
    <x v="818"/>
  </r>
  <r>
    <x v="210"/>
    <s v="Year 1"/>
    <d v="2013-12-31T00:00:00"/>
    <n v="14135000000"/>
    <n v="8554000000"/>
    <n v="2815000000"/>
    <n v="0"/>
    <n v="250000000"/>
    <x v="0"/>
    <s v="Industrial Machinery"/>
    <n v="5581000000"/>
    <x v="819"/>
  </r>
  <r>
    <x v="210"/>
    <s v="Year 2"/>
    <d v="2014-12-31T00:00:00"/>
    <n v="14484000000"/>
    <n v="8673000000"/>
    <n v="2678000000"/>
    <n v="0"/>
    <n v="245000000"/>
    <x v="0"/>
    <s v="Industrial Machinery"/>
    <n v="5811000000"/>
    <x v="820"/>
  </r>
  <r>
    <x v="210"/>
    <s v="Year 3"/>
    <d v="2015-12-31T00:00:00"/>
    <n v="13405000000"/>
    <n v="7888000000"/>
    <n v="2417000000"/>
    <n v="0"/>
    <n v="233000000"/>
    <x v="0"/>
    <s v="Industrial Machinery"/>
    <n v="5517000000"/>
    <x v="23"/>
  </r>
  <r>
    <x v="210"/>
    <s v="Year 4"/>
    <d v="2016-12-31T00:00:00"/>
    <n v="13599000000"/>
    <n v="7896000000"/>
    <n v="2415000000"/>
    <n v="0"/>
    <n v="224000000"/>
    <x v="0"/>
    <s v="Industrial Machinery"/>
    <n v="5703000000"/>
    <x v="821"/>
  </r>
  <r>
    <x v="211"/>
    <s v="Year 1"/>
    <d v="2012-12-31T00:00:00"/>
    <n v="4050400000"/>
    <n v="0"/>
    <n v="3207800000"/>
    <n v="0"/>
    <n v="0"/>
    <x v="6"/>
    <s v="Asset Management &amp; Custody Banks"/>
    <n v="4050400000"/>
    <x v="822"/>
  </r>
  <r>
    <x v="211"/>
    <s v="Year 2"/>
    <d v="2013-12-31T00:00:00"/>
    <n v="4644600000"/>
    <n v="0"/>
    <n v="3524400000"/>
    <n v="0"/>
    <n v="0"/>
    <x v="6"/>
    <s v="Asset Management &amp; Custody Banks"/>
    <n v="4644600000"/>
    <x v="823"/>
  </r>
  <r>
    <x v="211"/>
    <s v="Year 3"/>
    <d v="2014-12-31T00:00:00"/>
    <n v="5147100000"/>
    <n v="0"/>
    <n v="3870200000"/>
    <n v="0"/>
    <n v="0"/>
    <x v="6"/>
    <s v="Asset Management &amp; Custody Banks"/>
    <n v="5147100000"/>
    <x v="824"/>
  </r>
  <r>
    <x v="211"/>
    <s v="Year 4"/>
    <d v="2015-12-31T00:00:00"/>
    <n v="5122900000"/>
    <n v="0"/>
    <n v="3764500000"/>
    <n v="0"/>
    <n v="0"/>
    <x v="6"/>
    <s v="Asset Management &amp; Custody Banks"/>
    <n v="5122900000"/>
    <x v="825"/>
  </r>
  <r>
    <x v="212"/>
    <s v="Year 1"/>
    <d v="2012-12-31T00:00:00"/>
    <n v="5054980000"/>
    <n v="3230857000"/>
    <n v="1064757000"/>
    <n v="0"/>
    <n v="229166000"/>
    <x v="0"/>
    <s v="Trucking"/>
    <n v="1824123000"/>
    <x v="826"/>
  </r>
  <r>
    <x v="212"/>
    <s v="Year 2"/>
    <d v="2013-12-31T00:00:00"/>
    <n v="5584571000"/>
    <n v="3570801000"/>
    <n v="1183682000"/>
    <n v="0"/>
    <n v="253380000"/>
    <x v="0"/>
    <s v="Trucking"/>
    <n v="2013770000"/>
    <x v="827"/>
  </r>
  <r>
    <x v="212"/>
    <s v="Year 3"/>
    <d v="2014-12-31T00:00:00"/>
    <n v="6165441000"/>
    <n v="3898403000"/>
    <n v="1341000000"/>
    <n v="0"/>
    <n v="294496000"/>
    <x v="0"/>
    <s v="Trucking"/>
    <n v="2267038000"/>
    <x v="828"/>
  </r>
  <r>
    <x v="212"/>
    <s v="Year 4"/>
    <d v="2015-12-31T00:00:00"/>
    <n v="6187646000"/>
    <n v="3665578000"/>
    <n v="1466761000"/>
    <n v="0"/>
    <n v="339613000"/>
    <x v="0"/>
    <s v="Trucking"/>
    <n v="2522068000"/>
    <x v="829"/>
  </r>
  <r>
    <x v="213"/>
    <s v="Year 1"/>
    <d v="2013-09-27T00:00:00"/>
    <n v="11818376000"/>
    <n v="9976057000"/>
    <n v="1173340000"/>
    <n v="0"/>
    <n v="0"/>
    <x v="0"/>
    <s v="Industrial Conglomerates"/>
    <n v="1842319000"/>
    <x v="830"/>
  </r>
  <r>
    <x v="213"/>
    <s v="Year 2"/>
    <d v="2014-09-26T00:00:00"/>
    <n v="12695157000"/>
    <n v="10621373000"/>
    <n v="1545716000"/>
    <n v="0"/>
    <n v="0"/>
    <x v="0"/>
    <s v="Industrial Conglomerates"/>
    <n v="2073784000"/>
    <x v="831"/>
  </r>
  <r>
    <x v="213"/>
    <s v="Year 3"/>
    <d v="2015-10-02T00:00:00"/>
    <n v="12114832000"/>
    <n v="10146494000"/>
    <n v="1522811000"/>
    <n v="0"/>
    <n v="0"/>
    <x v="0"/>
    <s v="Industrial Conglomerates"/>
    <n v="1968338000"/>
    <x v="832"/>
  </r>
  <r>
    <x v="213"/>
    <s v="Year 4"/>
    <d v="2016-09-30T00:00:00"/>
    <n v="10964157000"/>
    <n v="9196326000"/>
    <n v="1429233000"/>
    <n v="0"/>
    <n v="0"/>
    <x v="0"/>
    <s v="Industrial Conglomerates"/>
    <n v="1767831000"/>
    <x v="833"/>
  </r>
  <r>
    <x v="214"/>
    <s v="Year 1"/>
    <d v="2012-12-31T00:00:00"/>
    <n v="4365400000"/>
    <n v="1656600000"/>
    <n v="1252300000"/>
    <n v="1101600000"/>
    <n v="0"/>
    <x v="2"/>
    <s v="Networking Equipment"/>
    <n v="2708800000"/>
    <x v="834"/>
  </r>
  <r>
    <x v="214"/>
    <s v="Year 2"/>
    <d v="2013-12-31T00:00:00"/>
    <n v="4669100000"/>
    <n v="1727700000"/>
    <n v="1293200000"/>
    <n v="1043200000"/>
    <n v="0"/>
    <x v="2"/>
    <s v="Networking Equipment"/>
    <n v="2941400000"/>
    <x v="835"/>
  </r>
  <r>
    <x v="214"/>
    <s v="Year 3"/>
    <d v="2014-12-31T00:00:00"/>
    <n v="4627100000"/>
    <n v="1768900000"/>
    <n v="1254700000"/>
    <n v="1006200000"/>
    <n v="0"/>
    <x v="2"/>
    <s v="Networking Equipment"/>
    <n v="2858200000"/>
    <x v="836"/>
  </r>
  <r>
    <x v="214"/>
    <s v="Year 4"/>
    <d v="2015-12-31T00:00:00"/>
    <n v="4857800000"/>
    <n v="1779200000"/>
    <n v="1172700000"/>
    <n v="994500000"/>
    <n v="0"/>
    <x v="2"/>
    <s v="Networking Equipment"/>
    <n v="3078600000"/>
    <x v="837"/>
  </r>
  <r>
    <x v="215"/>
    <s v="Year 1"/>
    <d v="2012-12-31T00:00:00"/>
    <n v="93646000000"/>
    <n v="0"/>
    <n v="64729000000"/>
    <n v="0"/>
    <n v="3385000000"/>
    <x v="6"/>
    <s v="Banks"/>
    <n v="93646000000"/>
    <x v="838"/>
  </r>
  <r>
    <x v="215"/>
    <s v="Year 2"/>
    <d v="2013-12-31T00:00:00"/>
    <n v="97142000000"/>
    <n v="0"/>
    <n v="70467000000"/>
    <n v="0"/>
    <n v="225000000"/>
    <x v="6"/>
    <s v="Banks"/>
    <n v="97142000000"/>
    <x v="839"/>
  </r>
  <r>
    <x v="215"/>
    <s v="Year 3"/>
    <d v="2014-12-31T00:00:00"/>
    <n v="91973000000"/>
    <n v="0"/>
    <n v="61274000000"/>
    <n v="0"/>
    <n v="3139000000"/>
    <x v="6"/>
    <s v="Banks"/>
    <n v="91973000000"/>
    <x v="840"/>
  </r>
  <r>
    <x v="215"/>
    <s v="Year 4"/>
    <d v="2015-12-31T00:00:00"/>
    <n v="89716000000"/>
    <n v="0"/>
    <n v="59014000000"/>
    <n v="0"/>
    <n v="3827000000"/>
    <x v="6"/>
    <s v="Banks"/>
    <n v="89716000000"/>
    <x v="841"/>
  </r>
  <r>
    <x v="216"/>
    <s v="Year 1"/>
    <d v="2013-02-02T00:00:00"/>
    <n v="12134000000"/>
    <n v="7432000000"/>
    <n v="3357000000"/>
    <n v="0"/>
    <n v="0"/>
    <x v="1"/>
    <s v="Department Stores"/>
    <n v="4702000000"/>
    <x v="842"/>
  </r>
  <r>
    <x v="216"/>
    <s v="Year 2"/>
    <d v="2014-02-01T00:00:00"/>
    <n v="12540000000"/>
    <n v="7737000000"/>
    <n v="3453000000"/>
    <n v="0"/>
    <n v="0"/>
    <x v="1"/>
    <s v="Department Stores"/>
    <n v="4803000000"/>
    <x v="843"/>
  </r>
  <r>
    <x v="216"/>
    <s v="Year 3"/>
    <d v="2015-01-31T00:00:00"/>
    <n v="13506000000"/>
    <n v="8406000000"/>
    <n v="3777000000"/>
    <n v="0"/>
    <n v="0"/>
    <x v="1"/>
    <s v="Department Stores"/>
    <n v="5100000000"/>
    <x v="844"/>
  </r>
  <r>
    <x v="216"/>
    <s v="Year 4"/>
    <d v="2016-01-30T00:00:00"/>
    <n v="14437000000"/>
    <n v="9168000000"/>
    <n v="4168000000"/>
    <n v="0"/>
    <n v="0"/>
    <x v="1"/>
    <s v="Department Stores"/>
    <n v="5269000000"/>
    <x v="845"/>
  </r>
  <r>
    <x v="217"/>
    <s v="Year 1"/>
    <d v="2012-12-29T00:00:00"/>
    <n v="14197000000"/>
    <n v="8763000000"/>
    <n v="3872000000"/>
    <n v="0"/>
    <n v="0"/>
    <x v="4"/>
    <s v="Packaged Foods &amp; Meats"/>
    <n v="5434000000"/>
    <x v="846"/>
  </r>
  <r>
    <x v="217"/>
    <s v="Year 2"/>
    <d v="2013-12-28T00:00:00"/>
    <n v="14792000000"/>
    <n v="8689000000"/>
    <n v="3266000000"/>
    <n v="0"/>
    <n v="0"/>
    <x v="4"/>
    <s v="Packaged Foods &amp; Meats"/>
    <n v="6103000000"/>
    <x v="847"/>
  </r>
  <r>
    <x v="217"/>
    <s v="Year 3"/>
    <d v="2015-01-03T00:00:00"/>
    <n v="14580000000"/>
    <n v="9517000000"/>
    <n v="4039000000"/>
    <n v="0"/>
    <n v="0"/>
    <x v="4"/>
    <s v="Packaged Foods &amp; Meats"/>
    <n v="5063000000"/>
    <x v="848"/>
  </r>
  <r>
    <x v="217"/>
    <s v="Year 4"/>
    <d v="2016-01-02T00:00:00"/>
    <n v="13525000000"/>
    <n v="8844000000"/>
    <n v="3590000000"/>
    <n v="0"/>
    <n v="0"/>
    <x v="4"/>
    <s v="Packaged Foods &amp; Meats"/>
    <n v="4681000000"/>
    <x v="849"/>
  </r>
  <r>
    <x v="218"/>
    <s v="Year 1"/>
    <d v="2013-09-30T00:00:00"/>
    <n v="1287577000"/>
    <n v="1073447000"/>
    <n v="174085000"/>
    <n v="0"/>
    <n v="12784000"/>
    <x v="6"/>
    <s v="Banks"/>
    <n v="214130000"/>
    <x v="850"/>
  </r>
  <r>
    <x v="218"/>
    <s v="Year 2"/>
    <d v="2014-09-30T00:00:00"/>
    <n v="1463767000"/>
    <n v="1200308000"/>
    <n v="194491000"/>
    <n v="0"/>
    <n v="13279000"/>
    <x v="6"/>
    <s v="Banks"/>
    <n v="263459000"/>
    <x v="851"/>
  </r>
  <r>
    <x v="218"/>
    <s v="Year 3"/>
    <d v="2015-09-30T00:00:00"/>
    <n v="1627413000"/>
    <n v="1354969000"/>
    <n v="207519000"/>
    <n v="0"/>
    <n v="13338000"/>
    <x v="6"/>
    <s v="Banks"/>
    <n v="272444000"/>
    <x v="852"/>
  </r>
  <r>
    <x v="218"/>
    <s v="Year 4"/>
    <d v="2016-09-30T00:00:00"/>
    <n v="1822114000"/>
    <n v="1524907000"/>
    <n v="224088000"/>
    <n v="0"/>
    <n v="13794000"/>
    <x v="6"/>
    <s v="Banks"/>
    <n v="297207000"/>
    <x v="853"/>
  </r>
  <r>
    <x v="219"/>
    <s v="Year 1"/>
    <d v="2012-12-31T00:00:00"/>
    <n v="793373000"/>
    <n v="206974000"/>
    <n v="123524000"/>
    <n v="0"/>
    <n v="214827000"/>
    <x v="7"/>
    <s v="REITs"/>
    <n v="586399000"/>
    <x v="854"/>
  </r>
  <r>
    <x v="219"/>
    <s v="Year 2"/>
    <d v="2013-12-31T00:00:00"/>
    <n v="861527000"/>
    <n v="221498000"/>
    <n v="127470000"/>
    <n v="0"/>
    <n v="224713000"/>
    <x v="7"/>
    <s v="REITs"/>
    <n v="640029000"/>
    <x v="855"/>
  </r>
  <r>
    <x v="219"/>
    <s v="Year 3"/>
    <d v="2014-12-31T00:00:00"/>
    <n v="993897000"/>
    <n v="258617000"/>
    <n v="122201000"/>
    <n v="0"/>
    <n v="258074000"/>
    <x v="7"/>
    <s v="REITs"/>
    <n v="735280000"/>
    <x v="856"/>
  </r>
  <r>
    <x v="219"/>
    <s v="Year 4"/>
    <d v="2015-12-31T00:00:00"/>
    <n v="1166769000"/>
    <n v="304477000"/>
    <n v="122735000"/>
    <n v="0"/>
    <n v="344527000"/>
    <x v="7"/>
    <s v="REITs"/>
    <n v="862292000"/>
    <x v="857"/>
  </r>
  <r>
    <x v="220"/>
    <s v="Year 1"/>
    <d v="2013-06-30T00:00:00"/>
    <n v="2842781000"/>
    <n v="1237452000"/>
    <n v="387812000"/>
    <n v="487832000"/>
    <n v="0"/>
    <x v="2"/>
    <s v="Semiconductor Equipment"/>
    <n v="1605329000"/>
    <x v="858"/>
  </r>
  <r>
    <x v="220"/>
    <s v="Year 2"/>
    <d v="2014-06-30T00:00:00"/>
    <n v="2929408000"/>
    <n v="1232962000"/>
    <n v="384907000"/>
    <n v="539469000"/>
    <n v="0"/>
    <x v="2"/>
    <s v="Semiconductor Equipment"/>
    <n v="1696446000"/>
    <x v="859"/>
  </r>
  <r>
    <x v="220"/>
    <s v="Year 3"/>
    <d v="2015-06-30T00:00:00"/>
    <n v="2814049000"/>
    <n v="1215229000"/>
    <n v="406864000"/>
    <n v="530616000"/>
    <n v="0"/>
    <x v="2"/>
    <s v="Semiconductor Equipment"/>
    <n v="1598820000"/>
    <x v="860"/>
  </r>
  <r>
    <x v="220"/>
    <s v="Year 4"/>
    <d v="2016-06-30T00:00:00"/>
    <n v="2984493000"/>
    <n v="1163391000"/>
    <n v="379399000"/>
    <n v="481258000"/>
    <n v="0"/>
    <x v="2"/>
    <s v="Semiconductor Equipment"/>
    <n v="1821102000"/>
    <x v="861"/>
  </r>
  <r>
    <x v="221"/>
    <s v="Year 1"/>
    <d v="2013-12-31T00:00:00"/>
    <n v="19561000000"/>
    <n v="12952000000"/>
    <n v="3706000000"/>
    <n v="0"/>
    <n v="0"/>
    <x v="4"/>
    <s v="Household Products"/>
    <n v="6609000000"/>
    <x v="105"/>
  </r>
  <r>
    <x v="221"/>
    <s v="Year 2"/>
    <d v="2014-12-31T00:00:00"/>
    <n v="19724000000"/>
    <n v="13041000000"/>
    <n v="4162000000"/>
    <n v="0"/>
    <n v="0"/>
    <x v="4"/>
    <s v="Household Products"/>
    <n v="6683000000"/>
    <x v="862"/>
  </r>
  <r>
    <x v="221"/>
    <s v="Year 3"/>
    <d v="2015-12-31T00:00:00"/>
    <n v="18591000000"/>
    <n v="11967000000"/>
    <n v="5011000000"/>
    <n v="0"/>
    <n v="0"/>
    <x v="4"/>
    <s v="Household Products"/>
    <n v="6624000000"/>
    <x v="863"/>
  </r>
  <r>
    <x v="221"/>
    <s v="Year 4"/>
    <d v="2016-12-31T00:00:00"/>
    <n v="18202000000"/>
    <n v="11551000000"/>
    <n v="3334000000"/>
    <n v="0"/>
    <n v="0"/>
    <x v="4"/>
    <s v="Household Products"/>
    <n v="6651000000"/>
    <x v="864"/>
  </r>
  <r>
    <x v="222"/>
    <s v="Year 1"/>
    <d v="2013-12-31T00:00:00"/>
    <n v="14070000000"/>
    <n v="7365000000"/>
    <n v="1007000000"/>
    <n v="0"/>
    <n v="1806000000"/>
    <x v="9"/>
    <s v="Oil &amp; Gas Refining &amp; Marketing &amp; Transportation"/>
    <n v="6705000000"/>
    <x v="865"/>
  </r>
  <r>
    <x v="222"/>
    <s v="Year 2"/>
    <d v="2014-12-31T00:00:00"/>
    <n v="16226000000"/>
    <n v="8435000000"/>
    <n v="1029000000"/>
    <n v="0"/>
    <n v="2040000000"/>
    <x v="9"/>
    <s v="Oil &amp; Gas Refining &amp; Marketing &amp; Transportation"/>
    <n v="7791000000"/>
    <x v="866"/>
  </r>
  <r>
    <x v="222"/>
    <s v="Year 3"/>
    <d v="2015-12-31T00:00:00"/>
    <n v="14403000000"/>
    <n v="6452000000"/>
    <n v="1126000000"/>
    <n v="0"/>
    <n v="2309000000"/>
    <x v="9"/>
    <s v="Oil &amp; Gas Refining &amp; Marketing &amp; Transportation"/>
    <n v="7951000000"/>
    <x v="867"/>
  </r>
  <r>
    <x v="222"/>
    <s v="Year 4"/>
    <d v="2016-12-31T00:00:00"/>
    <n v="13058000000"/>
    <n v="5801000000"/>
    <n v="1089000000"/>
    <n v="0"/>
    <n v="2209000000"/>
    <x v="9"/>
    <s v="Oil &amp; Gas Refining &amp; Marketing &amp; Transportation"/>
    <n v="7257000000"/>
    <x v="868"/>
  </r>
  <r>
    <x v="223"/>
    <s v="Year 1"/>
    <d v="2013-02-28T00:00:00"/>
    <n v="10962818000"/>
    <n v="9498456000"/>
    <n v="731767000"/>
    <n v="0"/>
    <n v="0"/>
    <x v="1"/>
    <s v="Specialty Stores"/>
    <n v="1464362000"/>
    <x v="869"/>
  </r>
  <r>
    <x v="223"/>
    <s v="Year 2"/>
    <d v="2014-02-28T00:00:00"/>
    <n v="12574299000"/>
    <n v="10925598000"/>
    <n v="819048000"/>
    <n v="0"/>
    <n v="0"/>
    <x v="1"/>
    <s v="Specialty Stores"/>
    <n v="1648701000"/>
    <x v="870"/>
  </r>
  <r>
    <x v="223"/>
    <s v="Year 3"/>
    <d v="2015-02-28T00:00:00"/>
    <n v="14268716000"/>
    <n v="12381189000"/>
    <n v="890431000"/>
    <n v="0"/>
    <n v="0"/>
    <x v="1"/>
    <s v="Specialty Stores"/>
    <n v="1887527000"/>
    <x v="871"/>
  </r>
  <r>
    <x v="223"/>
    <s v="Year 4"/>
    <d v="2016-02-29T00:00:00"/>
    <n v="15149675000"/>
    <n v="13130915000"/>
    <n v="959899000"/>
    <n v="0"/>
    <n v="0"/>
    <x v="1"/>
    <s v="Specialty Stores"/>
    <n v="2018760000"/>
    <x v="872"/>
  </r>
  <r>
    <x v="224"/>
    <s v="Year 1"/>
    <d v="2012-12-31T00:00:00"/>
    <n v="48017000000"/>
    <n v="19053000000"/>
    <n v="18185000000"/>
    <n v="0"/>
    <n v="0"/>
    <x v="4"/>
    <s v="Soft Drinks"/>
    <n v="28964000000"/>
    <x v="873"/>
  </r>
  <r>
    <x v="224"/>
    <s v="Year 2"/>
    <d v="2013-12-31T00:00:00"/>
    <n v="46854000000"/>
    <n v="18421000000"/>
    <n v="18205000000"/>
    <n v="0"/>
    <n v="0"/>
    <x v="4"/>
    <s v="Soft Drinks"/>
    <n v="28433000000"/>
    <x v="874"/>
  </r>
  <r>
    <x v="224"/>
    <s v="Year 3"/>
    <d v="2014-12-31T00:00:00"/>
    <n v="45998000000"/>
    <n v="17889000000"/>
    <n v="18401000000"/>
    <n v="0"/>
    <n v="0"/>
    <x v="4"/>
    <s v="Soft Drinks"/>
    <n v="28109000000"/>
    <x v="875"/>
  </r>
  <r>
    <x v="224"/>
    <s v="Year 4"/>
    <d v="2015-12-31T00:00:00"/>
    <n v="44294000000"/>
    <n v="17482000000"/>
    <n v="18084000000"/>
    <n v="0"/>
    <n v="0"/>
    <x v="4"/>
    <s v="Soft Drinks"/>
    <n v="26812000000"/>
    <x v="876"/>
  </r>
  <r>
    <x v="225"/>
    <s v="Year 1"/>
    <d v="2013-03-30T00:00:00"/>
    <n v="2181732000"/>
    <n v="875166000"/>
    <n v="621536000"/>
    <n v="0"/>
    <n v="54291000"/>
    <x v="1"/>
    <s v="Apparel, Accessories &amp; Luxury Goods"/>
    <n v="1306566000"/>
    <x v="877"/>
  </r>
  <r>
    <x v="225"/>
    <s v="Year 2"/>
    <d v="2014-03-29T00:00:00"/>
    <n v="3310800000"/>
    <n v="1294700000"/>
    <n v="926900000"/>
    <n v="0"/>
    <n v="79700000"/>
    <x v="1"/>
    <s v="Apparel, Accessories &amp; Luxury Goods"/>
    <n v="2016100000"/>
    <x v="878"/>
  </r>
  <r>
    <x v="225"/>
    <s v="Year 3"/>
    <d v="2015-03-28T00:00:00"/>
    <n v="4371500000"/>
    <n v="1723800000"/>
    <n v="1251500000"/>
    <n v="0"/>
    <n v="138400000"/>
    <x v="1"/>
    <s v="Apparel, Accessories &amp; Luxury Goods"/>
    <n v="2647700000"/>
    <x v="879"/>
  </r>
  <r>
    <x v="225"/>
    <s v="Year 4"/>
    <d v="2016-04-02T00:00:00"/>
    <n v="4712100000"/>
    <n v="1914900000"/>
    <n v="1428000000"/>
    <n v="0"/>
    <n v="183200000"/>
    <x v="1"/>
    <s v="Apparel, Accessories &amp; Luxury Goods"/>
    <n v="2797200000"/>
    <x v="880"/>
  </r>
  <r>
    <x v="226"/>
    <s v="Year 1"/>
    <d v="2013-02-02T00:00:00"/>
    <n v="96619000000"/>
    <n v="76726000000"/>
    <n v="15477000000"/>
    <n v="0"/>
    <n v="1652000000"/>
    <x v="4"/>
    <s v="Food Retail"/>
    <n v="19893000000"/>
    <x v="881"/>
  </r>
  <r>
    <x v="226"/>
    <s v="Year 2"/>
    <d v="2014-02-01T00:00:00"/>
    <n v="98375000000"/>
    <n v="78138000000"/>
    <n v="15809000000"/>
    <n v="0"/>
    <n v="1703000000"/>
    <x v="4"/>
    <s v="Food Retail"/>
    <n v="20237000000"/>
    <x v="882"/>
  </r>
  <r>
    <x v="226"/>
    <s v="Year 3"/>
    <d v="2015-01-31T00:00:00"/>
    <n v="108465000000"/>
    <n v="85512000000"/>
    <n v="17868000000"/>
    <n v="0"/>
    <n v="1948000000"/>
    <x v="4"/>
    <s v="Food Retail"/>
    <n v="22953000000"/>
    <x v="883"/>
  </r>
  <r>
    <x v="226"/>
    <s v="Year 4"/>
    <d v="2016-01-30T00:00:00"/>
    <n v="109830000000"/>
    <n v="85496000000"/>
    <n v="18669000000"/>
    <n v="0"/>
    <n v="2089000000"/>
    <x v="4"/>
    <s v="Food Retail"/>
    <n v="24334000000"/>
    <x v="884"/>
  </r>
  <r>
    <x v="227"/>
    <s v="Year 1"/>
    <d v="2013-02-02T00:00:00"/>
    <n v="19279000000"/>
    <n v="12289000000"/>
    <n v="4267000000"/>
    <n v="0"/>
    <n v="833000000"/>
    <x v="1"/>
    <s v="General Merchandise Stores"/>
    <n v="6990000000"/>
    <x v="215"/>
  </r>
  <r>
    <x v="227"/>
    <s v="Year 2"/>
    <d v="2014-02-01T00:00:00"/>
    <n v="19031000000"/>
    <n v="12087000000"/>
    <n v="4313000000"/>
    <n v="0"/>
    <n v="889000000"/>
    <x v="1"/>
    <s v="General Merchandise Stores"/>
    <n v="6944000000"/>
    <x v="885"/>
  </r>
  <r>
    <x v="227"/>
    <s v="Year 3"/>
    <d v="2015-01-31T00:00:00"/>
    <n v="19023000000"/>
    <n v="12098000000"/>
    <n v="4350000000"/>
    <n v="0"/>
    <n v="886000000"/>
    <x v="1"/>
    <s v="General Merchandise Stores"/>
    <n v="6925000000"/>
    <x v="886"/>
  </r>
  <r>
    <x v="227"/>
    <s v="Year 4"/>
    <d v="2016-01-30T00:00:00"/>
    <n v="19204000000"/>
    <n v="12265000000"/>
    <n v="4452000000"/>
    <n v="0"/>
    <n v="934000000"/>
    <x v="1"/>
    <s v="General Merchandise Stores"/>
    <n v="6939000000"/>
    <x v="887"/>
  </r>
  <r>
    <x v="228"/>
    <s v="Year 1"/>
    <d v="2013-12-31T00:00:00"/>
    <n v="2369300000"/>
    <n v="805300000"/>
    <n v="602100000"/>
    <n v="0"/>
    <n v="223300000"/>
    <x v="0"/>
    <s v="Railroads"/>
    <n v="1564000000"/>
    <x v="888"/>
  </r>
  <r>
    <x v="228"/>
    <s v="Year 2"/>
    <d v="2014-12-31T00:00:00"/>
    <n v="2577100000"/>
    <n v="877900000"/>
    <n v="632000000"/>
    <n v="0"/>
    <n v="258100000"/>
    <x v="0"/>
    <s v="Railroads"/>
    <n v="1699200000"/>
    <x v="889"/>
  </r>
  <r>
    <x v="228"/>
    <s v="Year 3"/>
    <d v="2015-12-31T00:00:00"/>
    <n v="2418800000"/>
    <n v="759200000"/>
    <n v="571200000"/>
    <n v="0"/>
    <n v="284600000"/>
    <x v="0"/>
    <s v="Railroads"/>
    <n v="1659600000"/>
    <x v="890"/>
  </r>
  <r>
    <x v="228"/>
    <s v="Year 4"/>
    <d v="2016-12-31T00:00:00"/>
    <n v="2334200000"/>
    <n v="691100000"/>
    <n v="519600000"/>
    <n v="0"/>
    <n v="305000000"/>
    <x v="0"/>
    <s v="Railroads"/>
    <n v="1643100000"/>
    <x v="891"/>
  </r>
  <r>
    <x v="229"/>
    <s v="Year 1"/>
    <d v="2013-02-02T00:00:00"/>
    <n v="10459000000"/>
    <n v="6073000000"/>
    <n v="2720000000"/>
    <n v="0"/>
    <n v="0"/>
    <x v="1"/>
    <s v="Apparel Retail"/>
    <n v="4386000000"/>
    <x v="892"/>
  </r>
  <r>
    <x v="229"/>
    <s v="Year 2"/>
    <d v="2014-02-01T00:00:00"/>
    <n v="10773000000"/>
    <n v="6344000000"/>
    <n v="2686000000"/>
    <n v="0"/>
    <n v="0"/>
    <x v="1"/>
    <s v="Apparel Retail"/>
    <n v="4429000000"/>
    <x v="893"/>
  </r>
  <r>
    <x v="229"/>
    <s v="Year 3"/>
    <d v="2015-01-31T00:00:00"/>
    <n v="11454000000"/>
    <n v="6646000000"/>
    <n v="2855000000"/>
    <n v="0"/>
    <n v="0"/>
    <x v="1"/>
    <s v="Apparel Retail"/>
    <n v="4808000000"/>
    <x v="894"/>
  </r>
  <r>
    <x v="229"/>
    <s v="Year 4"/>
    <d v="2016-01-30T00:00:00"/>
    <n v="12154000000"/>
    <n v="6950000000"/>
    <n v="3012000000"/>
    <n v="0"/>
    <n v="0"/>
    <x v="1"/>
    <s v="Apparel Retail"/>
    <n v="5204000000"/>
    <x v="895"/>
  </r>
  <r>
    <x v="230"/>
    <s v="Year 1"/>
    <d v="2012-12-31T00:00:00"/>
    <n v="3414500000"/>
    <n v="2718900000"/>
    <n v="346100000"/>
    <n v="0"/>
    <n v="25100000"/>
    <x v="0"/>
    <s v="Industrial Conglomerates"/>
    <n v="695600000"/>
    <x v="896"/>
  </r>
  <r>
    <x v="230"/>
    <s v="Year 2"/>
    <d v="2013-12-31T00:00:00"/>
    <n v="3477200000"/>
    <n v="2767300000"/>
    <n v="346900000"/>
    <n v="0"/>
    <n v="25400000"/>
    <x v="0"/>
    <s v="Industrial Conglomerates"/>
    <n v="709900000"/>
    <x v="897"/>
  </r>
  <r>
    <x v="230"/>
    <s v="Year 3"/>
    <d v="2014-12-31T00:00:00"/>
    <n v="3782300000"/>
    <n v="2991900000"/>
    <n v="439200000"/>
    <n v="0"/>
    <n v="19700000"/>
    <x v="0"/>
    <s v="Industrial Conglomerates"/>
    <n v="790400000"/>
    <x v="898"/>
  </r>
  <r>
    <x v="230"/>
    <s v="Year 4"/>
    <d v="2015-12-31T00:00:00"/>
    <n v="3917200000"/>
    <n v="2994000000"/>
    <n v="411800000"/>
    <n v="0"/>
    <n v="20800000"/>
    <x v="0"/>
    <s v="Industrial Conglomerates"/>
    <n v="923200000"/>
    <x v="899"/>
  </r>
  <r>
    <x v="231"/>
    <s v="Year 1"/>
    <d v="2013-11-30T00:00:00"/>
    <n v="5935095000"/>
    <n v="4920664000"/>
    <n v="328595000"/>
    <n v="0"/>
    <n v="0"/>
    <x v="1"/>
    <s v="Homebuilding"/>
    <n v="1014431000"/>
    <x v="900"/>
  </r>
  <r>
    <x v="231"/>
    <s v="Year 2"/>
    <d v="2014-11-30T00:00:00"/>
    <n v="7779812000"/>
    <n v="6336272000"/>
    <n v="521502000"/>
    <n v="0"/>
    <n v="0"/>
    <x v="1"/>
    <s v="Homebuilding"/>
    <n v="1443540000"/>
    <x v="901"/>
  </r>
  <r>
    <x v="231"/>
    <s v="Year 3"/>
    <d v="2015-11-30T00:00:00"/>
    <n v="9474008000"/>
    <n v="7757571000"/>
    <n v="630421000"/>
    <n v="0"/>
    <n v="0"/>
    <x v="1"/>
    <s v="Homebuilding"/>
    <n v="1716437000"/>
    <x v="902"/>
  </r>
  <r>
    <x v="231"/>
    <s v="Year 4"/>
    <d v="2016-11-30T00:00:00"/>
    <n v="10949999000"/>
    <n v="8923519000"/>
    <n v="764117000"/>
    <n v="0"/>
    <n v="0"/>
    <x v="1"/>
    <s v="Homebuilding"/>
    <n v="2026480000"/>
    <x v="903"/>
  </r>
  <r>
    <x v="232"/>
    <s v="Year 1"/>
    <d v="2012-12-31T00:00:00"/>
    <n v="5671400000"/>
    <n v="3421700000"/>
    <n v="1114600000"/>
    <n v="0"/>
    <n v="86300000"/>
    <x v="3"/>
    <s v="Health Care Facilities"/>
    <n v="2249700000"/>
    <x v="904"/>
  </r>
  <r>
    <x v="232"/>
    <s v="Year 2"/>
    <d v="2013-12-31T00:00:00"/>
    <n v="5808300000"/>
    <n v="3585100000"/>
    <n v="1128800000"/>
    <n v="0"/>
    <n v="81700000"/>
    <x v="3"/>
    <s v="Health Care Facilities"/>
    <n v="2223200000"/>
    <x v="905"/>
  </r>
  <r>
    <x v="232"/>
    <s v="Year 3"/>
    <d v="2014-12-31T00:00:00"/>
    <n v="6011600000"/>
    <n v="3808500000"/>
    <n v="1198200000"/>
    <n v="0"/>
    <n v="76700000"/>
    <x v="3"/>
    <s v="Health Care Facilities"/>
    <n v="2203100000"/>
    <x v="906"/>
  </r>
  <r>
    <x v="232"/>
    <s v="Year 4"/>
    <d v="2015-12-31T00:00:00"/>
    <n v="8680100000"/>
    <n v="5776800000"/>
    <n v="1622000000"/>
    <n v="0"/>
    <n v="164500000"/>
    <x v="3"/>
    <s v="Health Care Facilities"/>
    <n v="2903300000"/>
    <x v="907"/>
  </r>
  <r>
    <x v="233"/>
    <s v="Year 1"/>
    <d v="2012-12-31T00:00:00"/>
    <n v="4122930000"/>
    <n v="2398790000"/>
    <n v="1219343000"/>
    <n v="0"/>
    <n v="64093000"/>
    <x v="1"/>
    <s v="Distributors"/>
    <n v="1724140000"/>
    <x v="908"/>
  </r>
  <r>
    <x v="233"/>
    <s v="Year 2"/>
    <d v="2013-12-31T00:00:00"/>
    <n v="5062528000"/>
    <n v="2987126000"/>
    <n v="1454080000"/>
    <n v="0"/>
    <n v="80969000"/>
    <x v="1"/>
    <s v="Distributors"/>
    <n v="2075402000"/>
    <x v="909"/>
  </r>
  <r>
    <x v="233"/>
    <s v="Year 3"/>
    <d v="2014-12-31T00:00:00"/>
    <n v="6740064000"/>
    <n v="4088151000"/>
    <n v="1866520000"/>
    <n v="0"/>
    <n v="120719000"/>
    <x v="1"/>
    <s v="Distributors"/>
    <n v="2651913000"/>
    <x v="910"/>
  </r>
  <r>
    <x v="233"/>
    <s v="Year 4"/>
    <d v="2015-12-31T00:00:00"/>
    <n v="7192633000"/>
    <n v="4359104000"/>
    <n v="1987271000"/>
    <n v="0"/>
    <n v="122120000"/>
    <x v="1"/>
    <s v="Distributors"/>
    <n v="2833529000"/>
    <x v="911"/>
  </r>
  <r>
    <x v="234"/>
    <s v="Year 1"/>
    <d v="2012-12-31T00:00:00"/>
    <n v="13107000000"/>
    <n v="11799000000"/>
    <n v="0"/>
    <n v="0"/>
    <n v="0"/>
    <x v="0"/>
    <s v="Industrial Conglomerates"/>
    <n v="1308000000"/>
    <x v="912"/>
  </r>
  <r>
    <x v="234"/>
    <s v="Year 2"/>
    <d v="2013-12-31T00:00:00"/>
    <n v="11420000000"/>
    <n v="10303000000"/>
    <n v="0"/>
    <n v="0"/>
    <n v="0"/>
    <x v="0"/>
    <s v="Industrial Conglomerates"/>
    <n v="1117000000"/>
    <x v="913"/>
  </r>
  <r>
    <x v="234"/>
    <s v="Year 3"/>
    <d v="2014-12-31T00:00:00"/>
    <n v="10986000000"/>
    <n v="9974000000"/>
    <n v="0"/>
    <n v="0"/>
    <n v="0"/>
    <x v="0"/>
    <s v="Industrial Conglomerates"/>
    <n v="1012000000"/>
    <x v="914"/>
  </r>
  <r>
    <x v="234"/>
    <s v="Year 4"/>
    <d v="2015-12-31T00:00:00"/>
    <n v="10466000000"/>
    <n v="9576000000"/>
    <n v="0"/>
    <n v="0"/>
    <n v="0"/>
    <x v="0"/>
    <s v="Industrial Conglomerates"/>
    <n v="890000000"/>
    <x v="915"/>
  </r>
  <r>
    <x v="235"/>
    <s v="Year 1"/>
    <d v="2013-06-30T00:00:00"/>
    <n v="1282236000"/>
    <n v="322516000"/>
    <n v="151382000"/>
    <n v="235184000"/>
    <n v="0"/>
    <x v="2"/>
    <s v="Semiconductors"/>
    <n v="959720000"/>
    <x v="916"/>
  </r>
  <r>
    <x v="235"/>
    <s v="Year 2"/>
    <d v="2014-06-29T00:00:00"/>
    <n v="1388386000"/>
    <n v="338580000"/>
    <n v="159642000"/>
    <n v="250434000"/>
    <n v="0"/>
    <x v="2"/>
    <s v="Semiconductors"/>
    <n v="1049806000"/>
    <x v="917"/>
  </r>
  <r>
    <x v="235"/>
    <s v="Year 3"/>
    <d v="2015-06-28T00:00:00"/>
    <n v="1475139000"/>
    <n v="355727000"/>
    <n v="169952000"/>
    <n v="266761000"/>
    <n v="0"/>
    <x v="2"/>
    <s v="Semiconductors"/>
    <n v="1119412000"/>
    <x v="918"/>
  </r>
  <r>
    <x v="235"/>
    <s v="Year 4"/>
    <d v="2016-07-03T00:00:00"/>
    <n v="1423936000"/>
    <n v="343801000"/>
    <n v="170120000"/>
    <n v="276462000"/>
    <n v="0"/>
    <x v="2"/>
    <s v="Semiconductors"/>
    <n v="1080135000"/>
    <x v="919"/>
  </r>
  <r>
    <x v="236"/>
    <s v="Year 1"/>
    <d v="2012-12-31T00:00:00"/>
    <n v="22603400000"/>
    <n v="4796500000"/>
    <n v="6839500000"/>
    <n v="5278100000"/>
    <n v="0"/>
    <x v="3"/>
    <s v="Pharmaceuticals"/>
    <n v="17806900000"/>
    <x v="920"/>
  </r>
  <r>
    <x v="236"/>
    <s v="Year 2"/>
    <d v="2013-12-31T00:00:00"/>
    <n v="23113100000"/>
    <n v="4908100000"/>
    <n v="6606700000"/>
    <n v="5531300000"/>
    <n v="0"/>
    <x v="3"/>
    <s v="Pharmaceuticals"/>
    <n v="18205000000"/>
    <x v="921"/>
  </r>
  <r>
    <x v="236"/>
    <s v="Year 3"/>
    <d v="2014-12-31T00:00:00"/>
    <n v="19615600000"/>
    <n v="4932500000"/>
    <n v="6280300000"/>
    <n v="4733600000"/>
    <n v="0"/>
    <x v="3"/>
    <s v="Pharmaceuticals"/>
    <n v="14683100000"/>
    <x v="922"/>
  </r>
  <r>
    <x v="236"/>
    <s v="Year 4"/>
    <d v="2015-12-31T00:00:00"/>
    <n v="19958700000"/>
    <n v="5037200000"/>
    <n v="6432400000"/>
    <n v="4796400000"/>
    <n v="0"/>
    <x v="3"/>
    <s v="Pharmaceuticals"/>
    <n v="14921500000"/>
    <x v="923"/>
  </r>
  <r>
    <x v="237"/>
    <s v="Year 1"/>
    <d v="2013-12-31T00:00:00"/>
    <n v="45358000000"/>
    <n v="41171000000"/>
    <n v="-318000000"/>
    <n v="0"/>
    <n v="0"/>
    <x v="0"/>
    <s v="Aerospace &amp; Defense"/>
    <n v="4187000000"/>
    <x v="924"/>
  </r>
  <r>
    <x v="237"/>
    <s v="Year 2"/>
    <d v="2014-12-31T00:00:00"/>
    <n v="39946000000"/>
    <n v="35263000000"/>
    <n v="-329000000"/>
    <n v="0"/>
    <n v="0"/>
    <x v="0"/>
    <s v="Aerospace &amp; Defense"/>
    <n v="4683000000"/>
    <x v="80"/>
  </r>
  <r>
    <x v="237"/>
    <s v="Year 3"/>
    <d v="2015-12-31T00:00:00"/>
    <n v="40536000000"/>
    <n v="36044000000"/>
    <n v="-220000000"/>
    <n v="0"/>
    <n v="0"/>
    <x v="0"/>
    <s v="Aerospace &amp; Defense"/>
    <n v="4492000000"/>
    <x v="925"/>
  </r>
  <r>
    <x v="237"/>
    <s v="Year 4"/>
    <d v="2016-12-31T00:00:00"/>
    <n v="47248000000"/>
    <n v="42186000000"/>
    <n v="-487000000"/>
    <n v="0"/>
    <n v="0"/>
    <x v="0"/>
    <s v="Aerospace &amp; Defense"/>
    <n v="5062000000"/>
    <x v="926"/>
  </r>
  <r>
    <x v="238"/>
    <s v="Year 1"/>
    <d v="2012-12-31T00:00:00"/>
    <n v="3094500000"/>
    <n v="2144200000"/>
    <n v="98200000"/>
    <n v="0"/>
    <n v="332400000"/>
    <x v="5"/>
    <s v="Electric Utilities"/>
    <n v="950300000"/>
    <x v="927"/>
  </r>
  <r>
    <x v="238"/>
    <s v="Year 2"/>
    <d v="2013-12-31T00:00:00"/>
    <n v="3276800000"/>
    <n v="2272400000"/>
    <n v="99600000"/>
    <n v="0"/>
    <n v="370900000"/>
    <x v="5"/>
    <s v="Electric Utilities"/>
    <n v="1004400000"/>
    <x v="928"/>
  </r>
  <r>
    <x v="238"/>
    <s v="Year 3"/>
    <d v="2014-12-31T00:00:00"/>
    <n v="3350300000"/>
    <n v="2317500000"/>
    <n v="101100000"/>
    <n v="0"/>
    <n v="388100000"/>
    <x v="5"/>
    <s v="Electric Utilities"/>
    <n v="1032800000"/>
    <x v="929"/>
  </r>
  <r>
    <x v="238"/>
    <s v="Year 4"/>
    <d v="2015-12-31T00:00:00"/>
    <n v="3253600000"/>
    <n v="2171600000"/>
    <n v="103700000"/>
    <n v="0"/>
    <n v="401300000"/>
    <x v="5"/>
    <s v="Electric Utilities"/>
    <n v="1082000000"/>
    <x v="930"/>
  </r>
  <r>
    <x v="239"/>
    <s v="Year 1"/>
    <d v="2013-02-01T00:00:00"/>
    <n v="50521000000"/>
    <n v="33194000000"/>
    <n v="12244000000"/>
    <n v="0"/>
    <n v="1523000000"/>
    <x v="1"/>
    <s v="Home Improvement Retail"/>
    <n v="17327000000"/>
    <x v="931"/>
  </r>
  <r>
    <x v="239"/>
    <s v="Year 2"/>
    <d v="2014-01-31T00:00:00"/>
    <n v="53417000000"/>
    <n v="34941000000"/>
    <n v="12865000000"/>
    <n v="0"/>
    <n v="1462000000"/>
    <x v="1"/>
    <s v="Home Improvement Retail"/>
    <n v="18476000000"/>
    <x v="932"/>
  </r>
  <r>
    <x v="239"/>
    <s v="Year 3"/>
    <d v="2015-01-30T00:00:00"/>
    <n v="56223000000"/>
    <n v="36665000000"/>
    <n v="13281000000"/>
    <n v="0"/>
    <n v="1485000000"/>
    <x v="1"/>
    <s v="Home Improvement Retail"/>
    <n v="19558000000"/>
    <x v="707"/>
  </r>
  <r>
    <x v="239"/>
    <s v="Year 4"/>
    <d v="2016-01-29T00:00:00"/>
    <n v="59074000000"/>
    <n v="38504000000"/>
    <n v="14115000000"/>
    <n v="0"/>
    <n v="1484000000"/>
    <x v="1"/>
    <s v="Home Improvement Retail"/>
    <n v="20570000000"/>
    <x v="933"/>
  </r>
  <r>
    <x v="240"/>
    <s v="Year 1"/>
    <d v="2013-06-30T00:00:00"/>
    <n v="3598916000"/>
    <n v="2195857000"/>
    <n v="601300000"/>
    <n v="683688000"/>
    <n v="0"/>
    <x v="2"/>
    <s v="Semiconductor Equipment"/>
    <n v="1403059000"/>
    <x v="934"/>
  </r>
  <r>
    <x v="240"/>
    <s v="Year 2"/>
    <d v="2014-06-29T00:00:00"/>
    <n v="4607309000"/>
    <n v="2599828000"/>
    <n v="613341000"/>
    <n v="716471000"/>
    <n v="0"/>
    <x v="2"/>
    <s v="Semiconductor Equipment"/>
    <n v="2007481000"/>
    <x v="935"/>
  </r>
  <r>
    <x v="240"/>
    <s v="Year 3"/>
    <d v="2015-06-28T00:00:00"/>
    <n v="5259312000"/>
    <n v="2974976000"/>
    <n v="591611000"/>
    <n v="825242000"/>
    <n v="0"/>
    <x v="2"/>
    <s v="Semiconductor Equipment"/>
    <n v="2284336000"/>
    <x v="936"/>
  </r>
  <r>
    <x v="240"/>
    <s v="Year 4"/>
    <d v="2016-06-26T00:00:00"/>
    <n v="5885893000"/>
    <n v="3266971000"/>
    <n v="630954000"/>
    <n v="913712000"/>
    <n v="0"/>
    <x v="2"/>
    <s v="Semiconductor Equipment"/>
    <n v="2618922000"/>
    <x v="937"/>
  </r>
  <r>
    <x v="241"/>
    <s v="Year 1"/>
    <d v="2012-12-31T00:00:00"/>
    <n v="7810610000"/>
    <n v="7479746000"/>
    <n v="360586000"/>
    <n v="0"/>
    <n v="116388000"/>
    <x v="6"/>
    <s v="Multi-Sector Holdings"/>
    <n v="330864000"/>
    <x v="938"/>
  </r>
  <r>
    <x v="241"/>
    <s v="Year 2"/>
    <d v="2013-12-31T00:00:00"/>
    <n v="9531778000"/>
    <n v="7567707000"/>
    <n v="2177616000"/>
    <n v="0"/>
    <n v="167425000"/>
    <x v="6"/>
    <s v="Multi-Sector Holdings"/>
    <n v="1964071000"/>
    <x v="939"/>
  </r>
  <r>
    <x v="241"/>
    <s v="Year 3"/>
    <d v="2014-12-31T00:00:00"/>
    <n v="10681897000"/>
    <n v="8024286000"/>
    <n v="2856642000"/>
    <n v="0"/>
    <n v="185993000"/>
    <x v="6"/>
    <s v="Multi-Sector Holdings"/>
    <n v="2657611000"/>
    <x v="940"/>
  </r>
  <r>
    <x v="241"/>
    <s v="Year 4"/>
    <d v="2015-12-31T00:00:00"/>
    <n v="10116502000"/>
    <n v="7677233000"/>
    <n v="2620072000"/>
    <n v="0"/>
    <n v="224133000"/>
    <x v="6"/>
    <s v="Multi-Sector Holdings"/>
    <n v="2439269000"/>
    <x v="941"/>
  </r>
  <r>
    <x v="242"/>
    <s v="Year 1"/>
    <d v="2013-12-31T00:00:00"/>
    <n v="17699000000"/>
    <n v="8307000000"/>
    <n v="7161000000"/>
    <n v="0"/>
    <n v="867000000"/>
    <x v="0"/>
    <s v="Airlines"/>
    <n v="9392000000"/>
    <x v="942"/>
  </r>
  <r>
    <x v="242"/>
    <s v="Year 2"/>
    <d v="2014-12-31T00:00:00"/>
    <n v="18605000000"/>
    <n v="7677000000"/>
    <n v="7639000000"/>
    <n v="0"/>
    <n v="938000000"/>
    <x v="0"/>
    <s v="Airlines"/>
    <n v="10928000000"/>
    <x v="943"/>
  </r>
  <r>
    <x v="242"/>
    <s v="Year 3"/>
    <d v="2015-12-31T00:00:00"/>
    <n v="19820000000"/>
    <n v="6025000000"/>
    <n v="8625000000"/>
    <n v="0"/>
    <n v="1015000000"/>
    <x v="0"/>
    <s v="Airlines"/>
    <n v="13795000000"/>
    <x v="944"/>
  </r>
  <r>
    <x v="242"/>
    <s v="Year 4"/>
    <d v="2016-12-31T00:00:00"/>
    <n v="20425000000"/>
    <n v="6132000000"/>
    <n v="9312000000"/>
    <n v="0"/>
    <n v="1221000000"/>
    <x v="0"/>
    <s v="Airlines"/>
    <n v="14293000000"/>
    <x v="945"/>
  </r>
  <r>
    <x v="243"/>
    <s v="Year 1"/>
    <d v="2012-12-31T00:00:00"/>
    <n v="6376000000"/>
    <n v="3851000000"/>
    <n v="1201000000"/>
    <n v="0"/>
    <n v="749000000"/>
    <x v="10"/>
    <s v="Alternative Carriers"/>
    <n v="2525000000"/>
    <x v="946"/>
  </r>
  <r>
    <x v="243"/>
    <s v="Year 2"/>
    <d v="2013-12-31T00:00:00"/>
    <n v="6313000000"/>
    <n v="3685000000"/>
    <n v="1162000000"/>
    <n v="0"/>
    <n v="800000000"/>
    <x v="10"/>
    <s v="Alternative Carriers"/>
    <n v="2628000000"/>
    <x v="611"/>
  </r>
  <r>
    <x v="243"/>
    <s v="Year 3"/>
    <d v="2014-12-31T00:00:00"/>
    <n v="6777000000"/>
    <n v="3775000000"/>
    <n v="1181000000"/>
    <n v="0"/>
    <n v="808000000"/>
    <x v="10"/>
    <s v="Alternative Carriers"/>
    <n v="3002000000"/>
    <x v="947"/>
  </r>
  <r>
    <x v="243"/>
    <s v="Year 4"/>
    <d v="2015-12-31T00:00:00"/>
    <n v="8229000000"/>
    <n v="4265000000"/>
    <n v="1467000000"/>
    <n v="0"/>
    <n v="1166000000"/>
    <x v="10"/>
    <s v="Alternative Carriers"/>
    <n v="3964000000"/>
    <x v="948"/>
  </r>
  <r>
    <x v="244"/>
    <s v="Year 1"/>
    <d v="2012-12-31T00:00:00"/>
    <n v="45352000000"/>
    <n v="39595000000"/>
    <n v="909000000"/>
    <n v="172000000"/>
    <n v="0"/>
    <x v="8"/>
    <s v="Diversified Chemicals"/>
    <n v="5757000000"/>
    <x v="949"/>
  </r>
  <r>
    <x v="244"/>
    <s v="Year 2"/>
    <d v="2013-12-31T00:00:00"/>
    <n v="44062000000"/>
    <n v="37940000000"/>
    <n v="870000000"/>
    <n v="150000000"/>
    <n v="0"/>
    <x v="8"/>
    <s v="Diversified Chemicals"/>
    <n v="6122000000"/>
    <x v="950"/>
  </r>
  <r>
    <x v="244"/>
    <s v="Year 3"/>
    <d v="2014-12-31T00:00:00"/>
    <n v="45608000000"/>
    <n v="38939000000"/>
    <n v="806000000"/>
    <n v="127000000"/>
    <n v="0"/>
    <x v="8"/>
    <s v="Diversified Chemicals"/>
    <n v="6669000000"/>
    <x v="951"/>
  </r>
  <r>
    <x v="244"/>
    <s v="Year 4"/>
    <d v="2015-12-31T00:00:00"/>
    <n v="32735000000"/>
    <n v="25683000000"/>
    <n v="828000000"/>
    <n v="102000000"/>
    <n v="0"/>
    <x v="8"/>
    <s v="Diversified Chemicals"/>
    <n v="7052000000"/>
    <x v="952"/>
  </r>
  <r>
    <x v="245"/>
    <s v="Year 1"/>
    <d v="2013-02-02T00:00:00"/>
    <n v="27686000000"/>
    <n v="16538000000"/>
    <n v="8482000000"/>
    <n v="0"/>
    <n v="0"/>
    <x v="1"/>
    <s v="Department Stores"/>
    <n v="11148000000"/>
    <x v="953"/>
  </r>
  <r>
    <x v="245"/>
    <s v="Year 2"/>
    <d v="2014-02-01T00:00:00"/>
    <n v="27931000000"/>
    <n v="16725000000"/>
    <n v="8440000000"/>
    <n v="0"/>
    <n v="0"/>
    <x v="1"/>
    <s v="Department Stores"/>
    <n v="11206000000"/>
    <x v="954"/>
  </r>
  <r>
    <x v="245"/>
    <s v="Year 3"/>
    <d v="2015-01-31T00:00:00"/>
    <n v="28105000000"/>
    <n v="16863000000"/>
    <n v="8355000000"/>
    <n v="0"/>
    <n v="0"/>
    <x v="1"/>
    <s v="Department Stores"/>
    <n v="11242000000"/>
    <x v="955"/>
  </r>
  <r>
    <x v="245"/>
    <s v="Year 4"/>
    <d v="2016-01-30T00:00:00"/>
    <n v="27079000000"/>
    <n v="16496000000"/>
    <n v="8256000000"/>
    <n v="0"/>
    <n v="0"/>
    <x v="1"/>
    <s v="Department Stores"/>
    <n v="10583000000"/>
    <x v="956"/>
  </r>
  <r>
    <x v="246"/>
    <s v="Year 1"/>
    <d v="2013-12-31T00:00:00"/>
    <n v="8312000000"/>
    <n v="0"/>
    <n v="3456000000"/>
    <n v="0"/>
    <n v="258000000"/>
    <x v="2"/>
    <s v="Internet Software &amp; Services"/>
    <n v="8312000000"/>
    <x v="957"/>
  </r>
  <r>
    <x v="246"/>
    <s v="Year 2"/>
    <d v="2014-12-31T00:00:00"/>
    <n v="9441000000"/>
    <n v="0"/>
    <n v="4014000000"/>
    <n v="0"/>
    <n v="321000000"/>
    <x v="2"/>
    <s v="Internet Software &amp; Services"/>
    <n v="9441000000"/>
    <x v="958"/>
  </r>
  <r>
    <x v="246"/>
    <s v="Year 3"/>
    <d v="2015-12-31T00:00:00"/>
    <n v="9667000000"/>
    <n v="0"/>
    <n v="4162000000"/>
    <n v="0"/>
    <n v="366000000"/>
    <x v="2"/>
    <s v="Internet Software &amp; Services"/>
    <n v="9667000000"/>
    <x v="959"/>
  </r>
  <r>
    <x v="246"/>
    <s v="Year 4"/>
    <d v="2016-12-31T00:00:00"/>
    <n v="10776000000"/>
    <n v="0"/>
    <n v="4525000000"/>
    <n v="0"/>
    <n v="373000000"/>
    <x v="2"/>
    <s v="Internet Software &amp; Services"/>
    <n v="10776000000"/>
    <x v="960"/>
  </r>
  <r>
    <x v="247"/>
    <s v="Year 1"/>
    <d v="2012-12-31T00:00:00"/>
    <n v="475888000"/>
    <n v="117275000"/>
    <n v="47115000"/>
    <n v="0"/>
    <n v="121211000"/>
    <x v="7"/>
    <s v="Residential REITs"/>
    <n v="358613000"/>
    <x v="961"/>
  </r>
  <r>
    <x v="247"/>
    <s v="Year 2"/>
    <d v="2013-12-31T00:00:00"/>
    <n v="635490000"/>
    <n v="172050000"/>
    <n v="43720000"/>
    <n v="0"/>
    <n v="186979000"/>
    <x v="7"/>
    <s v="Residential REITs"/>
    <n v="463440000"/>
    <x v="962"/>
  </r>
  <r>
    <x v="247"/>
    <s v="Year 3"/>
    <d v="2014-12-31T00:00:00"/>
    <n v="992332000"/>
    <n v="275379000"/>
    <n v="57664000"/>
    <n v="0"/>
    <n v="301812000"/>
    <x v="7"/>
    <s v="Residential REITs"/>
    <n v="716953000"/>
    <x v="963"/>
  </r>
  <r>
    <x v="247"/>
    <s v="Year 4"/>
    <d v="2015-12-31T00:00:00"/>
    <n v="1042779000"/>
    <n v="280901000"/>
    <n v="53992000"/>
    <n v="0"/>
    <n v="294520000"/>
    <x v="7"/>
    <s v="Residential REITs"/>
    <n v="761878000"/>
    <x v="964"/>
  </r>
  <r>
    <x v="248"/>
    <s v="Year 1"/>
    <d v="2012-12-31T00:00:00"/>
    <n v="797517000"/>
    <n v="337533000"/>
    <n v="20412000"/>
    <n v="0"/>
    <n v="277621000"/>
    <x v="7"/>
    <s v="Retail REITs"/>
    <n v="459984000"/>
    <x v="965"/>
  </r>
  <r>
    <x v="248"/>
    <s v="Year 2"/>
    <d v="2013-12-31T00:00:00"/>
    <n v="1029475000"/>
    <n v="423256000"/>
    <n v="27772000"/>
    <n v="0"/>
    <n v="357165000"/>
    <x v="7"/>
    <s v="Retail REITs"/>
    <n v="606219000"/>
    <x v="966"/>
  </r>
  <r>
    <x v="248"/>
    <s v="Year 3"/>
    <d v="2014-12-31T00:00:00"/>
    <n v="1105247000"/>
    <n v="441929000"/>
    <n v="29412000"/>
    <n v="0"/>
    <n v="378716000"/>
    <x v="7"/>
    <s v="Retail REITs"/>
    <n v="663318000"/>
    <x v="967"/>
  </r>
  <r>
    <x v="248"/>
    <s v="Year 4"/>
    <d v="2015-12-31T00:00:00"/>
    <n v="1288149000"/>
    <n v="497359000"/>
    <n v="29870000"/>
    <n v="0"/>
    <n v="464472000"/>
    <x v="7"/>
    <s v="Retail REITs"/>
    <n v="790790000"/>
    <x v="968"/>
  </r>
  <r>
    <x v="249"/>
    <s v="Year 1"/>
    <d v="2012-12-31T00:00:00"/>
    <n v="11814000000"/>
    <n v="10190000000"/>
    <n v="582000000"/>
    <n v="0"/>
    <n v="102000000"/>
    <x v="1"/>
    <s v="Hotels, Resorts &amp; Cruise Lines"/>
    <n v="1624000000"/>
    <x v="969"/>
  </r>
  <r>
    <x v="249"/>
    <s v="Year 2"/>
    <d v="2013-12-31T00:00:00"/>
    <n v="12784000000"/>
    <n v="11020000000"/>
    <n v="649000000"/>
    <n v="0"/>
    <n v="127000000"/>
    <x v="1"/>
    <s v="Hotels, Resorts &amp; Cruise Lines"/>
    <n v="1764000000"/>
    <x v="970"/>
  </r>
  <r>
    <x v="249"/>
    <s v="Year 3"/>
    <d v="2014-12-31T00:00:00"/>
    <n v="13796000000"/>
    <n v="11830000000"/>
    <n v="659000000"/>
    <n v="0"/>
    <n v="148000000"/>
    <x v="1"/>
    <s v="Hotels, Resorts &amp; Cruise Lines"/>
    <n v="1966000000"/>
    <x v="971"/>
  </r>
  <r>
    <x v="249"/>
    <s v="Year 4"/>
    <d v="2015-12-31T00:00:00"/>
    <n v="14486000000"/>
    <n v="12363000000"/>
    <n v="634000000"/>
    <n v="0"/>
    <n v="139000000"/>
    <x v="1"/>
    <s v="Hotels, Resorts &amp; Cruise Lines"/>
    <n v="2123000000"/>
    <x v="843"/>
  </r>
  <r>
    <x v="250"/>
    <s v="Year 1"/>
    <d v="2013-12-31T00:00:00"/>
    <n v="6761000000"/>
    <n v="4802000000"/>
    <n v="1347000000"/>
    <n v="0"/>
    <n v="0"/>
    <x v="0"/>
    <s v="Building Products"/>
    <n v="1959000000"/>
    <x v="972"/>
  </r>
  <r>
    <x v="250"/>
    <s v="Year 2"/>
    <d v="2014-12-31T00:00:00"/>
    <n v="7006000000"/>
    <n v="4946000000"/>
    <n v="1338000000"/>
    <n v="0"/>
    <n v="0"/>
    <x v="0"/>
    <s v="Building Products"/>
    <n v="2060000000"/>
    <x v="973"/>
  </r>
  <r>
    <x v="250"/>
    <s v="Year 3"/>
    <d v="2015-12-31T00:00:00"/>
    <n v="7142000000"/>
    <n v="4889000000"/>
    <n v="1339000000"/>
    <n v="0"/>
    <n v="0"/>
    <x v="0"/>
    <s v="Building Products"/>
    <n v="2253000000"/>
    <x v="974"/>
  </r>
  <r>
    <x v="250"/>
    <s v="Year 4"/>
    <d v="2016-12-31T00:00:00"/>
    <n v="7357000000"/>
    <n v="4901000000"/>
    <n v="1403000000"/>
    <n v="0"/>
    <n v="0"/>
    <x v="0"/>
    <s v="Building Products"/>
    <n v="2456000000"/>
    <x v="975"/>
  </r>
  <r>
    <x v="251"/>
    <s v="Year 1"/>
    <d v="2012-12-31T00:00:00"/>
    <n v="6420881000"/>
    <n v="3011684000"/>
    <n v="2388182000"/>
    <n v="0"/>
    <n v="0"/>
    <x v="1"/>
    <s v="Leisure Products"/>
    <n v="3409197000"/>
    <x v="976"/>
  </r>
  <r>
    <x v="251"/>
    <s v="Year 2"/>
    <d v="2013-12-31T00:00:00"/>
    <n v="6484892000"/>
    <n v="3006009000"/>
    <n v="2310780000"/>
    <n v="0"/>
    <n v="0"/>
    <x v="1"/>
    <s v="Leisure Products"/>
    <n v="3478883000"/>
    <x v="977"/>
  </r>
  <r>
    <x v="251"/>
    <s v="Year 3"/>
    <d v="2014-12-31T00:00:00"/>
    <n v="6023819000"/>
    <n v="3022797000"/>
    <n v="2347308000"/>
    <n v="0"/>
    <n v="0"/>
    <x v="1"/>
    <s v="Leisure Products"/>
    <n v="3001022000"/>
    <x v="978"/>
  </r>
  <r>
    <x v="251"/>
    <s v="Year 4"/>
    <d v="2015-12-31T00:00:00"/>
    <n v="5702613000"/>
    <n v="2896255000"/>
    <n v="2265436000"/>
    <n v="0"/>
    <n v="0"/>
    <x v="1"/>
    <s v="Leisure Products"/>
    <n v="2806358000"/>
    <x v="979"/>
  </r>
  <r>
    <x v="252"/>
    <s v="Year 1"/>
    <d v="2012-12-31T00:00:00"/>
    <n v="27567000000"/>
    <n v="16750700000"/>
    <n v="2211700000"/>
    <n v="0"/>
    <n v="0"/>
    <x v="1"/>
    <s v="Restaurants"/>
    <n v="10816300000"/>
    <x v="980"/>
  </r>
  <r>
    <x v="252"/>
    <s v="Year 2"/>
    <d v="2013-12-31T00:00:00"/>
    <n v="28105700000"/>
    <n v="17203000000"/>
    <n v="2138400000"/>
    <n v="0"/>
    <n v="0"/>
    <x v="1"/>
    <s v="Restaurants"/>
    <n v="10902700000"/>
    <x v="981"/>
  </r>
  <r>
    <x v="252"/>
    <s v="Year 3"/>
    <d v="2014-12-31T00:00:00"/>
    <n v="27441300000"/>
    <n v="16985600000"/>
    <n v="2506500000"/>
    <n v="0"/>
    <n v="0"/>
    <x v="1"/>
    <s v="Restaurants"/>
    <n v="10455700000"/>
    <x v="982"/>
  </r>
  <r>
    <x v="252"/>
    <s v="Year 4"/>
    <d v="2015-12-31T00:00:00"/>
    <n v="25413000000"/>
    <n v="15623800000"/>
    <n v="2643700000"/>
    <n v="0"/>
    <n v="0"/>
    <x v="1"/>
    <s v="Restaurants"/>
    <n v="9789200000"/>
    <x v="983"/>
  </r>
  <r>
    <x v="253"/>
    <s v="Year 1"/>
    <d v="2013-03-31T00:00:00"/>
    <n v="1581623000"/>
    <n v="743164000"/>
    <n v="261471000"/>
    <n v="254723000"/>
    <n v="111537000"/>
    <x v="2"/>
    <s v="Semiconductors"/>
    <n v="838459000"/>
    <x v="984"/>
  </r>
  <r>
    <x v="253"/>
    <s v="Year 2"/>
    <d v="2014-03-31T00:00:00"/>
    <n v="1931217000"/>
    <n v="802474000"/>
    <n v="267278000"/>
    <n v="305043000"/>
    <n v="94534000"/>
    <x v="2"/>
    <s v="Semiconductors"/>
    <n v="1128743000"/>
    <x v="985"/>
  </r>
  <r>
    <x v="253"/>
    <s v="Year 3"/>
    <d v="2015-03-31T00:00:00"/>
    <n v="2147036000"/>
    <n v="917472000"/>
    <n v="274815000"/>
    <n v="349543000"/>
    <n v="176746000"/>
    <x v="2"/>
    <s v="Semiconductors"/>
    <n v="1229564000"/>
    <x v="986"/>
  </r>
  <r>
    <x v="253"/>
    <s v="Year 4"/>
    <d v="2016-03-31T00:00:00"/>
    <n v="2173334000"/>
    <n v="967870000"/>
    <n v="301670000"/>
    <n v="372596000"/>
    <n v="174896000"/>
    <x v="2"/>
    <s v="Semiconductors"/>
    <n v="1205464000"/>
    <x v="987"/>
  </r>
  <r>
    <x v="254"/>
    <s v="Year 1"/>
    <d v="2013-03-31T00:00:00"/>
    <n v="122196000000"/>
    <n v="115315000000"/>
    <n v="4110000000"/>
    <n v="433000000"/>
    <n v="0"/>
    <x v="3"/>
    <s v="Health Care Distributors"/>
    <n v="6881000000"/>
    <x v="988"/>
  </r>
  <r>
    <x v="254"/>
    <s v="Year 2"/>
    <d v="2014-03-31T00:00:00"/>
    <n v="137392000000"/>
    <n v="129040000000"/>
    <n v="5388000000"/>
    <n v="457000000"/>
    <n v="0"/>
    <x v="3"/>
    <s v="Health Care Distributors"/>
    <n v="8352000000"/>
    <x v="989"/>
  </r>
  <r>
    <x v="254"/>
    <s v="Year 3"/>
    <d v="2015-03-31T00:00:00"/>
    <n v="179045000000"/>
    <n v="167634000000"/>
    <n v="7901000000"/>
    <n v="392000000"/>
    <n v="0"/>
    <x v="3"/>
    <s v="Health Care Distributors"/>
    <n v="11411000000"/>
    <x v="990"/>
  </r>
  <r>
    <x v="254"/>
    <s v="Year 4"/>
    <d v="2016-03-31T00:00:00"/>
    <n v="190884000000"/>
    <n v="179468000000"/>
    <n v="7276000000"/>
    <n v="392000000"/>
    <n v="0"/>
    <x v="3"/>
    <s v="Health Care Distributors"/>
    <n v="11416000000"/>
    <x v="991"/>
  </r>
  <r>
    <x v="255"/>
    <s v="Year 1"/>
    <d v="2012-12-31T00:00:00"/>
    <n v="2730300000"/>
    <n v="795000000"/>
    <n v="752200000"/>
    <n v="0"/>
    <n v="93500000"/>
    <x v="6"/>
    <s v="Diversified Financial Services"/>
    <n v="1935300000"/>
    <x v="992"/>
  </r>
  <r>
    <x v="255"/>
    <s v="Year 2"/>
    <d v="2013-12-31T00:00:00"/>
    <n v="2972500000"/>
    <n v="822400000"/>
    <n v="822100000"/>
    <n v="0"/>
    <n v="93400000"/>
    <x v="6"/>
    <s v="Diversified Financial Services"/>
    <n v="2150100000"/>
    <x v="993"/>
  </r>
  <r>
    <x v="255"/>
    <s v="Year 3"/>
    <d v="2014-12-31T00:00:00"/>
    <n v="3334300000"/>
    <n v="930300000"/>
    <n v="869300000"/>
    <n v="0"/>
    <n v="95600000"/>
    <x v="6"/>
    <s v="Diversified Financial Services"/>
    <n v="2404000000"/>
    <x v="994"/>
  </r>
  <r>
    <x v="255"/>
    <s v="Year 4"/>
    <d v="2015-12-31T00:00:00"/>
    <n v="3484500000"/>
    <n v="976300000"/>
    <n v="921300000"/>
    <n v="0"/>
    <n v="113500000"/>
    <x v="6"/>
    <s v="Diversified Financial Services"/>
    <n v="2508200000"/>
    <x v="995"/>
  </r>
  <r>
    <x v="256"/>
    <s v="Year 1"/>
    <d v="2012-12-31T00:00:00"/>
    <n v="35015000000"/>
    <n v="21939000000"/>
    <n v="9176000000"/>
    <n v="0"/>
    <n v="217000000"/>
    <x v="4"/>
    <s v="Packaged Foods &amp; Meats"/>
    <n v="13076000000"/>
    <x v="996"/>
  </r>
  <r>
    <x v="256"/>
    <s v="Year 2"/>
    <d v="2013-12-31T00:00:00"/>
    <n v="35299000000"/>
    <n v="22189000000"/>
    <n v="8679000000"/>
    <n v="0"/>
    <n v="217000000"/>
    <x v="4"/>
    <s v="Packaged Foods &amp; Meats"/>
    <n v="13110000000"/>
    <x v="413"/>
  </r>
  <r>
    <x v="256"/>
    <s v="Year 3"/>
    <d v="2014-12-31T00:00:00"/>
    <n v="34244000000"/>
    <n v="21647000000"/>
    <n v="8457000000"/>
    <n v="0"/>
    <n v="206000000"/>
    <x v="4"/>
    <s v="Packaged Foods &amp; Meats"/>
    <n v="12597000000"/>
    <x v="997"/>
  </r>
  <r>
    <x v="256"/>
    <s v="Year 4"/>
    <d v="2015-12-31T00:00:00"/>
    <n v="29636000000"/>
    <n v="18124000000"/>
    <n v="7577000000"/>
    <n v="0"/>
    <n v="181000000"/>
    <x v="4"/>
    <s v="Packaged Foods &amp; Meats"/>
    <n v="11512000000"/>
    <x v="751"/>
  </r>
  <r>
    <x v="257"/>
    <s v="Year 1"/>
    <d v="2012-12-31T00:00:00"/>
    <n v="68150000000"/>
    <n v="37987000000"/>
    <n v="9098000000"/>
    <n v="0"/>
    <n v="17755000000"/>
    <x v="6"/>
    <s v="Life &amp; Health Insurance"/>
    <n v="30163000000"/>
    <x v="998"/>
  </r>
  <r>
    <x v="257"/>
    <s v="Year 2"/>
    <d v="2013-12-31T00:00:00"/>
    <n v="68199000000"/>
    <n v="38107000000"/>
    <n v="9438000000"/>
    <n v="0"/>
    <n v="16602000000"/>
    <x v="6"/>
    <s v="Life &amp; Health Insurance"/>
    <n v="30092000000"/>
    <x v="999"/>
  </r>
  <r>
    <x v="257"/>
    <s v="Year 3"/>
    <d v="2014-12-31T00:00:00"/>
    <n v="73316000000"/>
    <n v="39102000000"/>
    <n v="8319000000"/>
    <n v="0"/>
    <n v="17091000000"/>
    <x v="6"/>
    <s v="Life &amp; Health Insurance"/>
    <n v="34214000000"/>
    <x v="1000"/>
  </r>
  <r>
    <x v="257"/>
    <s v="Year 4"/>
    <d v="2015-12-31T00:00:00"/>
    <n v="69951000000"/>
    <n v="38714000000"/>
    <n v="6998000000"/>
    <n v="0"/>
    <n v="16769000000"/>
    <x v="6"/>
    <s v="Life &amp; Health Insurance"/>
    <n v="31237000000"/>
    <x v="1001"/>
  </r>
  <r>
    <x v="258"/>
    <s v="Year 1"/>
    <d v="2012-12-31T00:00:00"/>
    <n v="5787980000"/>
    <n v="4297922000"/>
    <n v="1110550000"/>
    <n v="0"/>
    <n v="0"/>
    <x v="1"/>
    <s v="Home Furnishings"/>
    <n v="1490058000"/>
    <x v="1002"/>
  </r>
  <r>
    <x v="258"/>
    <s v="Year 2"/>
    <d v="2013-12-31T00:00:00"/>
    <n v="7348754000"/>
    <n v="5427945000"/>
    <n v="1373878000"/>
    <n v="0"/>
    <n v="0"/>
    <x v="1"/>
    <s v="Home Furnishings"/>
    <n v="1920809000"/>
    <x v="1003"/>
  </r>
  <r>
    <x v="258"/>
    <s v="Year 3"/>
    <d v="2014-12-31T00:00:00"/>
    <n v="7803446000"/>
    <n v="5649254000"/>
    <n v="1381396000"/>
    <n v="0"/>
    <n v="0"/>
    <x v="1"/>
    <s v="Home Furnishings"/>
    <n v="2154192000"/>
    <x v="1004"/>
  </r>
  <r>
    <x v="258"/>
    <s v="Year 4"/>
    <d v="2015-12-31T00:00:00"/>
    <n v="8071563000"/>
    <n v="5660877000"/>
    <n v="1573120000"/>
    <n v="0"/>
    <n v="0"/>
    <x v="1"/>
    <s v="Home Furnishings"/>
    <n v="2410686000"/>
    <x v="1005"/>
  </r>
  <r>
    <x v="259"/>
    <s v="Year 1"/>
    <d v="2012-12-31T00:00:00"/>
    <n v="3901300000"/>
    <n v="1503800000"/>
    <n v="1457300000"/>
    <n v="100100000"/>
    <n v="0"/>
    <x v="4"/>
    <s v="Packaged Foods &amp; Meats"/>
    <n v="2397500000"/>
    <x v="1006"/>
  </r>
  <r>
    <x v="259"/>
    <s v="Year 2"/>
    <d v="2013-12-31T00:00:00"/>
    <n v="4200700000"/>
    <n v="1528500000"/>
    <n v="1548600000"/>
    <n v="100200000"/>
    <n v="0"/>
    <x v="4"/>
    <s v="Packaged Foods &amp; Meats"/>
    <n v="2672200000"/>
    <x v="1007"/>
  </r>
  <r>
    <x v="259"/>
    <s v="Year 3"/>
    <d v="2014-12-31T00:00:00"/>
    <n v="4409300000"/>
    <n v="1700600000"/>
    <n v="1617600000"/>
    <n v="115100000"/>
    <n v="0"/>
    <x v="4"/>
    <s v="Packaged Foods &amp; Meats"/>
    <n v="2708700000"/>
    <x v="638"/>
  </r>
  <r>
    <x v="259"/>
    <s v="Year 4"/>
    <d v="2015-12-31T00:00:00"/>
    <n v="4071300000"/>
    <n v="1455300000"/>
    <n v="1532400000"/>
    <n v="108400000"/>
    <n v="0"/>
    <x v="4"/>
    <s v="Packaged Foods &amp; Meats"/>
    <n v="2616000000"/>
    <x v="1008"/>
  </r>
  <r>
    <x v="260"/>
    <s v="Year 1"/>
    <d v="2013-11-30T00:00:00"/>
    <n v="4123400000"/>
    <n v="2457600000"/>
    <n v="1090300000"/>
    <n v="0"/>
    <n v="0"/>
    <x v="4"/>
    <s v="Packaged Foods &amp; Meats"/>
    <n v="1665800000"/>
    <x v="1009"/>
  </r>
  <r>
    <x v="260"/>
    <s v="Year 2"/>
    <d v="2014-11-30T00:00:00"/>
    <n v="4243200000"/>
    <n v="2513000000"/>
    <n v="1122000000"/>
    <n v="0"/>
    <n v="0"/>
    <x v="4"/>
    <s v="Packaged Foods &amp; Meats"/>
    <n v="1730200000"/>
    <x v="1010"/>
  </r>
  <r>
    <x v="260"/>
    <s v="Year 3"/>
    <d v="2015-11-30T00:00:00"/>
    <n v="4296300000"/>
    <n v="2559000000"/>
    <n v="1127400000"/>
    <n v="0"/>
    <n v="0"/>
    <x v="4"/>
    <s v="Packaged Foods &amp; Meats"/>
    <n v="1737300000"/>
    <x v="1011"/>
  </r>
  <r>
    <x v="260"/>
    <s v="Year 4"/>
    <d v="2016-11-30T00:00:00"/>
    <n v="4411500000"/>
    <n v="2579800000"/>
    <n v="1175000000"/>
    <n v="0"/>
    <n v="0"/>
    <x v="4"/>
    <s v="Packaged Foods &amp; Meats"/>
    <n v="1831700000"/>
    <x v="1012"/>
  </r>
  <r>
    <x v="261"/>
    <s v="Year 1"/>
    <d v="2012-12-31T00:00:00"/>
    <n v="2031901000"/>
    <n v="1704767000"/>
    <n v="135824000"/>
    <n v="0"/>
    <n v="0"/>
    <x v="8"/>
    <s v="Construction Materials"/>
    <n v="327134000"/>
    <x v="1013"/>
  </r>
  <r>
    <x v="261"/>
    <s v="Year 2"/>
    <d v="2013-12-31T00:00:00"/>
    <n v="2155551000"/>
    <n v="1791594000"/>
    <n v="145298000"/>
    <n v="0"/>
    <n v="0"/>
    <x v="8"/>
    <s v="Construction Materials"/>
    <n v="363957000"/>
    <x v="1014"/>
  </r>
  <r>
    <x v="261"/>
    <s v="Year 3"/>
    <d v="2014-12-31T00:00:00"/>
    <n v="2957951000"/>
    <n v="2435591000"/>
    <n v="164596000"/>
    <n v="0"/>
    <n v="0"/>
    <x v="8"/>
    <s v="Construction Materials"/>
    <n v="522360000"/>
    <x v="1015"/>
  </r>
  <r>
    <x v="261"/>
    <s v="Year 4"/>
    <d v="2015-12-31T00:00:00"/>
    <n v="3539570000"/>
    <n v="2817803000"/>
    <n v="233887000"/>
    <n v="0"/>
    <n v="0"/>
    <x v="8"/>
    <s v="Construction Materials"/>
    <n v="721767000"/>
    <x v="1016"/>
  </r>
  <r>
    <x v="262"/>
    <s v="Year 1"/>
    <d v="2012-12-31T00:00:00"/>
    <n v="11924000000"/>
    <n v="0"/>
    <n v="7134000000"/>
    <n v="0"/>
    <n v="2961000000"/>
    <x v="6"/>
    <s v="Insurance Brokers"/>
    <n v="11924000000"/>
    <x v="1017"/>
  </r>
  <r>
    <x v="262"/>
    <s v="Year 2"/>
    <d v="2013-12-31T00:00:00"/>
    <n v="12261000000"/>
    <n v="0"/>
    <n v="7226000000"/>
    <n v="0"/>
    <n v="2958000000"/>
    <x v="6"/>
    <s v="Insurance Brokers"/>
    <n v="12261000000"/>
    <x v="1018"/>
  </r>
  <r>
    <x v="262"/>
    <s v="Year 3"/>
    <d v="2014-12-31T00:00:00"/>
    <n v="12951000000"/>
    <n v="0"/>
    <n v="7515000000"/>
    <n v="0"/>
    <n v="3135000000"/>
    <x v="6"/>
    <s v="Insurance Brokers"/>
    <n v="12951000000"/>
    <x v="1019"/>
  </r>
  <r>
    <x v="262"/>
    <s v="Year 4"/>
    <d v="2015-12-31T00:00:00"/>
    <n v="12893000000"/>
    <n v="0"/>
    <n v="7334000000"/>
    <n v="0"/>
    <n v="3140000000"/>
    <x v="6"/>
    <s v="Insurance Brokers"/>
    <n v="12893000000"/>
    <x v="1020"/>
  </r>
  <r>
    <x v="263"/>
    <s v="Year 1"/>
    <d v="2013-12-31T00:00:00"/>
    <n v="30871000000"/>
    <n v="16106000000"/>
    <n v="6384000000"/>
    <n v="1715000000"/>
    <n v="0"/>
    <x v="0"/>
    <s v="Industrial Conglomerates"/>
    <n v="14765000000"/>
    <x v="1021"/>
  </r>
  <r>
    <x v="263"/>
    <s v="Year 2"/>
    <d v="2014-12-31T00:00:00"/>
    <n v="31821000000"/>
    <n v="16447000000"/>
    <n v="6469000000"/>
    <n v="1770000000"/>
    <n v="0"/>
    <x v="0"/>
    <s v="Industrial Conglomerates"/>
    <n v="15374000000"/>
    <x v="1022"/>
  </r>
  <r>
    <x v="263"/>
    <s v="Year 3"/>
    <d v="2015-12-31T00:00:00"/>
    <n v="30274000000"/>
    <n v="15383000000"/>
    <n v="6182000000"/>
    <n v="1763000000"/>
    <n v="0"/>
    <x v="0"/>
    <s v="Industrial Conglomerates"/>
    <n v="14891000000"/>
    <x v="1023"/>
  </r>
  <r>
    <x v="263"/>
    <s v="Year 4"/>
    <d v="2016-12-31T00:00:00"/>
    <n v="30109000000"/>
    <n v="15040000000"/>
    <n v="6111000000"/>
    <n v="1735000000"/>
    <n v="0"/>
    <x v="0"/>
    <s v="Industrial Conglomerates"/>
    <n v="15069000000"/>
    <x v="1024"/>
  </r>
  <r>
    <x v="264"/>
    <s v="Year 1"/>
    <d v="2012-12-31T00:00:00"/>
    <n v="2060702000"/>
    <n v="995046000"/>
    <n v="0"/>
    <n v="0"/>
    <n v="0"/>
    <x v="4"/>
    <s v="Soft Drinks"/>
    <n v="1065656000"/>
    <x v="1025"/>
  </r>
  <r>
    <x v="264"/>
    <s v="Year 2"/>
    <d v="2013-12-31T00:00:00"/>
    <n v="2246428000"/>
    <n v="1073497000"/>
    <n v="0"/>
    <n v="0"/>
    <n v="0"/>
    <x v="4"/>
    <s v="Soft Drinks"/>
    <n v="1172931000"/>
    <x v="1026"/>
  </r>
  <r>
    <x v="264"/>
    <s v="Year 3"/>
    <d v="2014-12-31T00:00:00"/>
    <n v="2464867000"/>
    <n v="1125057000"/>
    <n v="0"/>
    <n v="0"/>
    <n v="0"/>
    <x v="4"/>
    <s v="Soft Drinks"/>
    <n v="1339810000"/>
    <x v="1027"/>
  </r>
  <r>
    <x v="264"/>
    <s v="Year 4"/>
    <d v="2015-12-31T00:00:00"/>
    <n v="2722564000"/>
    <n v="1090263000"/>
    <n v="0"/>
    <n v="0"/>
    <n v="0"/>
    <x v="4"/>
    <s v="Soft Drinks"/>
    <n v="1632301000"/>
    <x v="1028"/>
  </r>
  <r>
    <x v="265"/>
    <s v="Year 1"/>
    <d v="2012-12-31T00:00:00"/>
    <n v="24618000000"/>
    <n v="15055000000"/>
    <n v="2249000000"/>
    <n v="0"/>
    <n v="0"/>
    <x v="4"/>
    <s v="Tobacco"/>
    <n v="9563000000"/>
    <x v="1029"/>
  </r>
  <r>
    <x v="265"/>
    <s v="Year 2"/>
    <d v="2013-12-31T00:00:00"/>
    <n v="24466000000"/>
    <n v="14009000000"/>
    <n v="2362000000"/>
    <n v="0"/>
    <n v="0"/>
    <x v="4"/>
    <s v="Tobacco"/>
    <n v="10457000000"/>
    <x v="1030"/>
  </r>
  <r>
    <x v="265"/>
    <s v="Year 3"/>
    <d v="2014-12-31T00:00:00"/>
    <n v="24522000000"/>
    <n v="14362000000"/>
    <n v="2541000000"/>
    <n v="0"/>
    <n v="0"/>
    <x v="4"/>
    <s v="Tobacco"/>
    <n v="10160000000"/>
    <x v="1031"/>
  </r>
  <r>
    <x v="265"/>
    <s v="Year 4"/>
    <d v="2015-12-31T00:00:00"/>
    <n v="25434000000"/>
    <n v="14320000000"/>
    <n v="2749000000"/>
    <n v="0"/>
    <n v="0"/>
    <x v="4"/>
    <s v="Tobacco"/>
    <n v="11114000000"/>
    <x v="1032"/>
  </r>
  <r>
    <x v="266"/>
    <s v="Year 1"/>
    <d v="2013-08-31T00:00:00"/>
    <n v="14861000000"/>
    <n v="7208000000"/>
    <n v="2550000000"/>
    <n v="1533000000"/>
    <n v="0"/>
    <x v="8"/>
    <s v="Fertilizers &amp; Agricultural Chemicals"/>
    <n v="7653000000"/>
    <x v="1033"/>
  </r>
  <r>
    <x v="266"/>
    <s v="Year 2"/>
    <d v="2014-08-31T00:00:00"/>
    <n v="15855000000"/>
    <n v="7281000000"/>
    <n v="2774000000"/>
    <n v="1725000000"/>
    <n v="0"/>
    <x v="8"/>
    <s v="Fertilizers &amp; Agricultural Chemicals"/>
    <n v="8574000000"/>
    <x v="1034"/>
  </r>
  <r>
    <x v="266"/>
    <s v="Year 3"/>
    <d v="2015-08-31T00:00:00"/>
    <n v="15001000000"/>
    <n v="6819000000"/>
    <n v="2686000000"/>
    <n v="1580000000"/>
    <n v="0"/>
    <x v="8"/>
    <s v="Fertilizers &amp; Agricultural Chemicals"/>
    <n v="8182000000"/>
    <x v="1035"/>
  </r>
  <r>
    <x v="266"/>
    <s v="Year 4"/>
    <d v="2016-08-31T00:00:00"/>
    <n v="13502000000"/>
    <n v="6485000000"/>
    <n v="2833000000"/>
    <n v="1512000000"/>
    <n v="0"/>
    <x v="8"/>
    <s v="Fertilizers &amp; Agricultural Chemicals"/>
    <n v="7017000000"/>
    <x v="1036"/>
  </r>
  <r>
    <x v="267"/>
    <s v="Year 1"/>
    <d v="2013-05-31T00:00:00"/>
    <n v="9974100000"/>
    <n v="7213900000"/>
    <n v="550600000"/>
    <n v="0"/>
    <n v="0"/>
    <x v="8"/>
    <s v="Fertilizers &amp; Agricultural Chemicals"/>
    <n v="2760200000"/>
    <x v="1037"/>
  </r>
  <r>
    <x v="267"/>
    <s v="Year 2"/>
    <d v="2014-12-31T00:00:00"/>
    <n v="9055800000"/>
    <n v="7129200000"/>
    <n v="505800000"/>
    <n v="0"/>
    <n v="0"/>
    <x v="8"/>
    <s v="Fertilizers &amp; Agricultural Chemicals"/>
    <n v="1926600000"/>
    <x v="1038"/>
  </r>
  <r>
    <x v="267"/>
    <s v="Year 3"/>
    <d v="2015-12-31T00:00:00"/>
    <n v="8895300000"/>
    <n v="7177400000"/>
    <n v="439100000"/>
    <n v="0"/>
    <n v="0"/>
    <x v="8"/>
    <s v="Fertilizers &amp; Agricultural Chemicals"/>
    <n v="1717900000"/>
    <x v="1039"/>
  </r>
  <r>
    <x v="267"/>
    <s v="Year 4"/>
    <d v="2016-12-31T00:00:00"/>
    <n v="7162800000"/>
    <n v="6352800000"/>
    <n v="491000000"/>
    <n v="0"/>
    <n v="0"/>
    <x v="8"/>
    <s v="Fertilizers &amp; Agricultural Chemicals"/>
    <n v="810000000"/>
    <x v="1040"/>
  </r>
  <r>
    <x v="268"/>
    <s v="Year 1"/>
    <d v="2012-12-31T00:00:00"/>
    <n v="82243000000"/>
    <n v="68948000000"/>
    <n v="7202000000"/>
    <n v="0"/>
    <n v="995000000"/>
    <x v="9"/>
    <s v="Oil &amp; Gas Refining &amp; Marketing &amp; Transportation"/>
    <n v="13295000000"/>
    <x v="1041"/>
  </r>
  <r>
    <x v="268"/>
    <s v="Year 2"/>
    <d v="2013-12-31T00:00:00"/>
    <n v="100160000000"/>
    <n v="87758000000"/>
    <n v="7851000000"/>
    <n v="0"/>
    <n v="1220000000"/>
    <x v="9"/>
    <s v="Oil &amp; Gas Refining &amp; Marketing &amp; Transportation"/>
    <n v="12402000000"/>
    <x v="1042"/>
  </r>
  <r>
    <x v="268"/>
    <s v="Year 3"/>
    <d v="2014-12-31T00:00:00"/>
    <n v="97817000000"/>
    <n v="84275000000"/>
    <n v="8450000000"/>
    <n v="0"/>
    <n v="1326000000"/>
    <x v="9"/>
    <s v="Oil &amp; Gas Refining &amp; Marketing &amp; Transportation"/>
    <n v="13542000000"/>
    <x v="1043"/>
  </r>
  <r>
    <x v="268"/>
    <s v="Year 4"/>
    <d v="2015-12-31T00:00:00"/>
    <n v="72051000000"/>
    <n v="55891000000"/>
    <n v="10029000000"/>
    <n v="0"/>
    <n v="1646000000"/>
    <x v="9"/>
    <s v="Oil &amp; Gas Refining &amp; Marketing &amp; Transportation"/>
    <n v="16160000000"/>
    <x v="1044"/>
  </r>
  <r>
    <x v="269"/>
    <s v="Year 1"/>
    <d v="2012-12-31T00:00:00"/>
    <n v="47267000000"/>
    <n v="16446000000"/>
    <n v="12776000000"/>
    <n v="8168000000"/>
    <n v="0"/>
    <x v="3"/>
    <s v="Pharmaceuticals"/>
    <n v="30821000000"/>
    <x v="1045"/>
  </r>
  <r>
    <x v="269"/>
    <s v="Year 2"/>
    <d v="2013-12-31T00:00:00"/>
    <n v="44033000000"/>
    <n v="16954000000"/>
    <n v="11911000000"/>
    <n v="7503000000"/>
    <n v="0"/>
    <x v="3"/>
    <s v="Pharmaceuticals"/>
    <n v="27079000000"/>
    <x v="1046"/>
  </r>
  <r>
    <x v="269"/>
    <s v="Year 3"/>
    <d v="2014-12-31T00:00:00"/>
    <n v="42237000000"/>
    <n v="16768000000"/>
    <n v="11606000000"/>
    <n v="7180000000"/>
    <n v="0"/>
    <x v="3"/>
    <s v="Pharmaceuticals"/>
    <n v="25469000000"/>
    <x v="740"/>
  </r>
  <r>
    <x v="269"/>
    <s v="Year 4"/>
    <d v="2015-12-31T00:00:00"/>
    <n v="39498000000"/>
    <n v="14934000000"/>
    <n v="10313000000"/>
    <n v="6704000000"/>
    <n v="0"/>
    <x v="3"/>
    <s v="Pharmaceuticals"/>
    <n v="24564000000"/>
    <x v="1047"/>
  </r>
  <r>
    <x v="270"/>
    <s v="Year 1"/>
    <d v="2012-12-31T00:00:00"/>
    <n v="11966000000"/>
    <n v="2079000000"/>
    <n v="4017000000"/>
    <n v="0"/>
    <n v="2008000000"/>
    <x v="9"/>
    <s v="Oil &amp; Gas Exploration &amp; Production"/>
    <n v="9887000000"/>
    <x v="1048"/>
  </r>
  <r>
    <x v="270"/>
    <s v="Year 2"/>
    <d v="2013-12-31T00:00:00"/>
    <n v="11325000000"/>
    <n v="2156000000"/>
    <n v="3469000000"/>
    <n v="0"/>
    <n v="2500000000"/>
    <x v="9"/>
    <s v="Oil &amp; Gas Exploration &amp; Production"/>
    <n v="9169000000"/>
    <x v="1049"/>
  </r>
  <r>
    <x v="270"/>
    <s v="Year 3"/>
    <d v="2014-12-31T00:00:00"/>
    <n v="10846000000"/>
    <n v="2246000000"/>
    <n v="3627000000"/>
    <n v="0"/>
    <n v="2861000000"/>
    <x v="9"/>
    <s v="Oil &amp; Gas Exploration &amp; Production"/>
    <n v="8600000000"/>
    <x v="1050"/>
  </r>
  <r>
    <x v="270"/>
    <s v="Year 4"/>
    <d v="2015-12-31T00:00:00"/>
    <n v="5522000000"/>
    <n v="1694000000"/>
    <n v="1831000000"/>
    <n v="0"/>
    <n v="2957000000"/>
    <x v="9"/>
    <s v="Oil &amp; Gas Exploration &amp; Production"/>
    <n v="3828000000"/>
    <x v="1051"/>
  </r>
  <r>
    <x v="271"/>
    <s v="Year 1"/>
    <d v="2013-06-30T00:00:00"/>
    <n v="77849000000"/>
    <n v="20385000000"/>
    <n v="20289000000"/>
    <n v="10411000000"/>
    <n v="0"/>
    <x v="2"/>
    <s v="Systems Software"/>
    <n v="57464000000"/>
    <x v="1052"/>
  </r>
  <r>
    <x v="271"/>
    <s v="Year 2"/>
    <d v="2014-06-30T00:00:00"/>
    <n v="86833000000"/>
    <n v="27078000000"/>
    <n v="20488000000"/>
    <n v="11381000000"/>
    <n v="0"/>
    <x v="2"/>
    <s v="Systems Software"/>
    <n v="59755000000"/>
    <x v="1053"/>
  </r>
  <r>
    <x v="271"/>
    <s v="Year 3"/>
    <d v="2015-06-30T00:00:00"/>
    <n v="93580000000"/>
    <n v="33038000000"/>
    <n v="20324000000"/>
    <n v="12046000000"/>
    <n v="0"/>
    <x v="2"/>
    <s v="Systems Software"/>
    <n v="60542000000"/>
    <x v="1054"/>
  </r>
  <r>
    <x v="271"/>
    <s v="Year 4"/>
    <d v="2016-06-30T00:00:00"/>
    <n v="85320000000"/>
    <n v="32780000000"/>
    <n v="19260000000"/>
    <n v="11988000000"/>
    <n v="0"/>
    <x v="2"/>
    <s v="Systems Software"/>
    <n v="52540000000"/>
    <x v="1055"/>
  </r>
  <r>
    <x v="272"/>
    <s v="Year 1"/>
    <d v="2012-12-31T00:00:00"/>
    <n v="4608955000"/>
    <n v="116586000"/>
    <n v="2448629000"/>
    <n v="0"/>
    <n v="264631000"/>
    <x v="6"/>
    <s v="Banks"/>
    <n v="4492369000"/>
    <x v="1056"/>
  </r>
  <r>
    <x v="272"/>
    <s v="Year 2"/>
    <d v="2013-12-31T00:00:00"/>
    <n v="4822539000"/>
    <n v="83692000"/>
    <n v="2540954000"/>
    <n v="0"/>
    <n v="231912000"/>
    <x v="6"/>
    <s v="Banks"/>
    <n v="4738847000"/>
    <x v="1057"/>
  </r>
  <r>
    <x v="272"/>
    <s v="Year 3"/>
    <d v="2014-12-31T00:00:00"/>
    <n v="4736150000"/>
    <n v="63083000"/>
    <n v="2655650000"/>
    <n v="0"/>
    <n v="157824000"/>
    <x v="6"/>
    <s v="Banks"/>
    <n v="4673067000"/>
    <x v="1058"/>
  </r>
  <r>
    <x v="272"/>
    <s v="Year 4"/>
    <d v="2015-12-31T00:00:00"/>
    <n v="4995881000"/>
    <n v="73814000"/>
    <n v="2796508000"/>
    <n v="0"/>
    <n v="196424000"/>
    <x v="6"/>
    <s v="Banks"/>
    <n v="4922067000"/>
    <x v="1059"/>
  </r>
  <r>
    <x v="273"/>
    <s v="Year 1"/>
    <d v="2013-12-31T00:00:00"/>
    <n v="2378972000"/>
    <n v="1097041000"/>
    <n v="692693000"/>
    <n v="116346000"/>
    <n v="24539000"/>
    <x v="3"/>
    <s v="Life Sciences Tools &amp; Services"/>
    <n v="1281931000"/>
    <x v="1060"/>
  </r>
  <r>
    <x v="273"/>
    <s v="Year 2"/>
    <d v="2014-12-31T00:00:00"/>
    <n v="2485983000"/>
    <n v="1127233000"/>
    <n v="728582000"/>
    <n v="123297000"/>
    <n v="29185000"/>
    <x v="3"/>
    <s v="Life Sciences Tools &amp; Services"/>
    <n v="1358750000"/>
    <x v="1061"/>
  </r>
  <r>
    <x v="273"/>
    <s v="Year 3"/>
    <d v="2015-12-31T00:00:00"/>
    <n v="2395447000"/>
    <n v="1043454000"/>
    <n v="700810000"/>
    <n v="119076000"/>
    <n v="30951000"/>
    <x v="3"/>
    <s v="Life Sciences Tools &amp; Services"/>
    <n v="1351993000"/>
    <x v="1062"/>
  </r>
  <r>
    <x v="273"/>
    <s v="Year 4"/>
    <d v="2016-12-31T00:00:00"/>
    <n v="2508257000"/>
    <n v="1072670000"/>
    <n v="732622000"/>
    <n v="119968000"/>
    <n v="36052000"/>
    <x v="3"/>
    <s v="Life Sciences Tools &amp; Services"/>
    <n v="1435587000"/>
    <x v="1063"/>
  </r>
  <r>
    <x v="274"/>
    <s v="Year 1"/>
    <d v="2013-08-29T00:00:00"/>
    <n v="9073000000"/>
    <n v="7226000000"/>
    <n v="554000000"/>
    <n v="931000000"/>
    <n v="0"/>
    <x v="2"/>
    <s v="Semiconductors"/>
    <n v="1847000000"/>
    <x v="1064"/>
  </r>
  <r>
    <x v="274"/>
    <s v="Year 2"/>
    <d v="2014-08-28T00:00:00"/>
    <n v="16358000000"/>
    <n v="10921000000"/>
    <n v="939000000"/>
    <n v="1371000000"/>
    <n v="0"/>
    <x v="2"/>
    <s v="Semiconductors"/>
    <n v="5437000000"/>
    <x v="1065"/>
  </r>
  <r>
    <x v="274"/>
    <s v="Year 3"/>
    <d v="2015-09-03T00:00:00"/>
    <n v="16192000000"/>
    <n v="10977000000"/>
    <n v="674000000"/>
    <n v="1540000000"/>
    <n v="0"/>
    <x v="2"/>
    <s v="Semiconductors"/>
    <n v="5215000000"/>
    <x v="1066"/>
  </r>
  <r>
    <x v="274"/>
    <s v="Year 4"/>
    <d v="2016-09-01T00:00:00"/>
    <n v="12399000000"/>
    <n v="9894000000"/>
    <n v="653000000"/>
    <n v="1617000000"/>
    <n v="0"/>
    <x v="2"/>
    <s v="Semiconductors"/>
    <n v="2505000000"/>
    <x v="1067"/>
  </r>
  <r>
    <x v="275"/>
    <s v="Year 1"/>
    <d v="2012-12-31T00:00:00"/>
    <n v="4608563000"/>
    <n v="1079136000"/>
    <n v="285144000"/>
    <n v="0"/>
    <n v="1291456000"/>
    <x v="9"/>
    <s v="Integrated Oil &amp; Gas"/>
    <n v="3529427000"/>
    <x v="1068"/>
  </r>
  <r>
    <x v="275"/>
    <s v="Year 2"/>
    <d v="2013-12-31T00:00:00"/>
    <n v="5312686000"/>
    <n v="1252812000"/>
    <n v="466498000"/>
    <n v="0"/>
    <n v="1602390000"/>
    <x v="9"/>
    <s v="Integrated Oil &amp; Gas"/>
    <n v="4059874000"/>
    <x v="1069"/>
  </r>
  <r>
    <x v="275"/>
    <s v="Year 3"/>
    <d v="2014-12-31T00:00:00"/>
    <n v="5288933000"/>
    <n v="1089888000"/>
    <n v="471219000"/>
    <n v="0"/>
    <n v="1957025000"/>
    <x v="9"/>
    <s v="Integrated Oil &amp; Gas"/>
    <n v="4199045000"/>
    <x v="1070"/>
  </r>
  <r>
    <x v="275"/>
    <s v="Year 4"/>
    <d v="2015-12-31T00:00:00"/>
    <n v="2787116000"/>
    <n v="832306000"/>
    <n v="372457000"/>
    <n v="0"/>
    <n v="1668489000"/>
    <x v="9"/>
    <s v="Integrated Oil &amp; Gas"/>
    <n v="1954810000"/>
    <x v="1071"/>
  </r>
  <r>
    <x v="276"/>
    <s v="Year 1"/>
    <d v="2014-12-31T00:00:00"/>
    <n v="7719600000"/>
    <n v="4191600000"/>
    <n v="1545700000"/>
    <n v="581800000"/>
    <n v="0"/>
    <x v="3"/>
    <s v="Pharmaceuticals"/>
    <n v="3528000000"/>
    <x v="1072"/>
  </r>
  <r>
    <x v="276"/>
    <s v="Year 2"/>
    <d v="2015-12-31T00:00:00"/>
    <n v="9429300000"/>
    <n v="5213200000"/>
    <n v="2180700000"/>
    <n v="671900000"/>
    <n v="0"/>
    <x v="3"/>
    <s v="Pharmaceuticals"/>
    <n v="4216100000"/>
    <x v="1073"/>
  </r>
  <r>
    <x v="277"/>
    <s v="Year 1"/>
    <d v="2013-12-31T00:00:00"/>
    <n v="5015000000"/>
    <n v="844000000"/>
    <n v="446000000"/>
    <n v="0"/>
    <n v="1568000000"/>
    <x v="9"/>
    <s v="Oil &amp; Gas Exploration &amp; Production"/>
    <n v="4171000000"/>
    <x v="1074"/>
  </r>
  <r>
    <x v="277"/>
    <s v="Year 2"/>
    <d v="2014-12-31T00:00:00"/>
    <n v="5115000000"/>
    <n v="945000000"/>
    <n v="495000000"/>
    <n v="0"/>
    <n v="1759000000"/>
    <x v="9"/>
    <s v="Oil &amp; Gas Exploration &amp; Production"/>
    <n v="4170000000"/>
    <x v="1075"/>
  </r>
  <r>
    <x v="277"/>
    <s v="Year 3"/>
    <d v="2015-12-31T00:00:00"/>
    <n v="3183000000"/>
    <n v="979000000"/>
    <n v="745000000"/>
    <n v="0"/>
    <n v="2131000000"/>
    <x v="9"/>
    <s v="Oil &amp; Gas Exploration &amp; Production"/>
    <n v="2204000000"/>
    <x v="1076"/>
  </r>
  <r>
    <x v="277"/>
    <s v="Year 4"/>
    <d v="2016-12-31T00:00:00"/>
    <n v="3491000000"/>
    <n v="1083000000"/>
    <n v="233000000"/>
    <n v="0"/>
    <n v="2454000000"/>
    <x v="9"/>
    <s v="Oil &amp; Gas Exploration &amp; Production"/>
    <n v="2408000000"/>
    <x v="1077"/>
  </r>
  <r>
    <x v="278"/>
    <s v="Year 1"/>
    <d v="2012-12-31T00:00:00"/>
    <n v="3023000000"/>
    <n v="1446000000"/>
    <n v="832000000"/>
    <n v="0"/>
    <n v="104000000"/>
    <x v="6"/>
    <s v="Diversified Financial Services"/>
    <n v="1577000000"/>
    <x v="1078"/>
  </r>
  <r>
    <x v="278"/>
    <s v="Year 2"/>
    <d v="2013-12-31T00:00:00"/>
    <n v="3100000000"/>
    <n v="1316000000"/>
    <n v="1054000000"/>
    <n v="0"/>
    <n v="122000000"/>
    <x v="6"/>
    <s v="Diversified Financial Services"/>
    <n v="1784000000"/>
    <x v="1079"/>
  </r>
  <r>
    <x v="278"/>
    <s v="Year 3"/>
    <d v="2014-12-31T00:00:00"/>
    <n v="3383000000"/>
    <n v="1433000000"/>
    <n v="1095000000"/>
    <n v="0"/>
    <n v="137000000"/>
    <x v="6"/>
    <s v="Diversified Financial Services"/>
    <n v="1950000000"/>
    <x v="1080"/>
  </r>
  <r>
    <x v="278"/>
    <s v="Year 4"/>
    <d v="2015-12-31T00:00:00"/>
    <n v="3292000000"/>
    <n v="1313000000"/>
    <n v="1050000000"/>
    <n v="0"/>
    <n v="138000000"/>
    <x v="6"/>
    <s v="Diversified Financial Services"/>
    <n v="1979000000"/>
    <x v="1081"/>
  </r>
  <r>
    <x v="279"/>
    <s v="Year 1"/>
    <d v="2012-12-31T00:00:00"/>
    <n v="14256000000"/>
    <n v="8276000000"/>
    <n v="1186000000"/>
    <n v="0"/>
    <n v="1518000000"/>
    <x v="5"/>
    <s v="MultiUtilities"/>
    <n v="5980000000"/>
    <x v="1082"/>
  </r>
  <r>
    <x v="279"/>
    <s v="Year 2"/>
    <d v="2013-12-31T00:00:00"/>
    <n v="15136000000"/>
    <n v="8152000000"/>
    <n v="1280000000"/>
    <n v="0"/>
    <n v="2163000000"/>
    <x v="5"/>
    <s v="MultiUtilities"/>
    <n v="6984000000"/>
    <x v="1083"/>
  </r>
  <r>
    <x v="279"/>
    <s v="Year 3"/>
    <d v="2014-12-31T00:00:00"/>
    <n v="17021000000"/>
    <n v="8751000000"/>
    <n v="1324000000"/>
    <n v="0"/>
    <n v="2551000000"/>
    <x v="5"/>
    <s v="MultiUtilities"/>
    <n v="8270000000"/>
    <x v="1084"/>
  </r>
  <r>
    <x v="279"/>
    <s v="Year 4"/>
    <d v="2015-12-31T00:00:00"/>
    <n v="17486000000"/>
    <n v="8596000000"/>
    <n v="1399000000"/>
    <n v="0"/>
    <n v="2831000000"/>
    <x v="5"/>
    <s v="MultiUtilities"/>
    <n v="8890000000"/>
    <x v="1085"/>
  </r>
  <r>
    <x v="280"/>
    <s v="Year 1"/>
    <d v="2012-12-31T00:00:00"/>
    <n v="9964000000"/>
    <n v="4334000000"/>
    <n v="757000000"/>
    <n v="704000000"/>
    <n v="1032000000"/>
    <x v="8"/>
    <s v="Gold"/>
    <n v="5630000000"/>
    <x v="883"/>
  </r>
  <r>
    <x v="280"/>
    <s v="Year 2"/>
    <d v="2013-12-31T00:00:00"/>
    <n v="8414000000"/>
    <n v="5299000000"/>
    <n v="584000000"/>
    <n v="469000000"/>
    <n v="1362000000"/>
    <x v="8"/>
    <s v="Gold"/>
    <n v="3115000000"/>
    <x v="770"/>
  </r>
  <r>
    <x v="280"/>
    <s v="Year 3"/>
    <d v="2014-12-31T00:00:00"/>
    <n v="7292000000"/>
    <n v="4457000000"/>
    <n v="545000000"/>
    <n v="325000000"/>
    <n v="1229000000"/>
    <x v="8"/>
    <s v="Gold"/>
    <n v="2835000000"/>
    <x v="1086"/>
  </r>
  <r>
    <x v="280"/>
    <s v="Year 4"/>
    <d v="2015-12-31T00:00:00"/>
    <n v="7729000000"/>
    <n v="4312000000"/>
    <n v="670000000"/>
    <n v="289000000"/>
    <n v="1239000000"/>
    <x v="8"/>
    <s v="Gold"/>
    <n v="3417000000"/>
    <x v="1087"/>
  </r>
  <r>
    <x v="281"/>
    <s v="Year 1"/>
    <d v="2013-12-31T00:00:00"/>
    <n v="4374562000"/>
    <n v="3117203000"/>
    <n v="650243000"/>
    <n v="378769000"/>
    <n v="0"/>
    <x v="2"/>
    <s v="Internet Software &amp; Services"/>
    <n v="1257359000"/>
    <x v="1088"/>
  </r>
  <r>
    <x v="281"/>
    <s v="Year 2"/>
    <d v="2014-12-31T00:00:00"/>
    <n v="5504656000"/>
    <n v="3752760000"/>
    <n v="876927000"/>
    <n v="472321000"/>
    <n v="0"/>
    <x v="2"/>
    <s v="Internet Software &amp; Services"/>
    <n v="1751896000"/>
    <x v="1089"/>
  </r>
  <r>
    <x v="281"/>
    <s v="Year 3"/>
    <d v="2015-12-31T00:00:00"/>
    <n v="6779511000"/>
    <n v="4591476000"/>
    <n v="1231421000"/>
    <n v="650788000"/>
    <n v="0"/>
    <x v="2"/>
    <s v="Internet Software &amp; Services"/>
    <n v="2188035000"/>
    <x v="1090"/>
  </r>
  <r>
    <x v="281"/>
    <s v="Year 4"/>
    <d v="2016-12-31T00:00:00"/>
    <n v="8830669000"/>
    <n v="6029901000"/>
    <n v="1568877000"/>
    <n v="852098000"/>
    <n v="0"/>
    <x v="2"/>
    <s v="Internet Software &amp; Services"/>
    <n v="2800768000"/>
    <x v="1091"/>
  </r>
  <r>
    <x v="282"/>
    <s v="Year 1"/>
    <d v="2012-12-31T00:00:00"/>
    <n v="1562000000"/>
    <n v="413000000"/>
    <n v="311000000"/>
    <n v="0"/>
    <n v="704000000"/>
    <x v="9"/>
    <s v="Oil &amp; Gas Exploration &amp; Production"/>
    <n v="1149000000"/>
    <x v="1092"/>
  </r>
  <r>
    <x v="282"/>
    <s v="Year 2"/>
    <d v="2013-12-31T00:00:00"/>
    <n v="1857000000"/>
    <n v="411000000"/>
    <n v="311000000"/>
    <n v="0"/>
    <n v="685000000"/>
    <x v="9"/>
    <s v="Oil &amp; Gas Exploration &amp; Production"/>
    <n v="1446000000"/>
    <x v="1093"/>
  </r>
  <r>
    <x v="282"/>
    <s v="Year 3"/>
    <d v="2014-12-31T00:00:00"/>
    <n v="2288000000"/>
    <n v="485000000"/>
    <n v="358000000"/>
    <n v="0"/>
    <n v="870000000"/>
    <x v="9"/>
    <s v="Oil &amp; Gas Exploration &amp; Production"/>
    <n v="1803000000"/>
    <x v="946"/>
  </r>
  <r>
    <x v="282"/>
    <s v="Year 4"/>
    <d v="2015-12-31T00:00:00"/>
    <n v="1557000000"/>
    <n v="497000000"/>
    <n v="5204000000"/>
    <n v="0"/>
    <n v="917000000"/>
    <x v="9"/>
    <s v="Oil &amp; Gas Exploration &amp; Production"/>
    <n v="1060000000"/>
    <x v="1094"/>
  </r>
  <r>
    <x v="283"/>
    <s v="Year 1"/>
    <d v="2013-05-31T00:00:00"/>
    <n v="25313000000"/>
    <n v="14279000000"/>
    <n v="7796000000"/>
    <n v="0"/>
    <n v="0"/>
    <x v="1"/>
    <s v="Apparel, Accessories &amp; Luxury Goods"/>
    <n v="11034000000"/>
    <x v="1095"/>
  </r>
  <r>
    <x v="283"/>
    <s v="Year 2"/>
    <d v="2014-05-31T00:00:00"/>
    <n v="27799000000"/>
    <n v="15353000000"/>
    <n v="8766000000"/>
    <n v="0"/>
    <n v="0"/>
    <x v="1"/>
    <s v="Apparel, Accessories &amp; Luxury Goods"/>
    <n v="12446000000"/>
    <x v="1096"/>
  </r>
  <r>
    <x v="283"/>
    <s v="Year 3"/>
    <d v="2015-05-31T00:00:00"/>
    <n v="30601000000"/>
    <n v="16534000000"/>
    <n v="9892000000"/>
    <n v="0"/>
    <n v="0"/>
    <x v="1"/>
    <s v="Apparel, Accessories &amp; Luxury Goods"/>
    <n v="14067000000"/>
    <x v="1097"/>
  </r>
  <r>
    <x v="283"/>
    <s v="Year 4"/>
    <d v="2016-05-31T00:00:00"/>
    <n v="32376000000"/>
    <n v="17405000000"/>
    <n v="10469000000"/>
    <n v="0"/>
    <n v="0"/>
    <x v="1"/>
    <s v="Apparel, Accessories &amp; Luxury Goods"/>
    <n v="14971000000"/>
    <x v="1098"/>
  </r>
  <r>
    <x v="284"/>
    <s v="Year 1"/>
    <d v="2013-12-31T00:00:00"/>
    <n v="5703000000"/>
    <n v="2398000000"/>
    <n v="1815000000"/>
    <n v="0"/>
    <n v="510000000"/>
    <x v="0"/>
    <s v="Research &amp; Consulting Services"/>
    <n v="3305000000"/>
    <x v="1099"/>
  </r>
  <r>
    <x v="284"/>
    <s v="Year 2"/>
    <d v="2014-12-31T00:00:00"/>
    <n v="6288000000"/>
    <n v="2620000000"/>
    <n v="1917000000"/>
    <n v="0"/>
    <n v="573000000"/>
    <x v="0"/>
    <s v="Research &amp; Consulting Services"/>
    <n v="3668000000"/>
    <x v="1100"/>
  </r>
  <r>
    <x v="284"/>
    <s v="Year 3"/>
    <d v="2015-12-31T00:00:00"/>
    <n v="6172000000"/>
    <n v="2539000000"/>
    <n v="1915000000"/>
    <n v="0"/>
    <n v="574000000"/>
    <x v="0"/>
    <s v="Research &amp; Consulting Services"/>
    <n v="3633000000"/>
    <x v="1101"/>
  </r>
  <r>
    <x v="284"/>
    <s v="Year 4"/>
    <d v="2016-12-31T00:00:00"/>
    <n v="6309000000"/>
    <n v="2607000000"/>
    <n v="1851000000"/>
    <n v="0"/>
    <n v="603000000"/>
    <x v="0"/>
    <s v="Research &amp; Consulting Services"/>
    <n v="3702000000"/>
    <x v="1102"/>
  </r>
  <r>
    <x v="285"/>
    <s v="Year 1"/>
    <d v="2012-12-31T00:00:00"/>
    <n v="17194000000"/>
    <n v="12151000000"/>
    <n v="1654000000"/>
    <n v="0"/>
    <n v="0"/>
    <x v="9"/>
    <s v="Oil &amp; Gas Equipment &amp; Services"/>
    <n v="5043000000"/>
    <x v="367"/>
  </r>
  <r>
    <x v="285"/>
    <s v="Year 2"/>
    <d v="2013-12-31T00:00:00"/>
    <n v="19221000000"/>
    <n v="14117000000"/>
    <n v="1905000000"/>
    <n v="0"/>
    <n v="0"/>
    <x v="9"/>
    <s v="Oil &amp; Gas Equipment &amp; Services"/>
    <n v="5104000000"/>
    <x v="1103"/>
  </r>
  <r>
    <x v="285"/>
    <s v="Year 3"/>
    <d v="2014-12-31T00:00:00"/>
    <n v="21440000000"/>
    <n v="15631000000"/>
    <n v="2092000000"/>
    <n v="0"/>
    <n v="0"/>
    <x v="9"/>
    <s v="Oil &amp; Gas Equipment &amp; Services"/>
    <n v="5809000000"/>
    <x v="1104"/>
  </r>
  <r>
    <x v="285"/>
    <s v="Year 4"/>
    <d v="2015-12-31T00:00:00"/>
    <n v="14757000000"/>
    <n v="11694000000"/>
    <n v="1764000000"/>
    <n v="0"/>
    <n v="0"/>
    <x v="9"/>
    <s v="Oil &amp; Gas Equipment &amp; Services"/>
    <n v="3063000000"/>
    <x v="228"/>
  </r>
  <r>
    <x v="286"/>
    <s v="Year 1"/>
    <d v="2013-12-31T00:00:00"/>
    <n v="11245000000"/>
    <n v="4070000000"/>
    <n v="3002000000"/>
    <n v="0"/>
    <n v="916000000"/>
    <x v="0"/>
    <s v="Railroads"/>
    <n v="7175000000"/>
    <x v="1105"/>
  </r>
  <r>
    <x v="286"/>
    <s v="Year 2"/>
    <d v="2014-12-31T00:00:00"/>
    <n v="11624000000"/>
    <n v="4201000000"/>
    <n v="2897000000"/>
    <n v="0"/>
    <n v="951000000"/>
    <x v="0"/>
    <s v="Railroads"/>
    <n v="7423000000"/>
    <x v="1106"/>
  </r>
  <r>
    <x v="286"/>
    <s v="Year 3"/>
    <d v="2015-12-31T00:00:00"/>
    <n v="10511000000"/>
    <n v="3662000000"/>
    <n v="2911000000"/>
    <n v="0"/>
    <n v="1054000000"/>
    <x v="0"/>
    <s v="Railroads"/>
    <n v="6849000000"/>
    <x v="1107"/>
  </r>
  <r>
    <x v="286"/>
    <s v="Year 4"/>
    <d v="2016-12-31T00:00:00"/>
    <n v="9888000000"/>
    <n v="3045000000"/>
    <n v="2743000000"/>
    <n v="0"/>
    <n v="1026000000"/>
    <x v="0"/>
    <s v="Railroads"/>
    <n v="6843000000"/>
    <x v="1108"/>
  </r>
  <r>
    <x v="287"/>
    <s v="Year 1"/>
    <d v="2013-04-26T00:00:00"/>
    <n v="6332400000"/>
    <n v="2571300000"/>
    <n v="2247400000"/>
    <n v="904200000"/>
    <n v="0"/>
    <x v="2"/>
    <s v="Internet Software &amp; Services"/>
    <n v="3761100000"/>
    <x v="1109"/>
  </r>
  <r>
    <x v="287"/>
    <s v="Year 2"/>
    <d v="2014-04-25T00:00:00"/>
    <n v="6325000000"/>
    <n v="2406000000"/>
    <n v="2179000000"/>
    <n v="918000000"/>
    <n v="0"/>
    <x v="2"/>
    <s v="Internet Software &amp; Services"/>
    <n v="3919000000"/>
    <x v="1110"/>
  </r>
  <r>
    <x v="287"/>
    <s v="Year 3"/>
    <d v="2015-04-24T00:00:00"/>
    <n v="6123000000"/>
    <n v="2290000000"/>
    <n v="2197000000"/>
    <n v="920000000"/>
    <n v="0"/>
    <x v="2"/>
    <s v="Internet Software &amp; Services"/>
    <n v="3833000000"/>
    <x v="1111"/>
  </r>
  <r>
    <x v="287"/>
    <s v="Year 4"/>
    <d v="2016-04-29T00:00:00"/>
    <n v="5546000000"/>
    <n v="2173000000"/>
    <n v="2099000000"/>
    <n v="861000000"/>
    <n v="0"/>
    <x v="2"/>
    <s v="Internet Software &amp; Services"/>
    <n v="3373000000"/>
    <x v="1112"/>
  </r>
  <r>
    <x v="288"/>
    <s v="Year 1"/>
    <d v="2012-12-31T00:00:00"/>
    <n v="19429273000"/>
    <n v="17915735000"/>
    <n v="454900000"/>
    <n v="0"/>
    <n v="0"/>
    <x v="8"/>
    <s v="Steel"/>
    <n v="1513538000"/>
    <x v="1113"/>
  </r>
  <r>
    <x v="288"/>
    <s v="Year 2"/>
    <d v="2013-12-31T00:00:00"/>
    <n v="19052046000"/>
    <n v="17641421000"/>
    <n v="467904000"/>
    <n v="0"/>
    <n v="0"/>
    <x v="8"/>
    <s v="Steel"/>
    <n v="1410625000"/>
    <x v="1114"/>
  </r>
  <r>
    <x v="288"/>
    <s v="Year 3"/>
    <d v="2014-12-31T00:00:00"/>
    <n v="21105141000"/>
    <n v="19198615000"/>
    <n v="520805000"/>
    <n v="0"/>
    <n v="0"/>
    <x v="8"/>
    <s v="Steel"/>
    <n v="1906526000"/>
    <x v="1115"/>
  </r>
  <r>
    <x v="288"/>
    <s v="Year 4"/>
    <d v="2015-12-31T00:00:00"/>
    <n v="16439276000"/>
    <n v="14858014000"/>
    <n v="458989000"/>
    <n v="0"/>
    <n v="0"/>
    <x v="8"/>
    <s v="Steel"/>
    <n v="1581262000"/>
    <x v="1116"/>
  </r>
  <r>
    <x v="289"/>
    <s v="Year 1"/>
    <d v="2013-01-27T00:00:00"/>
    <n v="4280159000"/>
    <n v="2053816000"/>
    <n v="430822000"/>
    <n v="1147282000"/>
    <n v="0"/>
    <x v="2"/>
    <s v="Semiconductors"/>
    <n v="2226343000"/>
    <x v="1117"/>
  </r>
  <r>
    <x v="289"/>
    <s v="Year 2"/>
    <d v="2014-01-26T00:00:00"/>
    <n v="4130000000"/>
    <n v="1862000000"/>
    <n v="436000000"/>
    <n v="1336000000"/>
    <n v="0"/>
    <x v="2"/>
    <s v="Semiconductors"/>
    <n v="2268000000"/>
    <x v="177"/>
  </r>
  <r>
    <x v="289"/>
    <s v="Year 3"/>
    <d v="2015-01-25T00:00:00"/>
    <n v="4682000000"/>
    <n v="2083000000"/>
    <n v="480000000"/>
    <n v="1360000000"/>
    <n v="0"/>
    <x v="2"/>
    <s v="Semiconductors"/>
    <n v="2599000000"/>
    <x v="762"/>
  </r>
  <r>
    <x v="289"/>
    <s v="Year 4"/>
    <d v="2016-01-31T00:00:00"/>
    <n v="5010000000"/>
    <n v="2199000000"/>
    <n v="602000000"/>
    <n v="1331000000"/>
    <n v="0"/>
    <x v="2"/>
    <s v="Semiconductors"/>
    <n v="2811000000"/>
    <x v="1118"/>
  </r>
  <r>
    <x v="290"/>
    <s v="Year 1"/>
    <d v="2012-12-31T00:00:00"/>
    <n v="5508500000"/>
    <n v="3414400000"/>
    <n v="1403500000"/>
    <n v="0"/>
    <n v="0"/>
    <x v="1"/>
    <s v="Housewares &amp; Specialties"/>
    <n v="2094100000"/>
    <x v="1119"/>
  </r>
  <r>
    <x v="290"/>
    <s v="Year 2"/>
    <d v="2013-12-31T00:00:00"/>
    <n v="5607000000"/>
    <n v="3482100000"/>
    <n v="1399500000"/>
    <n v="0"/>
    <n v="0"/>
    <x v="1"/>
    <s v="Housewares &amp; Specialties"/>
    <n v="2124900000"/>
    <x v="1120"/>
  </r>
  <r>
    <x v="290"/>
    <s v="Year 3"/>
    <d v="2014-12-31T00:00:00"/>
    <n v="5727000000"/>
    <n v="3523600000"/>
    <n v="1545900000"/>
    <n v="0"/>
    <n v="0"/>
    <x v="1"/>
    <s v="Housewares &amp; Specialties"/>
    <n v="2203400000"/>
    <x v="1121"/>
  </r>
  <r>
    <x v="290"/>
    <s v="Year 4"/>
    <d v="2015-12-31T00:00:00"/>
    <n v="5915700000"/>
    <n v="3611100000"/>
    <n v="1626000000"/>
    <n v="0"/>
    <n v="0"/>
    <x v="1"/>
    <s v="Housewares &amp; Specialties"/>
    <n v="2304600000"/>
    <x v="1122"/>
  </r>
  <r>
    <x v="291"/>
    <s v="Year 1"/>
    <d v="2012-12-31T00:00:00"/>
    <n v="484581000"/>
    <n v="21306000"/>
    <n v="38123000"/>
    <n v="0"/>
    <n v="147515000"/>
    <x v="7"/>
    <s v="Retail REITs"/>
    <n v="463275000"/>
    <x v="1123"/>
  </r>
  <r>
    <x v="291"/>
    <s v="Year 2"/>
    <d v="2013-12-31T00:00:00"/>
    <n v="780209000"/>
    <n v="38851000"/>
    <n v="56881000"/>
    <n v="0"/>
    <n v="306769000"/>
    <x v="7"/>
    <s v="Retail REITs"/>
    <n v="741358000"/>
    <x v="1124"/>
  </r>
  <r>
    <x v="291"/>
    <s v="Year 3"/>
    <d v="2014-12-31T00:00:00"/>
    <n v="933505000"/>
    <n v="53871000"/>
    <n v="51085000"/>
    <n v="0"/>
    <n v="374661000"/>
    <x v="7"/>
    <s v="Retail REITs"/>
    <n v="879634000"/>
    <x v="1125"/>
  </r>
  <r>
    <x v="291"/>
    <s v="Year 4"/>
    <d v="2015-12-31T00:00:00"/>
    <n v="1023285000"/>
    <n v="55352000"/>
    <n v="49298000"/>
    <n v="0"/>
    <n v="409215000"/>
    <x v="7"/>
    <s v="Retail REITs"/>
    <n v="967933000"/>
    <x v="1126"/>
  </r>
  <r>
    <x v="292"/>
    <s v="Year 1"/>
    <d v="2012-12-31T00:00:00"/>
    <n v="10184121000"/>
    <n v="8540319000"/>
    <n v="491725000"/>
    <n v="0"/>
    <n v="205334000"/>
    <x v="9"/>
    <s v="Oil &amp; Gas Exploration &amp; Production"/>
    <n v="1643802000"/>
    <x v="1127"/>
  </r>
  <r>
    <x v="292"/>
    <s v="Year 2"/>
    <d v="2013-12-31T00:00:00"/>
    <n v="11871879000"/>
    <n v="10222213000"/>
    <n v="541586000"/>
    <n v="0"/>
    <n v="239343000"/>
    <x v="9"/>
    <s v="Oil &amp; Gas Exploration &amp; Production"/>
    <n v="1649666000"/>
    <x v="1128"/>
  </r>
  <r>
    <x v="292"/>
    <s v="Year 3"/>
    <d v="2014-12-31T00:00:00"/>
    <n v="12195091000"/>
    <n v="10088548000"/>
    <n v="674887000"/>
    <n v="0"/>
    <n v="294684000"/>
    <x v="9"/>
    <s v="Oil &amp; Gas Exploration &amp; Production"/>
    <n v="2106543000"/>
    <x v="1129"/>
  </r>
  <r>
    <x v="292"/>
    <s v="Year 4"/>
    <d v="2015-12-31T00:00:00"/>
    <n v="7763206000"/>
    <n v="5641052000"/>
    <n v="693331000"/>
    <n v="0"/>
    <n v="354620000"/>
    <x v="9"/>
    <s v="Oil &amp; Gas Exploration &amp; Production"/>
    <n v="2122154000"/>
    <x v="1130"/>
  </r>
  <r>
    <x v="293"/>
    <s v="Year 1"/>
    <d v="2014-12-31T00:00:00"/>
    <n v="15317800000"/>
    <n v="12602100000"/>
    <n v="477200000"/>
    <n v="0"/>
    <n v="294400000"/>
    <x v="1"/>
    <s v="Advertising"/>
    <n v="2715700000"/>
    <x v="1131"/>
  </r>
  <r>
    <x v="293"/>
    <s v="Year 2"/>
    <d v="2015-12-31T00:00:00"/>
    <n v="15134400000"/>
    <n v="12491400000"/>
    <n v="431800000"/>
    <n v="0"/>
    <n v="291100000"/>
    <x v="1"/>
    <s v="Advertising"/>
    <n v="2643000000"/>
    <x v="1132"/>
  </r>
  <r>
    <x v="293"/>
    <s v="Year 3"/>
    <d v="2016-12-31T00:00:00"/>
    <n v="15416900000"/>
    <n v="12671200000"/>
    <n v="443900000"/>
    <n v="0"/>
    <n v="292900000"/>
    <x v="1"/>
    <s v="Advertising"/>
    <n v="2745700000"/>
    <x v="1133"/>
  </r>
  <r>
    <x v="294"/>
    <s v="Year 1"/>
    <d v="2012-12-31T00:00:00"/>
    <n v="6182184000"/>
    <n v="3084766000"/>
    <n v="2120025000"/>
    <n v="0"/>
    <n v="0"/>
    <x v="1"/>
    <s v="Specialty Stores"/>
    <n v="3097418000"/>
    <x v="1134"/>
  </r>
  <r>
    <x v="294"/>
    <s v="Year 2"/>
    <d v="2013-12-31T00:00:00"/>
    <n v="6649237000"/>
    <n v="3280236000"/>
    <n v="2265516000"/>
    <n v="0"/>
    <n v="0"/>
    <x v="1"/>
    <s v="Specialty Stores"/>
    <n v="3369001000"/>
    <x v="1135"/>
  </r>
  <r>
    <x v="294"/>
    <s v="Year 3"/>
    <d v="2014-12-31T00:00:00"/>
    <n v="7216081000"/>
    <n v="3507180000"/>
    <n v="2438527000"/>
    <n v="0"/>
    <n v="0"/>
    <x v="1"/>
    <s v="Specialty Stores"/>
    <n v="3708901000"/>
    <x v="1136"/>
  </r>
  <r>
    <x v="294"/>
    <s v="Year 4"/>
    <d v="2015-12-31T00:00:00"/>
    <n v="7966674000"/>
    <n v="3804031000"/>
    <n v="2648622000"/>
    <n v="0"/>
    <n v="0"/>
    <x v="1"/>
    <s v="Specialty Stores"/>
    <n v="4162643000"/>
    <x v="1137"/>
  </r>
  <r>
    <x v="295"/>
    <s v="Year 1"/>
    <d v="2012-12-31T00:00:00"/>
    <n v="20100000000"/>
    <n v="6530000000"/>
    <n v="1879000000"/>
    <n v="0"/>
    <n v="3585000000"/>
    <x v="9"/>
    <s v="Oil &amp; Gas Exploration &amp; Production"/>
    <n v="13570000000"/>
    <x v="1138"/>
  </r>
  <r>
    <x v="295"/>
    <s v="Year 2"/>
    <d v="2013-12-31T00:00:00"/>
    <n v="20170000000"/>
    <n v="6497000000"/>
    <n v="2108000000"/>
    <n v="0"/>
    <n v="4203000000"/>
    <x v="9"/>
    <s v="Oil &amp; Gas Exploration &amp; Production"/>
    <n v="13673000000"/>
    <x v="1139"/>
  </r>
  <r>
    <x v="295"/>
    <s v="Year 3"/>
    <d v="2014-12-31T00:00:00"/>
    <n v="19312000000"/>
    <n v="6803000000"/>
    <n v="2053000000"/>
    <n v="0"/>
    <n v="4261000000"/>
    <x v="9"/>
    <s v="Oil &amp; Gas Exploration &amp; Production"/>
    <n v="12509000000"/>
    <x v="1140"/>
  </r>
  <r>
    <x v="295"/>
    <s v="Year 4"/>
    <d v="2015-12-31T00:00:00"/>
    <n v="12480000000"/>
    <n v="5804000000"/>
    <n v="1613000000"/>
    <n v="0"/>
    <n v="4544000000"/>
    <x v="9"/>
    <s v="Oil &amp; Gas Exploration &amp; Production"/>
    <n v="6676000000"/>
    <x v="1141"/>
  </r>
  <r>
    <x v="296"/>
    <s v="Year 1"/>
    <d v="2012-12-31T00:00:00"/>
    <n v="1355300000"/>
    <n v="90800000"/>
    <n v="803800000"/>
    <n v="0"/>
    <n v="76000000"/>
    <x v="6"/>
    <s v="Thrifts &amp; Mortgage Finance"/>
    <n v="1264500000"/>
    <x v="1142"/>
  </r>
  <r>
    <x v="296"/>
    <s v="Year 2"/>
    <d v="2013-12-31T00:00:00"/>
    <n v="1346100000"/>
    <n v="81100000"/>
    <n v="812800000"/>
    <n v="0"/>
    <n v="69900000"/>
    <x v="6"/>
    <s v="Thrifts &amp; Mortgage Finance"/>
    <n v="1265000000"/>
    <x v="1143"/>
  </r>
  <r>
    <x v="296"/>
    <s v="Year 3"/>
    <d v="2014-12-31T00:00:00"/>
    <n v="1381400000"/>
    <n v="80900000"/>
    <n v="816700000"/>
    <n v="0"/>
    <n v="65400000"/>
    <x v="6"/>
    <s v="Thrifts &amp; Mortgage Finance"/>
    <n v="1300500000"/>
    <x v="1144"/>
  </r>
  <r>
    <x v="296"/>
    <s v="Year 4"/>
    <d v="2015-12-31T00:00:00"/>
    <n v="1421300000"/>
    <n v="95500000"/>
    <n v="836700000"/>
    <n v="0"/>
    <n v="57300000"/>
    <x v="6"/>
    <s v="Thrifts &amp; Mortgage Finance"/>
    <n v="1325800000"/>
    <x v="1145"/>
  </r>
  <r>
    <x v="297"/>
    <s v="Year 1"/>
    <d v="2012-12-31T00:00:00"/>
    <n v="3823713000"/>
    <n v="1582398000"/>
    <n v="1489735000"/>
    <n v="114250000"/>
    <n v="0"/>
    <x v="0"/>
    <s v="Technology, Hardware, Software and Supplies"/>
    <n v="2241315000"/>
    <x v="1146"/>
  </r>
  <r>
    <x v="297"/>
    <s v="Year 2"/>
    <d v="2013-12-31T00:00:00"/>
    <n v="3791335000"/>
    <n v="1650622000"/>
    <n v="1420096000"/>
    <n v="110412000"/>
    <n v="0"/>
    <x v="0"/>
    <s v="Technology, Hardware, Software and Supplies"/>
    <n v="2140713000"/>
    <x v="1147"/>
  </r>
  <r>
    <x v="297"/>
    <s v="Year 3"/>
    <d v="2014-12-31T00:00:00"/>
    <n v="3821504000"/>
    <n v="1680791000"/>
    <n v="1378400000"/>
    <n v="109931000"/>
    <n v="0"/>
    <x v="0"/>
    <s v="Technology, Hardware, Software and Supplies"/>
    <n v="2140713000"/>
    <x v="1148"/>
  </r>
  <r>
    <x v="297"/>
    <s v="Year 4"/>
    <d v="2015-12-31T00:00:00"/>
    <n v="3578060000"/>
    <n v="1558591000"/>
    <n v="1279961000"/>
    <n v="110156000"/>
    <n v="0"/>
    <x v="0"/>
    <s v="Technology, Hardware, Software and Supplies"/>
    <n v="2019469000"/>
    <x v="1149"/>
  </r>
  <r>
    <x v="298"/>
    <s v="Year 1"/>
    <d v="2012-12-31T00:00:00"/>
    <n v="16596800000"/>
    <n v="13908300000"/>
    <n v="571600000"/>
    <n v="279300000"/>
    <n v="517400000"/>
    <x v="0"/>
    <s v="Construction &amp; Farm Machinery &amp; Heavy Trucks"/>
    <n v="2688500000"/>
    <x v="1150"/>
  </r>
  <r>
    <x v="298"/>
    <s v="Year 2"/>
    <d v="2013-12-31T00:00:00"/>
    <n v="16661000000"/>
    <n v="13900700000"/>
    <n v="559500000"/>
    <n v="251400000"/>
    <n v="571700000"/>
    <x v="0"/>
    <s v="Construction &amp; Farm Machinery &amp; Heavy Trucks"/>
    <n v="2760300000"/>
    <x v="1151"/>
  </r>
  <r>
    <x v="298"/>
    <s v="Year 3"/>
    <d v="2014-12-31T00:00:00"/>
    <n v="18534400000"/>
    <n v="15481600000"/>
    <n v="561400000"/>
    <n v="215600000"/>
    <n v="588500000"/>
    <x v="0"/>
    <s v="Construction &amp; Farm Machinery &amp; Heavy Trucks"/>
    <n v="3052800000"/>
    <x v="1152"/>
  </r>
  <r>
    <x v="298"/>
    <s v="Year 4"/>
    <d v="2015-12-31T00:00:00"/>
    <n v="18671300000"/>
    <n v="15292100000"/>
    <n v="541500000"/>
    <n v="239800000"/>
    <n v="583700000"/>
    <x v="0"/>
    <s v="Construction &amp; Farm Machinery &amp; Heavy Trucks"/>
    <n v="3379200000"/>
    <x v="1153"/>
  </r>
  <r>
    <x v="299"/>
    <s v="Year 1"/>
    <d v="2013-12-31T00:00:00"/>
    <n v="15598000000"/>
    <n v="11759000000"/>
    <n v="0"/>
    <n v="0"/>
    <n v="2077000000"/>
    <x v="5"/>
    <s v="MultiUtilities"/>
    <n v="3839000000"/>
    <x v="1154"/>
  </r>
  <r>
    <x v="299"/>
    <s v="Year 2"/>
    <d v="2014-12-31T00:00:00"/>
    <n v="17090000000"/>
    <n v="12207000000"/>
    <n v="0"/>
    <n v="0"/>
    <n v="2433000000"/>
    <x v="5"/>
    <s v="MultiUtilities"/>
    <n v="4883000000"/>
    <x v="1155"/>
  </r>
  <r>
    <x v="299"/>
    <s v="Year 3"/>
    <d v="2015-12-31T00:00:00"/>
    <n v="16833000000"/>
    <n v="12713000000"/>
    <n v="0"/>
    <n v="0"/>
    <n v="2612000000"/>
    <x v="5"/>
    <s v="MultiUtilities"/>
    <n v="4120000000"/>
    <x v="1156"/>
  </r>
  <r>
    <x v="299"/>
    <s v="Year 4"/>
    <d v="2016-12-31T00:00:00"/>
    <n v="17666000000"/>
    <n v="12734000000"/>
    <n v="0"/>
    <n v="0"/>
    <n v="2755000000"/>
    <x v="5"/>
    <s v="MultiUtilities"/>
    <n v="4932000000"/>
    <x v="1157"/>
  </r>
  <r>
    <x v="300"/>
    <s v="Year 1"/>
    <d v="2012-12-31T00:00:00"/>
    <n v="5260956000"/>
    <n v="1177275000"/>
    <n v="2188747000"/>
    <n v="0"/>
    <n v="65141000"/>
    <x v="1"/>
    <s v="Internet &amp; Direct Marketing Retail"/>
    <n v="4083681000"/>
    <x v="1158"/>
  </r>
  <r>
    <x v="300"/>
    <s v="Year 2"/>
    <d v="2013-12-31T00:00:00"/>
    <n v="6793306000"/>
    <n v="1077420000"/>
    <n v="3185497000"/>
    <n v="0"/>
    <n v="117975000"/>
    <x v="1"/>
    <s v="Internet &amp; Direct Marketing Retail"/>
    <n v="5715886000"/>
    <x v="1159"/>
  </r>
  <r>
    <x v="300"/>
    <s v="Year 3"/>
    <d v="2014-12-31T00:00:00"/>
    <n v="8441971000"/>
    <n v="857841000"/>
    <n v="4302998000"/>
    <n v="0"/>
    <n v="207820000"/>
    <x v="1"/>
    <s v="Internet &amp; Direct Marketing Retail"/>
    <n v="7584130000"/>
    <x v="1160"/>
  </r>
  <r>
    <x v="300"/>
    <s v="Year 4"/>
    <d v="2015-12-31T00:00:00"/>
    <n v="9223987000"/>
    <n v="632180000"/>
    <n v="5060406000"/>
    <n v="0"/>
    <n v="272494000"/>
    <x v="1"/>
    <s v="Internet &amp; Direct Marketing Retail"/>
    <n v="8591807000"/>
    <x v="1161"/>
  </r>
  <r>
    <x v="301"/>
    <s v="Year 1"/>
    <d v="2013-04-27T00:00:00"/>
    <n v="3637212000"/>
    <n v="2446443000"/>
    <n v="0"/>
    <n v="0"/>
    <n v="0"/>
    <x v="3"/>
    <s v="Health Care Supplies"/>
    <n v="1190769000"/>
    <x v="1162"/>
  </r>
  <r>
    <x v="301"/>
    <s v="Year 2"/>
    <d v="2014-04-26T00:00:00"/>
    <n v="3585141000"/>
    <n v="2566444000"/>
    <n v="0"/>
    <n v="0"/>
    <n v="0"/>
    <x v="3"/>
    <s v="Health Care Supplies"/>
    <n v="1018697000"/>
    <x v="1163"/>
  </r>
  <r>
    <x v="301"/>
    <s v="Year 3"/>
    <d v="2015-04-25T00:00:00"/>
    <n v="3910865000"/>
    <n v="2850316000"/>
    <n v="0"/>
    <n v="0"/>
    <n v="0"/>
    <x v="3"/>
    <s v="Health Care Supplies"/>
    <n v="1060549000"/>
    <x v="1164"/>
  </r>
  <r>
    <x v="301"/>
    <s v="Year 4"/>
    <d v="2016-04-30T00:00:00"/>
    <n v="5386703000"/>
    <n v="4063955000"/>
    <n v="0"/>
    <n v="0"/>
    <n v="0"/>
    <x v="3"/>
    <s v="Health Care Supplies"/>
    <n v="1322748000"/>
    <x v="1165"/>
  </r>
  <r>
    <x v="302"/>
    <s v="Year 1"/>
    <d v="2012-12-31T00:00:00"/>
    <n v="9781000000"/>
    <n v="6351000000"/>
    <n v="98000000"/>
    <n v="0"/>
    <n v="1054000000"/>
    <x v="5"/>
    <s v="Electric Utilities"/>
    <n v="3430000000"/>
    <x v="1166"/>
  </r>
  <r>
    <x v="302"/>
    <s v="Year 2"/>
    <d v="2013-12-31T00:00:00"/>
    <n v="9968000000"/>
    <n v="6423000000"/>
    <n v="68000000"/>
    <n v="0"/>
    <n v="1178000000"/>
    <x v="5"/>
    <s v="Electric Utilities"/>
    <n v="3545000000"/>
    <x v="1167"/>
  </r>
  <r>
    <x v="302"/>
    <s v="Year 3"/>
    <d v="2014-12-31T00:00:00"/>
    <n v="10886000000"/>
    <n v="7036000000"/>
    <n v="0"/>
    <n v="0"/>
    <n v="1227000000"/>
    <x v="5"/>
    <s v="Electric Utilities"/>
    <n v="3850000000"/>
    <x v="1168"/>
  </r>
  <r>
    <x v="302"/>
    <s v="Year 4"/>
    <d v="2015-12-31T00:00:00"/>
    <n v="10415000000"/>
    <n v="6239000000"/>
    <n v="0"/>
    <n v="0"/>
    <n v="1214000000"/>
    <x v="5"/>
    <s v="Electric Utilities"/>
    <n v="4176000000"/>
    <x v="1169"/>
  </r>
  <r>
    <x v="303"/>
    <s v="Year 1"/>
    <d v="2013-12-28T00:00:00"/>
    <n v="66415000000"/>
    <n v="31243000000"/>
    <n v="25357000000"/>
    <n v="0"/>
    <n v="110000000"/>
    <x v="4"/>
    <s v="Soft Drinks"/>
    <n v="35172000000"/>
    <x v="1170"/>
  </r>
  <r>
    <x v="303"/>
    <s v="Year 2"/>
    <d v="2014-12-27T00:00:00"/>
    <n v="66683000000"/>
    <n v="31238000000"/>
    <n v="25772000000"/>
    <n v="0"/>
    <n v="92000000"/>
    <x v="4"/>
    <s v="Soft Drinks"/>
    <n v="35445000000"/>
    <x v="1171"/>
  </r>
  <r>
    <x v="303"/>
    <s v="Year 3"/>
    <d v="2015-12-26T00:00:00"/>
    <n v="63056000000"/>
    <n v="28731000000"/>
    <n v="24538000000"/>
    <n v="0"/>
    <n v="75000000"/>
    <x v="4"/>
    <s v="Soft Drinks"/>
    <n v="34325000000"/>
    <x v="1172"/>
  </r>
  <r>
    <x v="303"/>
    <s v="Year 4"/>
    <d v="2016-12-31T00:00:00"/>
    <n v="62799000000"/>
    <n v="28209000000"/>
    <n v="24735000000"/>
    <n v="0"/>
    <n v="70000000"/>
    <x v="4"/>
    <s v="Soft Drinks"/>
    <n v="34590000000"/>
    <x v="1173"/>
  </r>
  <r>
    <x v="304"/>
    <s v="Year 1"/>
    <d v="2012-12-31T00:00:00"/>
    <n v="54657000000"/>
    <n v="9821000000"/>
    <n v="15171000000"/>
    <n v="7482000000"/>
    <n v="5109000000"/>
    <x v="3"/>
    <s v="Pharmaceuticals"/>
    <n v="44836000000"/>
    <x v="1174"/>
  </r>
  <r>
    <x v="304"/>
    <s v="Year 2"/>
    <d v="2013-12-31T00:00:00"/>
    <n v="51584000000"/>
    <n v="9586000000"/>
    <n v="14355000000"/>
    <n v="6678000000"/>
    <n v="4599000000"/>
    <x v="3"/>
    <s v="Pharmaceuticals"/>
    <n v="41998000000"/>
    <x v="1175"/>
  </r>
  <r>
    <x v="304"/>
    <s v="Year 3"/>
    <d v="2014-12-31T00:00:00"/>
    <n v="49605000000"/>
    <n v="9577000000"/>
    <n v="14097000000"/>
    <n v="8393000000"/>
    <n v="4039000000"/>
    <x v="3"/>
    <s v="Pharmaceuticals"/>
    <n v="40028000000"/>
    <x v="1176"/>
  </r>
  <r>
    <x v="304"/>
    <s v="Year 4"/>
    <d v="2015-12-31T00:00:00"/>
    <n v="48851000000"/>
    <n v="9648000000"/>
    <n v="14809000000"/>
    <n v="7690000000"/>
    <n v="3728000000"/>
    <x v="3"/>
    <s v="Pharmaceuticals"/>
    <n v="39203000000"/>
    <x v="1177"/>
  </r>
  <r>
    <x v="305"/>
    <s v="Year 1"/>
    <d v="2013-12-31T00:00:00"/>
    <n v="9289500000"/>
    <n v="4683600000"/>
    <n v="189000000"/>
    <n v="0"/>
    <n v="3292900000"/>
    <x v="6"/>
    <s v="Diversified Financial Services"/>
    <n v="4605900000"/>
    <x v="1178"/>
  </r>
  <r>
    <x v="305"/>
    <s v="Year 2"/>
    <d v="2014-12-31T00:00:00"/>
    <n v="10477600000"/>
    <n v="5231000000"/>
    <n v="177400000"/>
    <n v="0"/>
    <n v="3574300000"/>
    <x v="6"/>
    <s v="Diversified Financial Services"/>
    <n v="5246600000"/>
    <x v="1179"/>
  </r>
  <r>
    <x v="305"/>
    <s v="Year 3"/>
    <d v="2015-12-31T00:00:00"/>
    <n v="11964400000"/>
    <n v="6697700000"/>
    <n v="163500000"/>
    <n v="0"/>
    <n v="3672400000"/>
    <x v="6"/>
    <s v="Diversified Financial Services"/>
    <n v="5266700000"/>
    <x v="1180"/>
  </r>
  <r>
    <x v="305"/>
    <s v="Year 4"/>
    <d v="2016-12-31T00:00:00"/>
    <n v="12394100000"/>
    <n v="6913200000"/>
    <n v="156600000"/>
    <n v="0"/>
    <n v="3732600000"/>
    <x v="6"/>
    <s v="Diversified Financial Services"/>
    <n v="5480900000"/>
    <x v="1181"/>
  </r>
  <r>
    <x v="306"/>
    <s v="Year 1"/>
    <d v="2013-12-31T00:00:00"/>
    <n v="2104745000"/>
    <n v="155355000"/>
    <n v="346393000"/>
    <n v="859947000"/>
    <n v="0"/>
    <x v="4"/>
    <s v="Personal Products"/>
    <n v="1949390000"/>
    <x v="1182"/>
  </r>
  <r>
    <x v="306"/>
    <s v="Year 2"/>
    <d v="2014-12-31T00:00:00"/>
    <n v="2819557000"/>
    <n v="205018000"/>
    <n v="519267000"/>
    <n v="1271353000"/>
    <n v="0"/>
    <x v="4"/>
    <s v="Personal Products"/>
    <n v="2614539000"/>
    <x v="1183"/>
  </r>
  <r>
    <x v="306"/>
    <s v="Year 3"/>
    <d v="2015-12-31T00:00:00"/>
    <n v="4103728000"/>
    <n v="392709000"/>
    <n v="838526000"/>
    <n v="1620577000"/>
    <n v="0"/>
    <x v="4"/>
    <s v="Personal Products"/>
    <n v="3711019000"/>
    <x v="1184"/>
  </r>
  <r>
    <x v="306"/>
    <s v="Year 4"/>
    <d v="2016-12-31T00:00:00"/>
    <n v="4860427000"/>
    <n v="299694000"/>
    <n v="1177697000"/>
    <n v="2052295000"/>
    <n v="0"/>
    <x v="4"/>
    <s v="Personal Products"/>
    <n v="4560733000"/>
    <x v="1185"/>
  </r>
  <r>
    <x v="307"/>
    <s v="Year 1"/>
    <d v="2012-12-31T00:00:00"/>
    <n v="17083900000"/>
    <n v="15590900000"/>
    <n v="15400000"/>
    <n v="0"/>
    <n v="36100000"/>
    <x v="6"/>
    <s v="Property &amp; Casualty Insurance"/>
    <n v="1493000000"/>
    <x v="1186"/>
  </r>
  <r>
    <x v="307"/>
    <s v="Year 2"/>
    <d v="2013-12-31T00:00:00"/>
    <n v="18170900000"/>
    <n v="16275100000"/>
    <n v="18800000"/>
    <n v="0"/>
    <n v="38800000"/>
    <x v="6"/>
    <s v="Property &amp; Casualty Insurance"/>
    <n v="1895800000"/>
    <x v="1187"/>
  </r>
  <r>
    <x v="307"/>
    <s v="Year 3"/>
    <d v="2014-12-31T00:00:00"/>
    <n v="19391400000"/>
    <n v="17297300000"/>
    <n v="18900000"/>
    <n v="0"/>
    <n v="50900000"/>
    <x v="6"/>
    <s v="Property &amp; Casualty Insurance"/>
    <n v="2094100000"/>
    <x v="1188"/>
  </r>
  <r>
    <x v="307"/>
    <s v="Year 4"/>
    <d v="2015-12-31T00:00:00"/>
    <n v="20853800000"/>
    <n v="18705900000"/>
    <n v="22800000"/>
    <n v="0"/>
    <n v="77500000"/>
    <x v="6"/>
    <s v="Property &amp; Casualty Insurance"/>
    <n v="2147900000"/>
    <x v="1189"/>
  </r>
  <r>
    <x v="308"/>
    <s v="Year 1"/>
    <d v="2013-06-30T00:00:00"/>
    <n v="13015704000"/>
    <n v="10086675000"/>
    <n v="1554973000"/>
    <n v="0"/>
    <n v="0"/>
    <x v="0"/>
    <s v="Industrial Conglomerates"/>
    <n v="2929029000"/>
    <x v="1190"/>
  </r>
  <r>
    <x v="308"/>
    <s v="Year 2"/>
    <d v="2014-06-30T00:00:00"/>
    <n v="13215971000"/>
    <n v="10188227000"/>
    <n v="1633992000"/>
    <n v="0"/>
    <n v="0"/>
    <x v="0"/>
    <s v="Industrial Conglomerates"/>
    <n v="3027744000"/>
    <x v="1191"/>
  </r>
  <r>
    <x v="308"/>
    <s v="Year 3"/>
    <d v="2015-06-30T00:00:00"/>
    <n v="12711744000"/>
    <n v="9655245000"/>
    <n v="1544746000"/>
    <n v="0"/>
    <n v="0"/>
    <x v="0"/>
    <s v="Industrial Conglomerates"/>
    <n v="3056499000"/>
    <x v="1192"/>
  </r>
  <r>
    <x v="308"/>
    <s v="Year 4"/>
    <d v="2016-06-30T00:00:00"/>
    <n v="11360753000"/>
    <n v="8823384000"/>
    <n v="1359360000"/>
    <n v="0"/>
    <n v="0"/>
    <x v="0"/>
    <s v="Industrial Conglomerates"/>
    <n v="2537369000"/>
    <x v="1193"/>
  </r>
  <r>
    <x v="309"/>
    <s v="Year 1"/>
    <d v="2013-12-31T00:00:00"/>
    <n v="5679595000"/>
    <n v="4507196000"/>
    <n v="568500000"/>
    <n v="0"/>
    <n v="0"/>
    <x v="1"/>
    <s v="Homebuilding"/>
    <n v="1172399000"/>
    <x v="1194"/>
  </r>
  <r>
    <x v="309"/>
    <s v="Year 2"/>
    <d v="2014-12-31T00:00:00"/>
    <n v="5822363000"/>
    <n v="4244479000"/>
    <n v="861390000"/>
    <n v="0"/>
    <n v="0"/>
    <x v="1"/>
    <s v="Homebuilding"/>
    <n v="1577884000"/>
    <x v="1195"/>
  </r>
  <r>
    <x v="309"/>
    <s v="Year 3"/>
    <d v="2015-12-31T00:00:00"/>
    <n v="5981964000"/>
    <n v="4353850000"/>
    <n v="794728000"/>
    <n v="0"/>
    <n v="0"/>
    <x v="1"/>
    <s v="Homebuilding"/>
    <n v="1628114000"/>
    <x v="1196"/>
  </r>
  <r>
    <x v="309"/>
    <s v="Year 4"/>
    <d v="2016-12-31T00:00:00"/>
    <n v="7668476000"/>
    <n v="5728662000"/>
    <n v="957150000"/>
    <n v="0"/>
    <n v="0"/>
    <x v="1"/>
    <s v="Homebuilding"/>
    <n v="1939814000"/>
    <x v="1197"/>
  </r>
  <r>
    <x v="310"/>
    <s v="Year 1"/>
    <d v="2012-12-30T00:00:00"/>
    <n v="2105188000"/>
    <n v="1143659000"/>
    <n v="627370000"/>
    <n v="131835000"/>
    <n v="0"/>
    <x v="3"/>
    <s v="Health Care Equipment"/>
    <n v="961529000"/>
    <x v="1198"/>
  </r>
  <r>
    <x v="310"/>
    <s v="Year 2"/>
    <d v="2013-12-29T00:00:00"/>
    <n v="2157586000"/>
    <n v="1181444000"/>
    <n v="581898000"/>
    <n v="132400000"/>
    <n v="0"/>
    <x v="3"/>
    <s v="Health Care Equipment"/>
    <n v="976142000"/>
    <x v="1199"/>
  </r>
  <r>
    <x v="310"/>
    <s v="Year 3"/>
    <d v="2014-12-28T00:00:00"/>
    <n v="2237219000"/>
    <n v="1232611000"/>
    <n v="659335000"/>
    <n v="121141000"/>
    <n v="0"/>
    <x v="3"/>
    <s v="Health Care Equipment"/>
    <n v="1004608000"/>
    <x v="1200"/>
  </r>
  <r>
    <x v="310"/>
    <s v="Year 4"/>
    <d v="2016-01-03T00:00:00"/>
    <n v="2262359000"/>
    <n v="1237859000"/>
    <n v="598848000"/>
    <n v="125928000"/>
    <n v="0"/>
    <x v="3"/>
    <s v="Health Care Equipment"/>
    <n v="1024500000"/>
    <x v="1201"/>
  </r>
  <r>
    <x v="311"/>
    <s v="Year 1"/>
    <d v="2013-12-31T00:00:00"/>
    <n v="80029000000"/>
    <n v="59222000000"/>
    <n v="6890000000"/>
    <n v="0"/>
    <n v="93000000"/>
    <x v="4"/>
    <s v="Tobacco"/>
    <n v="20807000000"/>
    <x v="1202"/>
  </r>
  <r>
    <x v="311"/>
    <s v="Year 2"/>
    <d v="2014-12-31T00:00:00"/>
    <n v="80106000000"/>
    <n v="60775000000"/>
    <n v="7001000000"/>
    <n v="0"/>
    <n v="93000000"/>
    <x v="4"/>
    <s v="Tobacco"/>
    <n v="19331000000"/>
    <x v="1203"/>
  </r>
  <r>
    <x v="311"/>
    <s v="Year 3"/>
    <d v="2015-12-31T00:00:00"/>
    <n v="73908000000"/>
    <n v="56479000000"/>
    <n v="6656000000"/>
    <n v="0"/>
    <n v="82000000"/>
    <x v="4"/>
    <s v="Tobacco"/>
    <n v="17429000000"/>
    <x v="1204"/>
  </r>
  <r>
    <x v="311"/>
    <s v="Year 4"/>
    <d v="2016-12-31T00:00:00"/>
    <n v="74953000000"/>
    <n v="57659000000"/>
    <n v="6405000000"/>
    <n v="0"/>
    <n v="74000000"/>
    <x v="4"/>
    <s v="Tobacco"/>
    <n v="17294000000"/>
    <x v="1205"/>
  </r>
  <r>
    <x v="312"/>
    <s v="Year 1"/>
    <d v="2012-12-31T00:00:00"/>
    <n v="16606000000"/>
    <n v="386000000"/>
    <n v="10486000000"/>
    <n v="0"/>
    <n v="987000000"/>
    <x v="6"/>
    <s v="Banks"/>
    <n v="16220000000"/>
    <x v="1206"/>
  </r>
  <r>
    <x v="312"/>
    <s v="Year 2"/>
    <d v="2013-12-31T00:00:00"/>
    <n v="16872000000"/>
    <n v="344000000"/>
    <n v="9681000000"/>
    <n v="0"/>
    <n v="643000000"/>
    <x v="6"/>
    <s v="Banks"/>
    <n v="16528000000"/>
    <x v="1207"/>
  </r>
  <r>
    <x v="312"/>
    <s v="Year 3"/>
    <d v="2014-12-31T00:00:00"/>
    <n v="16281000000"/>
    <n v="325000000"/>
    <n v="9488000000"/>
    <n v="0"/>
    <n v="273000000"/>
    <x v="6"/>
    <s v="Banks"/>
    <n v="15956000000"/>
    <x v="1140"/>
  </r>
  <r>
    <x v="312"/>
    <s v="Year 4"/>
    <d v="2015-12-31T00:00:00"/>
    <n v="16270000000"/>
    <n v="403000000"/>
    <n v="9463000000"/>
    <n v="0"/>
    <n v="255000000"/>
    <x v="6"/>
    <s v="Banks"/>
    <n v="15867000000"/>
    <x v="1208"/>
  </r>
  <r>
    <x v="313"/>
    <s v="Year 1"/>
    <d v="2012-12-31T00:00:00"/>
    <n v="4306800000"/>
    <n v="3040900000"/>
    <n v="1117700000"/>
    <n v="92300000"/>
    <n v="0"/>
    <x v="0"/>
    <s v="Industrial Machinery"/>
    <n v="1265900000"/>
    <x v="1209"/>
  </r>
  <r>
    <x v="313"/>
    <s v="Year 2"/>
    <d v="2013-12-31T00:00:00"/>
    <n v="6999700000"/>
    <n v="4629600000"/>
    <n v="1493700000"/>
    <n v="122800000"/>
    <n v="0"/>
    <x v="0"/>
    <s v="Industrial Machinery"/>
    <n v="2370100000"/>
    <x v="1210"/>
  </r>
  <r>
    <x v="313"/>
    <s v="Year 3"/>
    <d v="2014-12-31T00:00:00"/>
    <n v="7039000000"/>
    <n v="4576000000"/>
    <n v="1493800000"/>
    <n v="117300000"/>
    <n v="0"/>
    <x v="0"/>
    <s v="Industrial Machinery"/>
    <n v="2463000000"/>
    <x v="1211"/>
  </r>
  <r>
    <x v="313"/>
    <s v="Year 4"/>
    <d v="2015-12-31T00:00:00"/>
    <n v="6449000000"/>
    <n v="4263200000"/>
    <n v="1334300000"/>
    <n v="119600000"/>
    <n v="0"/>
    <x v="0"/>
    <s v="Industrial Machinery"/>
    <n v="2185800000"/>
    <x v="1212"/>
  </r>
  <r>
    <x v="314"/>
    <s v="Year 1"/>
    <d v="2012-12-31T00:00:00"/>
    <n v="3301804000"/>
    <n v="1879559000"/>
    <n v="166154000"/>
    <n v="0"/>
    <n v="404336000"/>
    <x v="5"/>
    <s v="MultiUtilities"/>
    <n v="1422245000"/>
    <x v="1213"/>
  </r>
  <r>
    <x v="314"/>
    <s v="Year 2"/>
    <d v="2013-12-31T00:00:00"/>
    <n v="3454628000"/>
    <n v="2020436000"/>
    <n v="172161000"/>
    <n v="0"/>
    <n v="415708000"/>
    <x v="5"/>
    <s v="MultiUtilities"/>
    <n v="1434192000"/>
    <x v="1214"/>
  </r>
  <r>
    <x v="314"/>
    <s v="Year 3"/>
    <d v="2014-12-31T00:00:00"/>
    <n v="3491632000"/>
    <n v="2087854000"/>
    <n v="175178000"/>
    <n v="0"/>
    <n v="417358000"/>
    <x v="5"/>
    <s v="MultiUtilities"/>
    <n v="1403778000"/>
    <x v="1215"/>
  </r>
  <r>
    <x v="314"/>
    <s v="Year 4"/>
    <d v="2015-12-31T00:00:00"/>
    <n v="3495443000"/>
    <n v="1969675000"/>
    <n v="176744000"/>
    <n v="0"/>
    <n v="494422000"/>
    <x v="5"/>
    <s v="MultiUtilities"/>
    <n v="1525768000"/>
    <x v="1216"/>
  </r>
  <r>
    <x v="315"/>
    <s v="Year 1"/>
    <d v="2013-12-31T00:00:00"/>
    <n v="14265000000"/>
    <n v="8314000000"/>
    <n v="3486000000"/>
    <n v="463000000"/>
    <n v="452000000"/>
    <x v="8"/>
    <s v="Diversified Chemicals"/>
    <n v="5951000000"/>
    <x v="1217"/>
  </r>
  <r>
    <x v="315"/>
    <s v="Year 2"/>
    <d v="2014-12-31T00:00:00"/>
    <n v="14791000000"/>
    <n v="8348000000"/>
    <n v="4013000000"/>
    <n v="483000000"/>
    <n v="450000000"/>
    <x v="8"/>
    <s v="Diversified Chemicals"/>
    <n v="6443000000"/>
    <x v="1218"/>
  </r>
  <r>
    <x v="315"/>
    <s v="Year 3"/>
    <d v="2015-12-31T00:00:00"/>
    <n v="14766000000"/>
    <n v="8206000000"/>
    <n v="3624000000"/>
    <n v="476000000"/>
    <n v="471000000"/>
    <x v="8"/>
    <s v="Diversified Chemicals"/>
    <n v="6560000000"/>
    <x v="1219"/>
  </r>
  <r>
    <x v="315"/>
    <s v="Year 4"/>
    <d v="2016-12-31T00:00:00"/>
    <n v="14751000000"/>
    <n v="8063000000"/>
    <n v="4630000000"/>
    <n v="466000000"/>
    <n v="462000000"/>
    <x v="8"/>
    <s v="Diversified Chemicals"/>
    <n v="6688000000"/>
    <x v="1220"/>
  </r>
  <r>
    <x v="316"/>
    <s v="Year 1"/>
    <d v="2012-12-31T00:00:00"/>
    <n v="12132000000"/>
    <n v="4876000000"/>
    <n v="3143000000"/>
    <n v="0"/>
    <n v="1087000000"/>
    <x v="5"/>
    <s v="Electric Utilities"/>
    <n v="7256000000"/>
    <x v="1221"/>
  </r>
  <r>
    <x v="316"/>
    <s v="Year 2"/>
    <d v="2013-12-31T00:00:00"/>
    <n v="7263000000"/>
    <n v="1751000000"/>
    <n v="2108000000"/>
    <n v="0"/>
    <n v="843000000"/>
    <x v="5"/>
    <s v="Electric Utilities"/>
    <n v="5512000000"/>
    <x v="277"/>
  </r>
  <r>
    <x v="316"/>
    <s v="Year 3"/>
    <d v="2014-12-31T00:00:00"/>
    <n v="7852000000"/>
    <n v="1889000000"/>
    <n v="2173000000"/>
    <n v="0"/>
    <n v="923000000"/>
    <x v="5"/>
    <s v="Electric Utilities"/>
    <n v="5963000000"/>
    <x v="23"/>
  </r>
  <r>
    <x v="316"/>
    <s v="Year 4"/>
    <d v="2015-12-31T00:00:00"/>
    <n v="7669000000"/>
    <n v="1718000000"/>
    <n v="2237000000"/>
    <n v="0"/>
    <n v="883000000"/>
    <x v="5"/>
    <s v="Electric Utilities"/>
    <n v="5951000000"/>
    <x v="1222"/>
  </r>
  <r>
    <x v="317"/>
    <s v="Year 1"/>
    <d v="2012-12-31T00:00:00"/>
    <n v="84847000000"/>
    <n v="66635000000"/>
    <n v="17504000000"/>
    <n v="0"/>
    <n v="0"/>
    <x v="6"/>
    <s v="Diversified Financial Services"/>
    <n v="18212000000"/>
    <x v="1223"/>
  </r>
  <r>
    <x v="317"/>
    <s v="Year 2"/>
    <d v="2013-12-31T00:00:00"/>
    <n v="41461000000"/>
    <n v="26973000000"/>
    <n v="16172000000"/>
    <n v="0"/>
    <n v="0"/>
    <x v="6"/>
    <s v="Diversified Financial Services"/>
    <n v="14488000000"/>
    <x v="1224"/>
  </r>
  <r>
    <x v="317"/>
    <s v="Year 3"/>
    <d v="2014-12-31T00:00:00"/>
    <n v="54105000000"/>
    <n v="33560000000"/>
    <n v="18786000000"/>
    <n v="0"/>
    <n v="0"/>
    <x v="6"/>
    <s v="Diversified Financial Services"/>
    <n v="20545000000"/>
    <x v="1225"/>
  </r>
  <r>
    <x v="317"/>
    <s v="Year 4"/>
    <d v="2015-12-31T00:00:00"/>
    <n v="57119000000"/>
    <n v="32747000000"/>
    <n v="16603000000"/>
    <n v="0"/>
    <n v="0"/>
    <x v="6"/>
    <s v="Diversified Financial Services"/>
    <n v="24372000000"/>
    <x v="1226"/>
  </r>
  <r>
    <x v="318"/>
    <s v="Year 1"/>
    <d v="2012-12-31T00:00:00"/>
    <n v="179290000000"/>
    <n v="158446000000"/>
    <n v="15443000000"/>
    <n v="0"/>
    <n v="931000000"/>
    <x v="9"/>
    <s v="Oil &amp; Gas Refining &amp; Marketing &amp; Transportation"/>
    <n v="20844000000"/>
    <x v="1227"/>
  </r>
  <r>
    <x v="318"/>
    <s v="Year 2"/>
    <d v="2013-12-31T00:00:00"/>
    <n v="171596000000"/>
    <n v="152451000000"/>
    <n v="15597000000"/>
    <n v="0"/>
    <n v="971000000"/>
    <x v="9"/>
    <s v="Oil &amp; Gas Refining &amp; Marketing &amp; Transportation"/>
    <n v="19145000000"/>
    <x v="1228"/>
  </r>
  <r>
    <x v="318"/>
    <s v="Year 3"/>
    <d v="2014-12-31T00:00:00"/>
    <n v="161212000000"/>
    <n v="140183000000"/>
    <n v="16703000000"/>
    <n v="0"/>
    <n v="1019000000"/>
    <x v="9"/>
    <s v="Oil &amp; Gas Refining &amp; Marketing &amp; Transportation"/>
    <n v="21029000000"/>
    <x v="1229"/>
  </r>
  <r>
    <x v="318"/>
    <s v="Year 4"/>
    <d v="2015-12-31T00:00:00"/>
    <n v="98975000000"/>
    <n v="77693000000"/>
    <n v="15747000000"/>
    <n v="0"/>
    <n v="1099000000"/>
    <x v="9"/>
    <s v="Oil &amp; Gas Refining &amp; Marketing &amp; Transportation"/>
    <n v="21282000000"/>
    <x v="1230"/>
  </r>
  <r>
    <x v="319"/>
    <s v="Year 1"/>
    <d v="2013-02-03T00:00:00"/>
    <n v="6043000000"/>
    <n v="2793800000"/>
    <n v="2594300000"/>
    <n v="0"/>
    <n v="0"/>
    <x v="1"/>
    <s v="Apparel, Accessories &amp; Luxury Goods"/>
    <n v="3249200000"/>
    <x v="1231"/>
  </r>
  <r>
    <x v="319"/>
    <s v="Year 2"/>
    <d v="2014-02-02T00:00:00"/>
    <n v="8186400000"/>
    <n v="3967100000"/>
    <n v="3673500000"/>
    <n v="0"/>
    <n v="0"/>
    <x v="1"/>
    <s v="Apparel, Accessories &amp; Luxury Goods"/>
    <n v="4219300000"/>
    <x v="1232"/>
  </r>
  <r>
    <x v="319"/>
    <s v="Year 3"/>
    <d v="2015-02-01T00:00:00"/>
    <n v="8241200000"/>
    <n v="3914500000"/>
    <n v="3713600000"/>
    <n v="0"/>
    <n v="0"/>
    <x v="1"/>
    <s v="Apparel, Accessories &amp; Luxury Goods"/>
    <n v="4326700000"/>
    <x v="1233"/>
  </r>
  <r>
    <x v="319"/>
    <s v="Year 4"/>
    <d v="2016-01-31T00:00:00"/>
    <n v="8020300000"/>
    <n v="3858700000"/>
    <n v="3417700000"/>
    <n v="0"/>
    <n v="0"/>
    <x v="1"/>
    <s v="Apparel, Accessories &amp; Luxury Goods"/>
    <n v="4161600000"/>
    <x v="1234"/>
  </r>
  <r>
    <x v="320"/>
    <s v="Year 1"/>
    <d v="2012-12-31T00:00:00"/>
    <n v="5920269000"/>
    <n v="4982562000"/>
    <n v="434894000"/>
    <n v="0"/>
    <n v="37691000"/>
    <x v="0"/>
    <s v="Industrial Conglomerates"/>
    <n v="937707000"/>
    <x v="1235"/>
  </r>
  <r>
    <x v="320"/>
    <s v="Year 2"/>
    <d v="2013-12-31T00:00:00"/>
    <n v="6411577000"/>
    <n v="5424644000"/>
    <n v="485069000"/>
    <n v="0"/>
    <n v="25865000"/>
    <x v="0"/>
    <s v="Industrial Conglomerates"/>
    <n v="986933000"/>
    <x v="1236"/>
  </r>
  <r>
    <x v="320"/>
    <s v="Year 3"/>
    <d v="2014-12-31T00:00:00"/>
    <n v="7747229000"/>
    <n v="6578435000"/>
    <n v="705477000"/>
    <n v="0"/>
    <n v="34257000"/>
    <x v="0"/>
    <s v="Industrial Conglomerates"/>
    <n v="1168794000"/>
    <x v="1237"/>
  </r>
  <r>
    <x v="320"/>
    <s v="Year 4"/>
    <d v="2015-12-31T00:00:00"/>
    <n v="7572436000"/>
    <n v="6648771000"/>
    <n v="592863000"/>
    <n v="0"/>
    <n v="34848000"/>
    <x v="0"/>
    <s v="Industrial Conglomerates"/>
    <n v="923665000"/>
    <x v="1238"/>
  </r>
  <r>
    <x v="321"/>
    <s v="Year 1"/>
    <d v="2012-12-31T00:00:00"/>
    <n v="11224000000"/>
    <n v="6396000000"/>
    <n v="1227000000"/>
    <n v="98000000"/>
    <n v="1001000000"/>
    <x v="8"/>
    <s v="Industrial Gases"/>
    <n v="4828000000"/>
    <x v="1239"/>
  </r>
  <r>
    <x v="321"/>
    <s v="Year 2"/>
    <d v="2013-12-31T00:00:00"/>
    <n v="11925000000"/>
    <n v="6744000000"/>
    <n v="1349000000"/>
    <n v="98000000"/>
    <n v="1109000000"/>
    <x v="8"/>
    <s v="Industrial Gases"/>
    <n v="5181000000"/>
    <x v="1240"/>
  </r>
  <r>
    <x v="321"/>
    <s v="Year 3"/>
    <d v="2014-12-31T00:00:00"/>
    <n v="12273000000"/>
    <n v="6962000000"/>
    <n v="1437000000"/>
    <n v="96000000"/>
    <n v="1170000000"/>
    <x v="8"/>
    <s v="Industrial Gases"/>
    <n v="5311000000"/>
    <x v="1241"/>
  </r>
  <r>
    <x v="321"/>
    <s v="Year 4"/>
    <d v="2015-12-31T00:00:00"/>
    <n v="10776000000"/>
    <n v="5960000000"/>
    <n v="1296000000"/>
    <n v="93000000"/>
    <n v="1106000000"/>
    <x v="8"/>
    <s v="Industrial Gases"/>
    <n v="4816000000"/>
    <x v="1242"/>
  </r>
  <r>
    <x v="322"/>
    <s v="Year 1"/>
    <d v="2013-09-29T00:00:00"/>
    <n v="24866000000"/>
    <n v="9820000000"/>
    <n v="2849000000"/>
    <n v="4967000000"/>
    <n v="0"/>
    <x v="2"/>
    <s v="Semiconductors"/>
    <n v="15046000000"/>
    <x v="1243"/>
  </r>
  <r>
    <x v="322"/>
    <s v="Year 2"/>
    <d v="2014-09-28T00:00:00"/>
    <n v="26487000000"/>
    <n v="10686000000"/>
    <n v="2774000000"/>
    <n v="5477000000"/>
    <n v="0"/>
    <x v="2"/>
    <s v="Semiconductors"/>
    <n v="15801000000"/>
    <x v="1244"/>
  </r>
  <r>
    <x v="322"/>
    <s v="Year 3"/>
    <d v="2015-09-27T00:00:00"/>
    <n v="25281000000"/>
    <n v="10378000000"/>
    <n v="3637000000"/>
    <n v="5490000000"/>
    <n v="0"/>
    <x v="2"/>
    <s v="Semiconductors"/>
    <n v="14903000000"/>
    <x v="1245"/>
  </r>
  <r>
    <x v="322"/>
    <s v="Year 4"/>
    <d v="2016-09-25T00:00:00"/>
    <n v="23554000000"/>
    <n v="9749000000"/>
    <n v="2159000000"/>
    <n v="5151000000"/>
    <n v="0"/>
    <x v="2"/>
    <s v="Semiconductors"/>
    <n v="13805000000"/>
    <x v="1246"/>
  </r>
  <r>
    <x v="323"/>
    <s v="Year 1"/>
    <d v="2014-03-29T00:00:00"/>
    <n v="1148231000"/>
    <n v="743304000"/>
    <n v="180317000"/>
    <n v="197269000"/>
    <n v="0"/>
    <x v="2"/>
    <s v="Semiconductors"/>
    <n v="404927000"/>
    <x v="1247"/>
  </r>
  <r>
    <x v="323"/>
    <s v="Year 2"/>
    <d v="2015-03-28T00:00:00"/>
    <n v="1710966000"/>
    <n v="1021658000"/>
    <n v="309348000"/>
    <n v="257494000"/>
    <n v="0"/>
    <x v="2"/>
    <s v="Semiconductors"/>
    <n v="689308000"/>
    <x v="1248"/>
  </r>
  <r>
    <x v="323"/>
    <s v="Year 3"/>
    <d v="2016-04-02T00:00:00"/>
    <n v="2610726000"/>
    <n v="1561173000"/>
    <n v="588822000"/>
    <n v="448763000"/>
    <n v="0"/>
    <x v="2"/>
    <s v="Semiconductors"/>
    <n v="1049553000"/>
    <x v="1249"/>
  </r>
  <r>
    <x v="324"/>
    <s v="Year 1"/>
    <d v="2013-12-31T00:00:00"/>
    <n v="6419285000"/>
    <n v="5099484000"/>
    <n v="922340000"/>
    <n v="0"/>
    <n v="0"/>
    <x v="0"/>
    <s v="Industrial Conglomerates"/>
    <n v="1319801000"/>
    <x v="1250"/>
  </r>
  <r>
    <x v="324"/>
    <s v="Year 2"/>
    <d v="2014-12-31T00:00:00"/>
    <n v="6638774000"/>
    <n v="5253040000"/>
    <n v="1030014000"/>
    <n v="0"/>
    <n v="0"/>
    <x v="0"/>
    <s v="Industrial Conglomerates"/>
    <n v="1385734000"/>
    <x v="1251"/>
  </r>
  <r>
    <x v="324"/>
    <s v="Year 3"/>
    <d v="2015-12-31T00:00:00"/>
    <n v="6571893000"/>
    <n v="5086449000"/>
    <n v="961579000"/>
    <n v="0"/>
    <n v="0"/>
    <x v="0"/>
    <s v="Industrial Conglomerates"/>
    <n v="1485444000"/>
    <x v="1252"/>
  </r>
  <r>
    <x v="324"/>
    <s v="Year 4"/>
    <d v="2016-12-31T00:00:00"/>
    <n v="6786984000"/>
    <n v="5285568000"/>
    <n v="956158000"/>
    <n v="0"/>
    <n v="0"/>
    <x v="0"/>
    <s v="Industrial Conglomerates"/>
    <n v="1501416000"/>
    <x v="1253"/>
  </r>
  <r>
    <x v="325"/>
    <s v="Year 1"/>
    <d v="2012-12-31T00:00:00"/>
    <n v="7688024000"/>
    <n v="5157434000"/>
    <n v="1011543000"/>
    <n v="0"/>
    <n v="730493000"/>
    <x v="1"/>
    <s v="Hotels, Resorts &amp; Cruise Lines"/>
    <n v="2530590000"/>
    <x v="1254"/>
  </r>
  <r>
    <x v="325"/>
    <s v="Year 2"/>
    <d v="2013-12-31T00:00:00"/>
    <n v="7959894000"/>
    <n v="5305270000"/>
    <n v="1044819000"/>
    <n v="0"/>
    <n v="754711000"/>
    <x v="1"/>
    <s v="Hotels, Resorts &amp; Cruise Lines"/>
    <n v="2654624000"/>
    <x v="1255"/>
  </r>
  <r>
    <x v="325"/>
    <s v="Year 3"/>
    <d v="2014-12-31T00:00:00"/>
    <n v="8073855000"/>
    <n v="5306281000"/>
    <n v="1048952000"/>
    <n v="0"/>
    <n v="772445000"/>
    <x v="1"/>
    <s v="Hotels, Resorts &amp; Cruise Lines"/>
    <n v="2767574000"/>
    <x v="1256"/>
  </r>
  <r>
    <x v="325"/>
    <s v="Year 4"/>
    <d v="2015-12-31T00:00:00"/>
    <n v="8299074000"/>
    <n v="5099393000"/>
    <n v="1086504000"/>
    <n v="0"/>
    <n v="827008000"/>
    <x v="1"/>
    <s v="Hotels, Resorts &amp; Cruise Lines"/>
    <n v="3199681000"/>
    <x v="1257"/>
  </r>
  <r>
    <x v="326"/>
    <s v="Year 1"/>
    <d v="2013-12-31T00:00:00"/>
    <n v="2104745000"/>
    <n v="155355000"/>
    <n v="346393000"/>
    <n v="859947000"/>
    <n v="0"/>
    <x v="3"/>
    <s v="Biotechnology"/>
    <n v="1949390000"/>
    <x v="1182"/>
  </r>
  <r>
    <x v="326"/>
    <s v="Year 2"/>
    <d v="2014-12-31T00:00:00"/>
    <n v="2819557000"/>
    <n v="205018000"/>
    <n v="519267000"/>
    <n v="1271353000"/>
    <n v="0"/>
    <x v="3"/>
    <s v="Biotechnology"/>
    <n v="2614539000"/>
    <x v="1183"/>
  </r>
  <r>
    <x v="326"/>
    <s v="Year 3"/>
    <d v="2015-12-31T00:00:00"/>
    <n v="4103728000"/>
    <n v="392709000"/>
    <n v="838526000"/>
    <n v="1620577000"/>
    <n v="0"/>
    <x v="3"/>
    <s v="Biotechnology"/>
    <n v="3711019000"/>
    <x v="1184"/>
  </r>
  <r>
    <x v="326"/>
    <s v="Year 4"/>
    <d v="2016-12-31T00:00:00"/>
    <n v="4860427000"/>
    <n v="299694000"/>
    <n v="1177697000"/>
    <n v="2052295000"/>
    <n v="0"/>
    <x v="3"/>
    <s v="Biotechnology"/>
    <n v="4560733000"/>
    <x v="1185"/>
  </r>
  <r>
    <x v="327"/>
    <s v="Year 1"/>
    <d v="2013-12-31T00:00:00"/>
    <n v="4245895000"/>
    <n v="2522803000"/>
    <n v="1324815000"/>
    <n v="0"/>
    <n v="1700000"/>
    <x v="0"/>
    <s v="Human Resource &amp; Employment Services"/>
    <n v="1723092000"/>
    <x v="1258"/>
  </r>
  <r>
    <x v="327"/>
    <s v="Year 2"/>
    <d v="2014-12-31T00:00:00"/>
    <n v="4695014000"/>
    <n v="2772098000"/>
    <n v="1425734000"/>
    <n v="0"/>
    <n v="557000"/>
    <x v="0"/>
    <s v="Human Resource &amp; Employment Services"/>
    <n v="1922916000"/>
    <x v="1259"/>
  </r>
  <r>
    <x v="327"/>
    <s v="Year 3"/>
    <d v="2015-12-31T00:00:00"/>
    <n v="5094933000"/>
    <n v="2980462000"/>
    <n v="1533799000"/>
    <n v="0"/>
    <n v="192000"/>
    <x v="0"/>
    <s v="Human Resource &amp; Employment Services"/>
    <n v="2114471000"/>
    <x v="1260"/>
  </r>
  <r>
    <x v="327"/>
    <s v="Year 4"/>
    <d v="2016-12-31T00:00:00"/>
    <n v="5250399000"/>
    <n v="3089723000"/>
    <n v="1606217000"/>
    <n v="0"/>
    <n v="1237000"/>
    <x v="0"/>
    <s v="Human Resource &amp; Employment Services"/>
    <n v="2160676000"/>
    <x v="1261"/>
  </r>
  <r>
    <x v="328"/>
    <s v="Year 1"/>
    <d v="2013-02-28T00:00:00"/>
    <n v="1328817000"/>
    <n v="200600000"/>
    <n v="660887000"/>
    <n v="263150000"/>
    <n v="0"/>
    <x v="2"/>
    <s v="Systems Software"/>
    <n v="1128217000"/>
    <x v="1262"/>
  </r>
  <r>
    <x v="328"/>
    <s v="Year 2"/>
    <d v="2014-02-28T00:00:00"/>
    <n v="1534615000"/>
    <n v="232600000"/>
    <n v="750292000"/>
    <n v="317263000"/>
    <n v="0"/>
    <x v="2"/>
    <s v="Systems Software"/>
    <n v="1302015000"/>
    <x v="1263"/>
  </r>
  <r>
    <x v="328"/>
    <s v="Year 3"/>
    <d v="2015-02-28T00:00:00"/>
    <n v="1789489000"/>
    <n v="273199000"/>
    <n v="898440000"/>
    <n v="367856000"/>
    <n v="0"/>
    <x v="2"/>
    <s v="Systems Software"/>
    <n v="1516290000"/>
    <x v="1264"/>
  </r>
  <r>
    <x v="328"/>
    <s v="Year 4"/>
    <d v="2016-02-29T00:00:00"/>
    <n v="2052230000"/>
    <n v="309629000"/>
    <n v="1041231000"/>
    <n v="413322000"/>
    <n v="0"/>
    <x v="2"/>
    <s v="Systems Software"/>
    <n v="1742601000"/>
    <x v="1265"/>
  </r>
  <r>
    <x v="329"/>
    <s v="Year 1"/>
    <d v="2013-03-30T00:00:00"/>
    <n v="6945000000"/>
    <n v="2789000000"/>
    <n v="2971000000"/>
    <n v="0"/>
    <n v="27000000"/>
    <x v="1"/>
    <s v="Apparel, Accessories &amp; Luxury Goods"/>
    <n v="4156000000"/>
    <x v="1266"/>
  </r>
  <r>
    <x v="329"/>
    <s v="Year 2"/>
    <d v="2014-03-29T00:00:00"/>
    <n v="7450000000"/>
    <n v="3140000000"/>
    <n v="3142000000"/>
    <n v="0"/>
    <n v="35000000"/>
    <x v="1"/>
    <s v="Apparel, Accessories &amp; Luxury Goods"/>
    <n v="4310000000"/>
    <x v="1267"/>
  </r>
  <r>
    <x v="329"/>
    <s v="Year 3"/>
    <d v="2015-03-28T00:00:00"/>
    <n v="7620000000"/>
    <n v="3242000000"/>
    <n v="3301000000"/>
    <n v="0"/>
    <n v="25000000"/>
    <x v="1"/>
    <s v="Apparel, Accessories &amp; Luxury Goods"/>
    <n v="4378000000"/>
    <x v="1268"/>
  </r>
  <r>
    <x v="329"/>
    <s v="Year 4"/>
    <d v="2016-04-02T00:00:00"/>
    <n v="7405000000"/>
    <n v="3218000000"/>
    <n v="3389000000"/>
    <n v="0"/>
    <n v="24000000"/>
    <x v="1"/>
    <s v="Apparel, Accessories &amp; Luxury Goods"/>
    <n v="4187000000"/>
    <x v="294"/>
  </r>
  <r>
    <x v="330"/>
    <s v="Year 1"/>
    <d v="2013-09-30T00:00:00"/>
    <n v="6351900000"/>
    <n v="3778100000"/>
    <n v="1537700000"/>
    <n v="0"/>
    <n v="0"/>
    <x v="0"/>
    <s v="Industrial Conglomerates"/>
    <n v="2573800000"/>
    <x v="1269"/>
  </r>
  <r>
    <x v="330"/>
    <s v="Year 2"/>
    <d v="2014-09-30T00:00:00"/>
    <n v="6623500000"/>
    <n v="3869600000"/>
    <n v="1570100000"/>
    <n v="0"/>
    <n v="0"/>
    <x v="0"/>
    <s v="Industrial Conglomerates"/>
    <n v="2753900000"/>
    <x v="1270"/>
  </r>
  <r>
    <x v="330"/>
    <s v="Year 3"/>
    <d v="2015-09-30T00:00:00"/>
    <n v="6307900000"/>
    <n v="3604800000"/>
    <n v="1506400000"/>
    <n v="0"/>
    <n v="0"/>
    <x v="0"/>
    <s v="Industrial Conglomerates"/>
    <n v="2703100000"/>
    <x v="1271"/>
  </r>
  <r>
    <x v="330"/>
    <s v="Year 4"/>
    <d v="2016-09-30T00:00:00"/>
    <n v="5879500000"/>
    <n v="3404000000"/>
    <n v="1467400000"/>
    <n v="0"/>
    <n v="0"/>
    <x v="0"/>
    <s v="Industrial Conglomerates"/>
    <n v="2475500000"/>
    <x v="1272"/>
  </r>
  <r>
    <x v="331"/>
    <s v="Year 1"/>
    <d v="2012-12-31T00:00:00"/>
    <n v="2993489000"/>
    <n v="1321772000"/>
    <n v="914130000"/>
    <n v="0"/>
    <n v="0"/>
    <x v="0"/>
    <s v="Industrial Conglomerates"/>
    <n v="1671717000"/>
    <x v="1273"/>
  </r>
  <r>
    <x v="331"/>
    <s v="Year 2"/>
    <d v="2013-12-31T00:00:00"/>
    <n v="3238128000"/>
    <n v="1355200000"/>
    <n v="1040567000"/>
    <n v="0"/>
    <n v="0"/>
    <x v="0"/>
    <s v="Industrial Conglomerates"/>
    <n v="1882928000"/>
    <x v="1274"/>
  </r>
  <r>
    <x v="331"/>
    <s v="Year 3"/>
    <d v="2014-12-31T00:00:00"/>
    <n v="3549494000"/>
    <n v="1447595000"/>
    <n v="1102426000"/>
    <n v="0"/>
    <n v="0"/>
    <x v="0"/>
    <s v="Industrial Conglomerates"/>
    <n v="2101899000"/>
    <x v="1275"/>
  </r>
  <r>
    <x v="331"/>
    <s v="Year 4"/>
    <d v="2015-12-31T00:00:00"/>
    <n v="3582395000"/>
    <n v="1417749000"/>
    <n v="1136728000"/>
    <n v="0"/>
    <n v="0"/>
    <x v="0"/>
    <s v="Industrial Conglomerates"/>
    <n v="2164646000"/>
    <x v="1276"/>
  </r>
  <r>
    <x v="332"/>
    <s v="Year 1"/>
    <d v="2013-02-02T00:00:00"/>
    <n v="9721065000"/>
    <n v="7011428000"/>
    <n v="1437886000"/>
    <n v="0"/>
    <n v="0"/>
    <x v="1"/>
    <s v="Apparel Retail"/>
    <n v="2709637000"/>
    <x v="1277"/>
  </r>
  <r>
    <x v="332"/>
    <s v="Year 2"/>
    <d v="2014-02-01T00:00:00"/>
    <n v="10230353000"/>
    <n v="7360924000"/>
    <n v="1526366000"/>
    <n v="0"/>
    <n v="0"/>
    <x v="1"/>
    <s v="Apparel Retail"/>
    <n v="2869429000"/>
    <x v="1278"/>
  </r>
  <r>
    <x v="332"/>
    <s v="Year 3"/>
    <d v="2015-01-31T00:00:00"/>
    <n v="11041677000"/>
    <n v="7937956000"/>
    <n v="1615371000"/>
    <n v="0"/>
    <n v="0"/>
    <x v="1"/>
    <s v="Apparel Retail"/>
    <n v="3103721000"/>
    <x v="1279"/>
  </r>
  <r>
    <x v="332"/>
    <s v="Year 4"/>
    <d v="2016-01-30T00:00:00"/>
    <n v="11939999000"/>
    <n v="8576873000"/>
    <n v="1738755000"/>
    <n v="0"/>
    <n v="0"/>
    <x v="1"/>
    <s v="Apparel Retail"/>
    <n v="3363126000"/>
    <x v="1280"/>
  </r>
  <r>
    <x v="333"/>
    <s v="Year 1"/>
    <d v="2012-12-31T00:00:00"/>
    <n v="1367135000"/>
    <n v="328784000"/>
    <n v="248136000"/>
    <n v="0"/>
    <n v="445228000"/>
    <x v="9"/>
    <s v="Oil &amp; Gas Exploration &amp; Production"/>
    <n v="1038351000"/>
    <x v="1281"/>
  </r>
  <r>
    <x v="333"/>
    <s v="Year 2"/>
    <d v="2013-12-31T00:00:00"/>
    <n v="1832253000"/>
    <n v="516119000"/>
    <n v="391707000"/>
    <n v="0"/>
    <n v="492397000"/>
    <x v="9"/>
    <s v="Oil &amp; Gas Exploration &amp; Production"/>
    <n v="1316134000"/>
    <x v="1282"/>
  </r>
  <r>
    <x v="333"/>
    <s v="Year 3"/>
    <d v="2014-12-31T00:00:00"/>
    <n v="2042537000"/>
    <n v="605752000"/>
    <n v="191802000"/>
    <n v="0"/>
    <n v="551032000"/>
    <x v="9"/>
    <s v="Oil &amp; Gas Exploration &amp; Production"/>
    <n v="1436785000"/>
    <x v="1283"/>
  </r>
  <r>
    <x v="333"/>
    <s v="Year 4"/>
    <d v="2015-12-31T00:00:00"/>
    <n v="1181704000"/>
    <n v="648968000"/>
    <n v="165318000"/>
    <n v="0"/>
    <n v="581155000"/>
    <x v="9"/>
    <s v="Oil &amp; Gas Exploration &amp; Production"/>
    <n v="532736000"/>
    <x v="1284"/>
  </r>
  <r>
    <x v="334"/>
    <s v="Year 1"/>
    <d v="2013-12-31T00:00:00"/>
    <n v="8417200000"/>
    <n v="5234700000"/>
    <n v="1088100000"/>
    <n v="0"/>
    <n v="877400000"/>
    <x v="0"/>
    <s v="Industrial Conglomerates"/>
    <n v="3182500000"/>
    <x v="1285"/>
  </r>
  <r>
    <x v="334"/>
    <s v="Year 2"/>
    <d v="2014-12-31T00:00:00"/>
    <n v="8803300000"/>
    <n v="5643100000"/>
    <n v="998400000"/>
    <n v="0"/>
    <n v="906900000"/>
    <x v="0"/>
    <s v="Industrial Conglomerates"/>
    <n v="3160200000"/>
    <x v="1286"/>
  </r>
  <r>
    <x v="334"/>
    <s v="Year 3"/>
    <d v="2015-12-31T00:00:00"/>
    <n v="9115000000"/>
    <n v="5518600000"/>
    <n v="1067000000"/>
    <n v="0"/>
    <n v="970600000"/>
    <x v="0"/>
    <s v="Industrial Conglomerates"/>
    <n v="3596400000"/>
    <x v="502"/>
  </r>
  <r>
    <x v="334"/>
    <s v="Year 4"/>
    <d v="2016-12-31T00:00:00"/>
    <n v="9387700000"/>
    <n v="5764000000"/>
    <n v="1054500000"/>
    <n v="0"/>
    <n v="991100000"/>
    <x v="0"/>
    <s v="Industrial Conglomerates"/>
    <n v="3623700000"/>
    <x v="1287"/>
  </r>
  <r>
    <x v="335"/>
    <s v="Year 1"/>
    <d v="2013-09-29T00:00:00"/>
    <n v="14866800000"/>
    <n v="6382300000"/>
    <n v="5655800000"/>
    <n v="0"/>
    <n v="621400000"/>
    <x v="1"/>
    <s v="Restaurants"/>
    <n v="8484500000"/>
    <x v="1288"/>
  </r>
  <r>
    <x v="335"/>
    <s v="Year 2"/>
    <d v="2014-09-28T00:00:00"/>
    <n v="16447800000"/>
    <n v="6858800000"/>
    <n v="6086800000"/>
    <n v="0"/>
    <n v="709600000"/>
    <x v="1"/>
    <s v="Restaurants"/>
    <n v="9589000000"/>
    <x v="1289"/>
  </r>
  <r>
    <x v="335"/>
    <s v="Year 3"/>
    <d v="2015-09-27T00:00:00"/>
    <n v="19162700000"/>
    <n v="7787500000"/>
    <n v="7130200000"/>
    <n v="0"/>
    <n v="893900000"/>
    <x v="1"/>
    <s v="Restaurants"/>
    <n v="11375200000"/>
    <x v="1290"/>
  </r>
  <r>
    <x v="335"/>
    <s v="Year 4"/>
    <d v="2016-10-02T00:00:00"/>
    <n v="21315900000"/>
    <n v="8511100000"/>
    <n v="7970300000"/>
    <n v="0"/>
    <n v="980800000"/>
    <x v="1"/>
    <s v="Restaurants"/>
    <n v="12804800000"/>
    <x v="1291"/>
  </r>
  <r>
    <x v="336"/>
    <s v="Year 1"/>
    <d v="2012-12-31T00:00:00"/>
    <n v="4176000000"/>
    <n v="2754000000"/>
    <n v="207000000"/>
    <n v="0"/>
    <n v="356000000"/>
    <x v="5"/>
    <s v="MultiUtilities"/>
    <n v="1422000000"/>
    <x v="1292"/>
  </r>
  <r>
    <x v="336"/>
    <s v="Year 2"/>
    <d v="2013-12-31T00:00:00"/>
    <n v="4495000000"/>
    <n v="2987000000"/>
    <n v="220000000"/>
    <n v="0"/>
    <n v="378000000"/>
    <x v="5"/>
    <s v="MultiUtilities"/>
    <n v="1508000000"/>
    <x v="1293"/>
  </r>
  <r>
    <x v="336"/>
    <s v="Year 3"/>
    <d v="2014-12-31T00:00:00"/>
    <n v="4951000000"/>
    <n v="3331000000"/>
    <n v="229000000"/>
    <n v="0"/>
    <n v="384000000"/>
    <x v="5"/>
    <s v="MultiUtilities"/>
    <n v="1620000000"/>
    <x v="1294"/>
  </r>
  <r>
    <x v="336"/>
    <s v="Year 4"/>
    <d v="2015-12-31T00:00:00"/>
    <n v="4380000000"/>
    <n v="2714000000"/>
    <n v="234000000"/>
    <n v="0"/>
    <n v="358000000"/>
    <x v="5"/>
    <s v="MultiUtilities"/>
    <n v="1666000000"/>
    <x v="1295"/>
  </r>
  <r>
    <x v="337"/>
    <s v="Year 1"/>
    <d v="2012-12-31T00:00:00"/>
    <n v="5075000000"/>
    <n v="2417000000"/>
    <n v="337000000"/>
    <n v="0"/>
    <n v="746000000"/>
    <x v="9"/>
    <s v="Oil &amp; Gas Refining &amp; Marketing &amp; Transportation"/>
    <n v="2658000000"/>
    <x v="1296"/>
  </r>
  <r>
    <x v="337"/>
    <s v="Year 2"/>
    <d v="2013-12-31T00:00:00"/>
    <n v="5518000000"/>
    <n v="2707000000"/>
    <n v="373000000"/>
    <n v="0"/>
    <n v="772000000"/>
    <x v="9"/>
    <s v="Oil &amp; Gas Refining &amp; Marketing &amp; Transportation"/>
    <n v="2811000000"/>
    <x v="892"/>
  </r>
  <r>
    <x v="337"/>
    <s v="Year 3"/>
    <d v="2014-12-31T00:00:00"/>
    <n v="5903000000"/>
    <n v="2790000000"/>
    <n v="393000000"/>
    <n v="0"/>
    <n v="796000000"/>
    <x v="9"/>
    <s v="Oil &amp; Gas Refining &amp; Marketing &amp; Transportation"/>
    <n v="3113000000"/>
    <x v="1297"/>
  </r>
  <r>
    <x v="337"/>
    <s v="Year 4"/>
    <d v="2015-12-31T00:00:00"/>
    <n v="5234000000"/>
    <n v="2335000000"/>
    <n v="353000000"/>
    <n v="0"/>
    <n v="764000000"/>
    <x v="9"/>
    <s v="Oil &amp; Gas Refining &amp; Marketing &amp; Transportation"/>
    <n v="2899000000"/>
    <x v="1298"/>
  </r>
  <r>
    <x v="338"/>
    <s v="Year 1"/>
    <d v="2013-12-31T00:00:00"/>
    <n v="7690800000"/>
    <n v="5100900000"/>
    <n v="1788300000"/>
    <n v="0"/>
    <n v="123200000"/>
    <x v="8"/>
    <s v="Paper Packaging"/>
    <n v="2589900000"/>
    <x v="1299"/>
  </r>
  <r>
    <x v="338"/>
    <s v="Year 2"/>
    <d v="2014-12-31T00:00:00"/>
    <n v="7750500000"/>
    <n v="5062900000"/>
    <n v="1849400000"/>
    <n v="0"/>
    <n v="118900000"/>
    <x v="8"/>
    <s v="Paper Packaging"/>
    <n v="2687600000"/>
    <x v="1300"/>
  </r>
  <r>
    <x v="338"/>
    <s v="Year 3"/>
    <d v="2015-12-31T00:00:00"/>
    <n v="7031500000"/>
    <n v="4444900000"/>
    <n v="1656200000"/>
    <n v="0"/>
    <n v="88700000"/>
    <x v="8"/>
    <s v="Paper Packaging"/>
    <n v="2586600000"/>
    <x v="1301"/>
  </r>
  <r>
    <x v="338"/>
    <s v="Year 4"/>
    <d v="2016-12-31T00:00:00"/>
    <n v="6778300000"/>
    <n v="4246700000"/>
    <n v="1604400000"/>
    <n v="0"/>
    <n v="94900000"/>
    <x v="8"/>
    <s v="Paper Packaging"/>
    <n v="2531600000"/>
    <x v="1302"/>
  </r>
  <r>
    <x v="339"/>
    <s v="Year 1"/>
    <d v="2012-12-31T00:00:00"/>
    <n v="9534462000"/>
    <n v="5328236000"/>
    <n v="3264896000"/>
    <n v="0"/>
    <n v="0"/>
    <x v="8"/>
    <s v="Specialty Chemicals"/>
    <n v="4206226000"/>
    <x v="1303"/>
  </r>
  <r>
    <x v="339"/>
    <s v="Year 2"/>
    <d v="2013-12-31T00:00:00"/>
    <n v="10185532000"/>
    <n v="5568966000"/>
    <n v="3470200000"/>
    <n v="0"/>
    <n v="0"/>
    <x v="8"/>
    <s v="Specialty Chemicals"/>
    <n v="4616566000"/>
    <x v="1304"/>
  </r>
  <r>
    <x v="339"/>
    <s v="Year 3"/>
    <d v="2014-12-31T00:00:00"/>
    <n v="11129533000"/>
    <n v="5965049000"/>
    <n v="3860448000"/>
    <n v="0"/>
    <n v="0"/>
    <x v="8"/>
    <s v="Specialty Chemicals"/>
    <n v="5164484000"/>
    <x v="1305"/>
  </r>
  <r>
    <x v="339"/>
    <s v="Year 4"/>
    <d v="2015-12-31T00:00:00"/>
    <n v="11339304000"/>
    <n v="5780078000"/>
    <n v="3943786000"/>
    <n v="0"/>
    <n v="0"/>
    <x v="8"/>
    <s v="Specialty Chemicals"/>
    <n v="5559226000"/>
    <x v="1306"/>
  </r>
  <r>
    <x v="340"/>
    <s v="Year 1"/>
    <d v="2013-02-02T00:00:00"/>
    <n v="3983400000"/>
    <n v="2446000000"/>
    <n v="976900000"/>
    <n v="0"/>
    <n v="0"/>
    <x v="1"/>
    <s v="Specialty Stores"/>
    <n v="1537400000"/>
    <x v="1307"/>
  </r>
  <r>
    <x v="340"/>
    <s v="Year 2"/>
    <d v="2014-02-01T00:00:00"/>
    <n v="4209200000"/>
    <n v="2628700000"/>
    <n v="1010000000"/>
    <n v="0"/>
    <n v="0"/>
    <x v="1"/>
    <s v="Specialty Stores"/>
    <n v="1580500000"/>
    <x v="1308"/>
  </r>
  <r>
    <x v="340"/>
    <s v="Year 3"/>
    <d v="2015-02-02T00:00:00"/>
    <n v="5736300000"/>
    <n v="3662100000"/>
    <n v="1497600000"/>
    <n v="0"/>
    <n v="0"/>
    <x v="1"/>
    <s v="Specialty Stores"/>
    <n v="2074200000"/>
    <x v="1309"/>
  </r>
  <r>
    <x v="340"/>
    <s v="Year 4"/>
    <d v="2016-01-30T00:00:00"/>
    <n v="6550200000"/>
    <n v="4109800000"/>
    <n v="1736700000"/>
    <n v="0"/>
    <n v="0"/>
    <x v="1"/>
    <s v="Specialty Stores"/>
    <n v="2440400000"/>
    <x v="1310"/>
  </r>
  <r>
    <x v="341"/>
    <s v="Year 1"/>
    <d v="2013-04-30T00:00:00"/>
    <n v="5897700000"/>
    <n v="3870100000"/>
    <n v="1020400000"/>
    <n v="0"/>
    <n v="96800000"/>
    <x v="4"/>
    <s v="Packaged Foods &amp; Meats"/>
    <n v="2027600000"/>
    <x v="1311"/>
  </r>
  <r>
    <x v="341"/>
    <s v="Year 2"/>
    <d v="2014-04-30T00:00:00"/>
    <n v="5610600000"/>
    <n v="3579600000"/>
    <n v="1013100000"/>
    <n v="0"/>
    <n v="98900000"/>
    <x v="4"/>
    <s v="Packaged Foods &amp; Meats"/>
    <n v="2031000000"/>
    <x v="1312"/>
  </r>
  <r>
    <x v="341"/>
    <s v="Year 3"/>
    <d v="2015-04-30T00:00:00"/>
    <n v="5692700000"/>
    <n v="3724000000"/>
    <n v="1085800000"/>
    <n v="0"/>
    <n v="110900000"/>
    <x v="4"/>
    <s v="Packaged Foods &amp; Meats"/>
    <n v="1968700000"/>
    <x v="1313"/>
  </r>
  <r>
    <x v="341"/>
    <s v="Year 4"/>
    <d v="2016-04-30T00:00:00"/>
    <n v="7811200000"/>
    <n v="4843400000"/>
    <n v="1614100000"/>
    <n v="0"/>
    <n v="208400000"/>
    <x v="4"/>
    <s v="Packaged Foods &amp; Meats"/>
    <n v="2967800000"/>
    <x v="1314"/>
  </r>
  <r>
    <x v="342"/>
    <s v="Year 1"/>
    <d v="2012-12-31T00:00:00"/>
    <n v="1290052000"/>
    <n v="470243000"/>
    <n v="120310000"/>
    <n v="0"/>
    <n v="330418000"/>
    <x v="7"/>
    <s v="Office REITs"/>
    <n v="819809000"/>
    <x v="1315"/>
  </r>
  <r>
    <x v="342"/>
    <s v="Year 2"/>
    <d v="2013-12-31T00:00:00"/>
    <n v="1371065000"/>
    <n v="479665000"/>
    <n v="122128000"/>
    <n v="0"/>
    <n v="340316000"/>
    <x v="7"/>
    <s v="Office REITs"/>
    <n v="891400000"/>
    <x v="1316"/>
  </r>
  <r>
    <x v="342"/>
    <s v="Year 3"/>
    <d v="2014-12-31T00:00:00"/>
    <n v="1519978000"/>
    <n v="500126000"/>
    <n v="133502000"/>
    <n v="0"/>
    <n v="393987000"/>
    <x v="7"/>
    <s v="Office REITs"/>
    <n v="1019852000"/>
    <x v="1317"/>
  </r>
  <r>
    <x v="342"/>
    <s v="Year 4"/>
    <d v="2015-12-31T00:00:00"/>
    <n v="1662829000"/>
    <n v="534326000"/>
    <n v="139137000"/>
    <n v="0"/>
    <n v="588235000"/>
    <x v="7"/>
    <s v="Office REITs"/>
    <n v="1128503000"/>
    <x v="1318"/>
  </r>
  <r>
    <x v="343"/>
    <s v="Year 1"/>
    <d v="2013-12-31T00:00:00"/>
    <n v="3237500000"/>
    <n v="1638900000"/>
    <n v="1012400000"/>
    <n v="0"/>
    <n v="0"/>
    <x v="1"/>
    <s v="Household Appliances"/>
    <n v="1598600000"/>
    <x v="1319"/>
  </r>
  <r>
    <x v="343"/>
    <s v="Year 2"/>
    <d v="2015-01-03T00:00:00"/>
    <n v="3492600000"/>
    <n v="1759200000"/>
    <n v="1048700000"/>
    <n v="0"/>
    <n v="0"/>
    <x v="1"/>
    <s v="Household Appliances"/>
    <n v="1733400000"/>
    <x v="1320"/>
  </r>
  <r>
    <x v="343"/>
    <s v="Year 3"/>
    <d v="2016-01-02T00:00:00"/>
    <n v="3593100000"/>
    <n v="1774600000"/>
    <n v="1053700000"/>
    <n v="0"/>
    <n v="0"/>
    <x v="1"/>
    <s v="Household Appliances"/>
    <n v="1818500000"/>
    <x v="1321"/>
  </r>
  <r>
    <x v="343"/>
    <s v="Year 4"/>
    <d v="2016-12-31T00:00:00"/>
    <n v="3711800000"/>
    <n v="1803500000"/>
    <n v="1054100000"/>
    <n v="0"/>
    <n v="0"/>
    <x v="1"/>
    <s v="Household Appliances"/>
    <n v="1908300000"/>
    <x v="1322"/>
  </r>
  <r>
    <x v="344"/>
    <s v="Year 1"/>
    <d v="2012-12-31T00:00:00"/>
    <n v="2307182000"/>
    <n v="610836000"/>
    <n v="655473000"/>
    <n v="0"/>
    <n v="107591000"/>
    <x v="1"/>
    <s v="Broadcasting &amp; Cable TV"/>
    <n v="1696346000"/>
    <x v="1323"/>
  </r>
  <r>
    <x v="344"/>
    <s v="Year 2"/>
    <d v="2013-12-31T00:00:00"/>
    <n v="2530809000"/>
    <n v="699294000"/>
    <n v="729055000"/>
    <n v="0"/>
    <n v="117580000"/>
    <x v="1"/>
    <s v="Broadcasting &amp; Cable TV"/>
    <n v="1831515000"/>
    <x v="1324"/>
  </r>
  <r>
    <x v="344"/>
    <s v="Year 3"/>
    <d v="2014-12-31T00:00:00"/>
    <n v="2665456000"/>
    <n v="778896000"/>
    <n v="764799000"/>
    <n v="0"/>
    <n v="128582000"/>
    <x v="1"/>
    <s v="Broadcasting &amp; Cable TV"/>
    <n v="1886560000"/>
    <x v="1325"/>
  </r>
  <r>
    <x v="344"/>
    <s v="Year 4"/>
    <d v="2015-12-31T00:00:00"/>
    <n v="3018227000"/>
    <n v="987357000"/>
    <n v="785179000"/>
    <n v="0"/>
    <n v="137596000"/>
    <x v="1"/>
    <s v="Broadcasting &amp; Cable TV"/>
    <n v="2030870000"/>
    <x v="1326"/>
  </r>
  <r>
    <x v="345"/>
    <s v="Year 1"/>
    <d v="2012-12-31T00:00:00"/>
    <n v="16537000000"/>
    <n v="9373000000"/>
    <n v="914000000"/>
    <n v="0"/>
    <n v="1787000000"/>
    <x v="5"/>
    <s v="Electric Utilities"/>
    <n v="7164000000"/>
    <x v="1327"/>
  </r>
  <r>
    <x v="345"/>
    <s v="Year 2"/>
    <d v="2013-12-31T00:00:00"/>
    <n v="17087000000"/>
    <n v="9817000000"/>
    <n v="934000000"/>
    <n v="0"/>
    <n v="1901000000"/>
    <x v="5"/>
    <s v="Electric Utilities"/>
    <n v="7270000000"/>
    <x v="1328"/>
  </r>
  <r>
    <x v="345"/>
    <s v="Year 3"/>
    <d v="2014-12-31T00:00:00"/>
    <n v="18467000000"/>
    <n v="11031000000"/>
    <n v="981000000"/>
    <n v="0"/>
    <n v="1945000000"/>
    <x v="5"/>
    <s v="Electric Utilities"/>
    <n v="7436000000"/>
    <x v="1329"/>
  </r>
  <r>
    <x v="345"/>
    <s v="Year 4"/>
    <d v="2015-12-31T00:00:00"/>
    <n v="17489000000"/>
    <n v="9811000000"/>
    <n v="997000000"/>
    <n v="0"/>
    <n v="2034000000"/>
    <x v="5"/>
    <s v="Electric Utilities"/>
    <n v="7678000000"/>
    <x v="1330"/>
  </r>
  <r>
    <x v="346"/>
    <s v="Year 1"/>
    <d v="2012-12-31T00:00:00"/>
    <n v="4256157000"/>
    <n v="800380000"/>
    <n v="376687000"/>
    <n v="0"/>
    <n v="1068382000"/>
    <x v="7"/>
    <s v="REITs"/>
    <n v="3455777000"/>
    <x v="1331"/>
  </r>
  <r>
    <x v="346"/>
    <s v="Year 2"/>
    <d v="2013-12-31T00:00:00"/>
    <n v="4543849000"/>
    <n v="837946000"/>
    <n v="402369000"/>
    <n v="0"/>
    <n v="1107700000"/>
    <x v="7"/>
    <s v="REITs"/>
    <n v="3705903000"/>
    <x v="1332"/>
  </r>
  <r>
    <x v="346"/>
    <s v="Year 3"/>
    <d v="2014-12-31T00:00:00"/>
    <n v="4870818000"/>
    <n v="882803000"/>
    <n v="446845000"/>
    <n v="0"/>
    <n v="1143827000"/>
    <x v="7"/>
    <s v="REITs"/>
    <n v="3988015000"/>
    <x v="1333"/>
  </r>
  <r>
    <x v="346"/>
    <s v="Year 4"/>
    <d v="2015-12-31T00:00:00"/>
    <n v="5266103000"/>
    <n v="960192000"/>
    <n v="452835000"/>
    <n v="0"/>
    <n v="1177568000"/>
    <x v="7"/>
    <s v="REITs"/>
    <n v="4305911000"/>
    <x v="1334"/>
  </r>
  <r>
    <x v="347"/>
    <s v="Year 1"/>
    <d v="2013-02-02T00:00:00"/>
    <n v="24380510000"/>
    <n v="17889249000"/>
    <n v="4884284000"/>
    <n v="0"/>
    <n v="78900000"/>
    <x v="1"/>
    <s v="Specialty Stores"/>
    <n v="6491261000"/>
    <x v="1335"/>
  </r>
  <r>
    <x v="347"/>
    <s v="Year 2"/>
    <d v="2014-02-01T00:00:00"/>
    <n v="23114000000"/>
    <n v="17082000000"/>
    <n v="4735000000"/>
    <n v="0"/>
    <n v="55000000"/>
    <x v="1"/>
    <s v="Specialty Stores"/>
    <n v="6032000000"/>
    <x v="802"/>
  </r>
  <r>
    <x v="347"/>
    <s v="Year 3"/>
    <d v="2015-01-31T00:00:00"/>
    <n v="22492000000"/>
    <n v="16691000000"/>
    <n v="4816000000"/>
    <n v="0"/>
    <n v="62000000"/>
    <x v="1"/>
    <s v="Specialty Stores"/>
    <n v="5801000000"/>
    <x v="1336"/>
  </r>
  <r>
    <x v="347"/>
    <s v="Year 4"/>
    <d v="2016-01-30T00:00:00"/>
    <n v="21059000000"/>
    <n v="15545000000"/>
    <n v="4600000000"/>
    <n v="0"/>
    <n v="67000000"/>
    <x v="1"/>
    <s v="Specialty Stores"/>
    <n v="5514000000"/>
    <x v="1337"/>
  </r>
  <r>
    <x v="348"/>
    <s v="Year 1"/>
    <d v="2012-12-31T00:00:00"/>
    <n v="1913149000"/>
    <n v="1055844000"/>
    <n v="356817000"/>
    <n v="0"/>
    <n v="31652000"/>
    <x v="0"/>
    <s v="Industrial Conglomerates"/>
    <n v="857305000"/>
    <x v="1338"/>
  </r>
  <r>
    <x v="348"/>
    <s v="Year 2"/>
    <d v="2013-12-31T00:00:00"/>
    <n v="2142807000"/>
    <n v="1178173000"/>
    <n v="390610000"/>
    <n v="0"/>
    <n v="38405000"/>
    <x v="0"/>
    <s v="Industrial Conglomerates"/>
    <n v="964634000"/>
    <x v="1339"/>
  </r>
  <r>
    <x v="348"/>
    <s v="Year 3"/>
    <d v="2014-12-31T00:00:00"/>
    <n v="2555601000"/>
    <n v="1461190000"/>
    <n v="489937000"/>
    <n v="0"/>
    <n v="48138000"/>
    <x v="0"/>
    <s v="Industrial Conglomerates"/>
    <n v="1094411000"/>
    <x v="1340"/>
  </r>
  <r>
    <x v="348"/>
    <s v="Year 4"/>
    <d v="2015-12-31T00:00:00"/>
    <n v="2985908000"/>
    <n v="1719723000"/>
    <n v="712803000"/>
    <n v="0"/>
    <n v="65770000"/>
    <x v="0"/>
    <s v="Industrial Conglomerates"/>
    <n v="1266185000"/>
    <x v="1341"/>
  </r>
  <r>
    <x v="349"/>
    <s v="Year 1"/>
    <d v="2012-12-31T00:00:00"/>
    <n v="9647000000"/>
    <n v="6646000000"/>
    <n v="359000000"/>
    <n v="0"/>
    <n v="1090000000"/>
    <x v="5"/>
    <s v="MultiUtilities"/>
    <n v="3001000000"/>
    <x v="1342"/>
  </r>
  <r>
    <x v="349"/>
    <s v="Year 2"/>
    <d v="2013-12-31T00:00:00"/>
    <n v="10557000000"/>
    <n v="7186000000"/>
    <n v="574000000"/>
    <n v="0"/>
    <n v="1113000000"/>
    <x v="5"/>
    <s v="MultiUtilities"/>
    <n v="3371000000"/>
    <x v="1343"/>
  </r>
  <r>
    <x v="349"/>
    <s v="Year 3"/>
    <d v="2014-12-31T00:00:00"/>
    <n v="11035000000"/>
    <n v="7689000000"/>
    <n v="414000000"/>
    <n v="0"/>
    <n v="1156000000"/>
    <x v="5"/>
    <s v="MultiUtilities"/>
    <n v="3346000000"/>
    <x v="1344"/>
  </r>
  <r>
    <x v="349"/>
    <s v="Year 4"/>
    <d v="2015-12-31T00:00:00"/>
    <n v="10231000000"/>
    <n v="6648000000"/>
    <n v="397000000"/>
    <n v="0"/>
    <n v="1250000000"/>
    <x v="5"/>
    <s v="MultiUtilities"/>
    <n v="3583000000"/>
    <x v="1345"/>
  </r>
  <r>
    <x v="350"/>
    <s v="Year 1"/>
    <d v="2012-12-31T00:00:00"/>
    <n v="11240000000"/>
    <n v="429000000"/>
    <n v="6073000000"/>
    <n v="0"/>
    <n v="1441000000"/>
    <x v="6"/>
    <s v="Banks"/>
    <n v="10811000000"/>
    <x v="1346"/>
  </r>
  <r>
    <x v="350"/>
    <s v="Year 2"/>
    <d v="2013-12-31T00:00:00"/>
    <n v="8602000000"/>
    <n v="291000000"/>
    <n v="5808000000"/>
    <n v="0"/>
    <n v="576000000"/>
    <x v="6"/>
    <s v="Banks"/>
    <n v="8311000000"/>
    <x v="1347"/>
  </r>
  <r>
    <x v="350"/>
    <s v="Year 3"/>
    <d v="2014-12-31T00:00:00"/>
    <n v="8707000000"/>
    <n v="235000000"/>
    <n v="5518000000"/>
    <n v="0"/>
    <n v="367000000"/>
    <x v="6"/>
    <s v="Banks"/>
    <n v="8472000000"/>
    <x v="1348"/>
  </r>
  <r>
    <x v="350"/>
    <s v="Year 4"/>
    <d v="2015-12-31T00:00:00"/>
    <n v="8533000000"/>
    <n v="219000000"/>
    <n v="5120000000"/>
    <n v="0"/>
    <n v="205000000"/>
    <x v="6"/>
    <s v="Banks"/>
    <n v="8314000000"/>
    <x v="1349"/>
  </r>
  <r>
    <x v="351"/>
    <s v="Year 1"/>
    <d v="2013-06-28T00:00:00"/>
    <n v="14351000000"/>
    <n v="10411000000"/>
    <n v="635000000"/>
    <n v="1133000000"/>
    <n v="79000000"/>
    <x v="2"/>
    <s v="Computer Storage &amp; Peripherals"/>
    <n v="3940000000"/>
    <x v="1350"/>
  </r>
  <r>
    <x v="351"/>
    <s v="Year 2"/>
    <d v="2014-06-27T00:00:00"/>
    <n v="13724000000"/>
    <n v="9878000000"/>
    <n v="722000000"/>
    <n v="1226000000"/>
    <n v="98000000"/>
    <x v="2"/>
    <s v="Computer Storage &amp; Peripherals"/>
    <n v="3846000000"/>
    <x v="1351"/>
  </r>
  <r>
    <x v="351"/>
    <s v="Year 3"/>
    <d v="2015-07-03T00:00:00"/>
    <n v="13739000000"/>
    <n v="9930000000"/>
    <n v="237000000"/>
    <n v="1353000000"/>
    <n v="129000000"/>
    <x v="2"/>
    <s v="Computer Storage &amp; Peripherals"/>
    <n v="3809000000"/>
    <x v="1352"/>
  </r>
  <r>
    <x v="351"/>
    <s v="Year 4"/>
    <d v="2016-07-01T00:00:00"/>
    <n v="11160000000"/>
    <n v="8545000000"/>
    <n v="635000000"/>
    <n v="1237000000"/>
    <n v="123000000"/>
    <x v="2"/>
    <s v="Computer Storage &amp; Peripherals"/>
    <n v="2615000000"/>
    <x v="292"/>
  </r>
  <r>
    <x v="352"/>
    <s v="Year 1"/>
    <d v="2013-02-28T00:00:00"/>
    <n v="2796100000"/>
    <n v="1687800000"/>
    <n v="585400000"/>
    <n v="0"/>
    <n v="0"/>
    <x v="4"/>
    <s v="Distillers &amp; Vintners"/>
    <n v="1108300000"/>
    <x v="1353"/>
  </r>
  <r>
    <x v="352"/>
    <s v="Year 2"/>
    <d v="2014-02-28T00:00:00"/>
    <n v="4867700000"/>
    <n v="2876000000"/>
    <n v="895100000"/>
    <n v="0"/>
    <n v="0"/>
    <x v="4"/>
    <s v="Distillers &amp; Vintners"/>
    <n v="1991700000"/>
    <x v="1354"/>
  </r>
  <r>
    <x v="352"/>
    <s v="Year 3"/>
    <d v="2015-02-28T00:00:00"/>
    <n v="6028000000"/>
    <n v="3449400000"/>
    <n v="1078400000"/>
    <n v="0"/>
    <n v="0"/>
    <x v="4"/>
    <s v="Distillers &amp; Vintners"/>
    <n v="2578600000"/>
    <x v="1355"/>
  </r>
  <r>
    <x v="352"/>
    <s v="Year 4"/>
    <d v="2016-02-29T00:00:00"/>
    <n v="6548400000"/>
    <n v="3606100000"/>
    <n v="1177200000"/>
    <n v="0"/>
    <n v="0"/>
    <x v="4"/>
    <s v="Distillers &amp; Vintners"/>
    <n v="2942300000"/>
    <x v="1356"/>
  </r>
  <r>
    <x v="353"/>
    <s v="Year 1"/>
    <d v="2013-12-28T00:00:00"/>
    <n v="10889500000"/>
    <n v="6985800000"/>
    <n v="2960300000"/>
    <n v="0"/>
    <n v="0"/>
    <x v="1"/>
    <s v="Household Appliances"/>
    <n v="3903700000"/>
    <x v="1357"/>
  </r>
  <r>
    <x v="353"/>
    <s v="Year 2"/>
    <d v="2015-01-03T00:00:00"/>
    <n v="11338600000"/>
    <n v="7235900000"/>
    <n v="2814600000"/>
    <n v="0"/>
    <n v="0"/>
    <x v="1"/>
    <s v="Household Appliances"/>
    <n v="4102700000"/>
    <x v="1358"/>
  </r>
  <r>
    <x v="353"/>
    <s v="Year 3"/>
    <d v="2016-01-02T00:00:00"/>
    <n v="11171800000"/>
    <n v="7099800000"/>
    <n v="2681100000"/>
    <n v="0"/>
    <n v="0"/>
    <x v="1"/>
    <s v="Household Appliances"/>
    <n v="4072000000"/>
    <x v="1359"/>
  </r>
  <r>
    <x v="353"/>
    <s v="Year 4"/>
    <d v="2016-12-31T00:00:00"/>
    <n v="11406900000"/>
    <n v="7139700000"/>
    <n v="2798900000"/>
    <n v="0"/>
    <n v="0"/>
    <x v="1"/>
    <s v="Household Appliances"/>
    <n v="4267200000"/>
    <x v="1360"/>
  </r>
  <r>
    <x v="354"/>
    <s v="Year 1"/>
    <d v="2013-09-27T00:00:00"/>
    <n v="1792000000"/>
    <n v="1025400000"/>
    <n v="159700000"/>
    <n v="226300000"/>
    <n v="29100000"/>
    <x v="2"/>
    <s v="Semiconductors"/>
    <n v="766600000"/>
    <x v="1361"/>
  </r>
  <r>
    <x v="354"/>
    <s v="Year 2"/>
    <d v="2014-10-03T00:00:00"/>
    <n v="2291500000"/>
    <n v="1268800000"/>
    <n v="179100000"/>
    <n v="252200000"/>
    <n v="25900000"/>
    <x v="2"/>
    <s v="Semiconductors"/>
    <n v="1022700000"/>
    <x v="1362"/>
  </r>
  <r>
    <x v="354"/>
    <s v="Year 3"/>
    <d v="2015-10-02T00:00:00"/>
    <n v="3258400000"/>
    <n v="1703900000"/>
    <n v="191300000"/>
    <n v="303200000"/>
    <n v="33500000"/>
    <x v="2"/>
    <s v="Semiconductors"/>
    <n v="1554500000"/>
    <x v="1363"/>
  </r>
  <r>
    <x v="354"/>
    <s v="Year 4"/>
    <d v="2016-09-30T00:00:00"/>
    <n v="3289000000"/>
    <n v="1623800000"/>
    <n v="195900000"/>
    <n v="312400000"/>
    <n v="33400000"/>
    <x v="2"/>
    <s v="Semiconductors"/>
    <n v="1665200000"/>
    <x v="1364"/>
  </r>
  <r>
    <x v="355"/>
    <s v="Year 1"/>
    <d v="2012-12-31T00:00:00"/>
    <n v="2730000000"/>
    <n v="245000000"/>
    <n v="835000000"/>
    <n v="0"/>
    <n v="811000000"/>
    <x v="9"/>
    <s v="Oil &amp; Gas Exploration &amp; Production"/>
    <n v="2485000000"/>
    <x v="1365"/>
  </r>
  <r>
    <x v="355"/>
    <s v="Year 2"/>
    <d v="2013-12-31T00:00:00"/>
    <n v="3371000000"/>
    <n v="328000000"/>
    <n v="1052000000"/>
    <n v="0"/>
    <n v="787000000"/>
    <x v="9"/>
    <s v="Oil &amp; Gas Exploration &amp; Production"/>
    <n v="3043000000"/>
    <x v="1366"/>
  </r>
  <r>
    <x v="355"/>
    <s v="Year 3"/>
    <d v="2014-12-31T00:00:00"/>
    <n v="4038000000"/>
    <n v="427000000"/>
    <n v="1296000000"/>
    <n v="0"/>
    <n v="942000000"/>
    <x v="9"/>
    <s v="Oil &amp; Gas Exploration &amp; Production"/>
    <n v="3611000000"/>
    <x v="1367"/>
  </r>
  <r>
    <x v="355"/>
    <s v="Year 4"/>
    <d v="2015-12-31T00:00:00"/>
    <n v="3133000000"/>
    <n v="689000000"/>
    <n v="1208000000"/>
    <n v="0"/>
    <n v="1091000000"/>
    <x v="9"/>
    <s v="Oil &amp; Gas Exploration &amp; Production"/>
    <n v="2444000000"/>
    <x v="1368"/>
  </r>
  <r>
    <x v="356"/>
    <s v="Year 1"/>
    <d v="2012-12-31T00:00:00"/>
    <n v="10793000000"/>
    <n v="362000000"/>
    <n v="2123000000"/>
    <n v="0"/>
    <n v="4549000000"/>
    <x v="6"/>
    <s v="Consumer Finance"/>
    <n v="10431000000"/>
    <x v="1369"/>
  </r>
  <r>
    <x v="356"/>
    <s v="Year 2"/>
    <d v="2013-12-31T00:00:00"/>
    <n v="11813000000"/>
    <n v="374000000"/>
    <n v="2484000000"/>
    <n v="0"/>
    <n v="5445000000"/>
    <x v="6"/>
    <s v="Consumer Finance"/>
    <n v="11439000000"/>
    <x v="1370"/>
  </r>
  <r>
    <x v="356"/>
    <s v="Year 3"/>
    <d v="2014-12-31T00:00:00"/>
    <n v="12727000000"/>
    <n v="470000000"/>
    <n v="2927000000"/>
    <n v="0"/>
    <n v="5492000000"/>
    <x v="6"/>
    <s v="Consumer Finance"/>
    <n v="12257000000"/>
    <x v="1371"/>
  </r>
  <r>
    <x v="356"/>
    <s v="Year 4"/>
    <d v="2015-12-31T00:00:00"/>
    <n v="13620000000"/>
    <n v="607000000"/>
    <n v="3264000000"/>
    <n v="0"/>
    <n v="5690000000"/>
    <x v="6"/>
    <s v="Consumer Finance"/>
    <n v="13013000000"/>
    <x v="1372"/>
  </r>
  <r>
    <x v="357"/>
    <s v="Year 1"/>
    <d v="2013-12-31T00:00:00"/>
    <n v="9021000000"/>
    <n v="3002000000"/>
    <n v="4089000000"/>
    <n v="536000000"/>
    <n v="138000000"/>
    <x v="3"/>
    <s v="Health Care Equipment"/>
    <n v="6019000000"/>
    <x v="1373"/>
  </r>
  <r>
    <x v="357"/>
    <s v="Year 2"/>
    <d v="2014-12-31T00:00:00"/>
    <n v="9675000000"/>
    <n v="3319000000"/>
    <n v="4308000000"/>
    <n v="614000000"/>
    <n v="188000000"/>
    <x v="3"/>
    <s v="Health Care Equipment"/>
    <n v="6356000000"/>
    <x v="1374"/>
  </r>
  <r>
    <x v="357"/>
    <s v="Year 3"/>
    <d v="2015-12-31T00:00:00"/>
    <n v="9946000000"/>
    <n v="3344000000"/>
    <n v="3906000000"/>
    <n v="625000000"/>
    <n v="210000000"/>
    <x v="3"/>
    <s v="Health Care Equipment"/>
    <n v="6602000000"/>
    <x v="1375"/>
  </r>
  <r>
    <x v="357"/>
    <s v="Year 4"/>
    <d v="2016-12-31T00:00:00"/>
    <n v="11325000000"/>
    <n v="3830000000"/>
    <n v="4295000000"/>
    <n v="715000000"/>
    <n v="319000000"/>
    <x v="3"/>
    <s v="Health Care Equipment"/>
    <n v="7495000000"/>
    <x v="1376"/>
  </r>
  <r>
    <x v="358"/>
    <s v="Year 1"/>
    <d v="2013-03-29T00:00:00"/>
    <n v="6906000000"/>
    <n v="1175000000"/>
    <n v="3236000000"/>
    <n v="1026000000"/>
    <n v="286000000"/>
    <x v="2"/>
    <s v="Application Software"/>
    <n v="5731000000"/>
    <x v="144"/>
  </r>
  <r>
    <x v="358"/>
    <s v="Year 2"/>
    <d v="2014-03-28T00:00:00"/>
    <n v="4183000000"/>
    <n v="791000000"/>
    <n v="2186000000"/>
    <n v="722000000"/>
    <n v="93000000"/>
    <x v="2"/>
    <s v="Application Software"/>
    <n v="3392000000"/>
    <x v="1377"/>
  </r>
  <r>
    <x v="358"/>
    <s v="Year 3"/>
    <d v="2015-04-03T00:00:00"/>
    <n v="3956000000"/>
    <n v="727000000"/>
    <n v="2012000000"/>
    <n v="812000000"/>
    <n v="87000000"/>
    <x v="2"/>
    <s v="Application Software"/>
    <n v="3229000000"/>
    <x v="1378"/>
  </r>
  <r>
    <x v="358"/>
    <s v="Year 4"/>
    <d v="2016-04-01T00:00:00"/>
    <n v="3600000000"/>
    <n v="615000000"/>
    <n v="1587000000"/>
    <n v="748000000"/>
    <n v="57000000"/>
    <x v="2"/>
    <s v="Application Software"/>
    <n v="2985000000"/>
    <x v="1379"/>
  </r>
  <r>
    <x v="359"/>
    <s v="Year 1"/>
    <d v="2013-06-29T00:00:00"/>
    <n v="44411233000"/>
    <n v="36414626000"/>
    <n v="6338129000"/>
    <n v="0"/>
    <n v="0"/>
    <x v="4"/>
    <s v="Food Distributors"/>
    <n v="7996607000"/>
    <x v="1380"/>
  </r>
  <r>
    <x v="359"/>
    <s v="Year 2"/>
    <d v="2014-06-28T00:00:00"/>
    <n v="46516712000"/>
    <n v="38335677000"/>
    <n v="0"/>
    <n v="0"/>
    <n v="0"/>
    <x v="4"/>
    <s v="Food Distributors"/>
    <n v="8181035000"/>
    <x v="1381"/>
  </r>
  <r>
    <x v="359"/>
    <s v="Year 3"/>
    <d v="2015-06-27T00:00:00"/>
    <n v="48680752000"/>
    <n v="40129236000"/>
    <n v="0"/>
    <n v="0"/>
    <n v="0"/>
    <x v="4"/>
    <s v="Food Distributors"/>
    <n v="8551516000"/>
    <x v="1382"/>
  </r>
  <r>
    <x v="359"/>
    <s v="Year 4"/>
    <d v="2016-07-02T00:00:00"/>
    <n v="50366919000"/>
    <n v="41326447000"/>
    <n v="0"/>
    <n v="0"/>
    <n v="0"/>
    <x v="4"/>
    <s v="Food Distributors"/>
    <n v="9040472000"/>
    <x v="1383"/>
  </r>
  <r>
    <x v="360"/>
    <s v="Year 1"/>
    <d v="2012-12-31T00:00:00"/>
    <n v="127434000000"/>
    <n v="55228000000"/>
    <n v="41066000000"/>
    <n v="0"/>
    <n v="18143000000"/>
    <x v="10"/>
    <s v="Integrated Telecommunications Services"/>
    <n v="72206000000"/>
    <x v="1384"/>
  </r>
  <r>
    <x v="360"/>
    <s v="Year 2"/>
    <d v="2013-12-31T00:00:00"/>
    <n v="128752000000"/>
    <n v="51191000000"/>
    <n v="28414000000"/>
    <n v="0"/>
    <n v="18395000000"/>
    <x v="10"/>
    <s v="Integrated Telecommunications Services"/>
    <n v="77561000000"/>
    <x v="1385"/>
  </r>
  <r>
    <x v="360"/>
    <s v="Year 3"/>
    <d v="2014-12-31T00:00:00"/>
    <n v="132447000000"/>
    <n v="60145000000"/>
    <n v="41817000000"/>
    <n v="0"/>
    <n v="18273000000"/>
    <x v="10"/>
    <s v="Integrated Telecommunications Services"/>
    <n v="72302000000"/>
    <x v="1386"/>
  </r>
  <r>
    <x v="360"/>
    <s v="Year 4"/>
    <d v="2015-12-31T00:00:00"/>
    <n v="146801000000"/>
    <n v="67046000000"/>
    <n v="32954000000"/>
    <n v="0"/>
    <n v="22016000000"/>
    <x v="10"/>
    <s v="Integrated Telecommunications Services"/>
    <n v="79755000000"/>
    <x v="1387"/>
  </r>
  <r>
    <x v="361"/>
    <s v="Year 1"/>
    <d v="2013-12-31T00:00:00"/>
    <n v="4206100000"/>
    <n v="2545600000"/>
    <n v="1193800000"/>
    <n v="0"/>
    <n v="0"/>
    <x v="4"/>
    <s v="Brewers"/>
    <n v="1660500000"/>
    <x v="1388"/>
  </r>
  <r>
    <x v="361"/>
    <s v="Year 2"/>
    <d v="2014-12-31T00:00:00"/>
    <n v="4146300000"/>
    <n v="2493300000"/>
    <n v="1163900000"/>
    <n v="0"/>
    <n v="0"/>
    <x v="4"/>
    <s v="Brewers"/>
    <n v="1653000000"/>
    <x v="1389"/>
  </r>
  <r>
    <x v="361"/>
    <s v="Year 3"/>
    <d v="2015-12-31T00:00:00"/>
    <n v="3567500000"/>
    <n v="2163500000"/>
    <n v="1051800000"/>
    <n v="0"/>
    <n v="0"/>
    <x v="4"/>
    <s v="Brewers"/>
    <n v="1404000000"/>
    <x v="1390"/>
  </r>
  <r>
    <x v="361"/>
    <s v="Year 4"/>
    <d v="2016-12-31T00:00:00"/>
    <n v="4885000000"/>
    <n v="3003100000"/>
    <n v="1597300000"/>
    <n v="0"/>
    <n v="0"/>
    <x v="4"/>
    <s v="Brewers"/>
    <n v="1881900000"/>
    <x v="1391"/>
  </r>
  <r>
    <x v="362"/>
    <s v="Year 1"/>
    <d v="2012-12-31T00:00:00"/>
    <n v="2665000000"/>
    <n v="1174000000"/>
    <n v="728000000"/>
    <n v="183000000"/>
    <n v="0"/>
    <x v="2"/>
    <s v="Application Software"/>
    <n v="1491000000"/>
    <x v="1392"/>
  </r>
  <r>
    <x v="362"/>
    <s v="Year 2"/>
    <d v="2013-12-31T00:00:00"/>
    <n v="2692000000"/>
    <n v="1219000000"/>
    <n v="757000000"/>
    <n v="184000000"/>
    <n v="0"/>
    <x v="2"/>
    <s v="Application Software"/>
    <n v="1473000000"/>
    <x v="75"/>
  </r>
  <r>
    <x v="362"/>
    <s v="Year 3"/>
    <d v="2014-12-31T00:00:00"/>
    <n v="2732000000"/>
    <n v="1253000000"/>
    <n v="770000000"/>
    <n v="206000000"/>
    <n v="0"/>
    <x v="2"/>
    <s v="Application Software"/>
    <n v="1479000000"/>
    <x v="1393"/>
  </r>
  <r>
    <x v="362"/>
    <s v="Year 4"/>
    <d v="2015-12-31T00:00:00"/>
    <n v="2530000000"/>
    <n v="1254000000"/>
    <n v="765000000"/>
    <n v="228000000"/>
    <n v="0"/>
    <x v="2"/>
    <s v="Application Software"/>
    <n v="1276000000"/>
    <x v="1394"/>
  </r>
  <r>
    <x v="363"/>
    <s v="Year 1"/>
    <d v="2013-09-30T00:00:00"/>
    <n v="1924400000"/>
    <n v="874838000"/>
    <n v="254468000"/>
    <n v="0"/>
    <n v="45639000"/>
    <x v="0"/>
    <s v="Aerospace &amp; Defense"/>
    <n v="1049562000"/>
    <x v="1395"/>
  </r>
  <r>
    <x v="363"/>
    <s v="Year 2"/>
    <d v="2014-09-30T00:00:00"/>
    <n v="2372906000"/>
    <n v="1105032000"/>
    <n v="276446000"/>
    <n v="0"/>
    <n v="63608000"/>
    <x v="0"/>
    <s v="Aerospace &amp; Defense"/>
    <n v="1267874000"/>
    <x v="1396"/>
  </r>
  <r>
    <x v="363"/>
    <s v="Year 3"/>
    <d v="2015-09-30T00:00:00"/>
    <n v="2707115000"/>
    <n v="1257270000"/>
    <n v="321624000"/>
    <n v="0"/>
    <n v="54219000"/>
    <x v="0"/>
    <s v="Aerospace &amp; Defense"/>
    <n v="1449845000"/>
    <x v="1397"/>
  </r>
  <r>
    <x v="363"/>
    <s v="Year 4"/>
    <d v="2016-09-30T00:00:00"/>
    <n v="3171411000"/>
    <n v="1443348000"/>
    <n v="382858000"/>
    <n v="0"/>
    <n v="77445000"/>
    <x v="0"/>
    <s v="Aerospace &amp; Defense"/>
    <n v="1728063000"/>
    <x v="1398"/>
  </r>
  <r>
    <x v="364"/>
    <s v="Year 1"/>
    <d v="2013-09-27T00:00:00"/>
    <n v="11390000000"/>
    <n v="7739000000"/>
    <n v="1440000000"/>
    <n v="590000000"/>
    <n v="0"/>
    <x v="2"/>
    <s v="Electronic Manufacturing Services"/>
    <n v="3651000000"/>
    <x v="1399"/>
  </r>
  <r>
    <x v="364"/>
    <s v="Year 2"/>
    <d v="2014-09-26T00:00:00"/>
    <n v="11973000000"/>
    <n v="8001000000"/>
    <n v="1534000000"/>
    <n v="583000000"/>
    <n v="0"/>
    <x v="2"/>
    <s v="Electronic Manufacturing Services"/>
    <n v="3972000000"/>
    <x v="1400"/>
  </r>
  <r>
    <x v="364"/>
    <s v="Year 3"/>
    <d v="2015-09-25T00:00:00"/>
    <n v="12233000000"/>
    <n v="8146000000"/>
    <n v="1504000000"/>
    <n v="627000000"/>
    <n v="0"/>
    <x v="2"/>
    <s v="Electronic Manufacturing Services"/>
    <n v="4087000000"/>
    <x v="1401"/>
  </r>
  <r>
    <x v="364"/>
    <s v="Year 4"/>
    <d v="2016-09-30T00:00:00"/>
    <n v="12238000000"/>
    <n v="8205000000"/>
    <n v="1463000000"/>
    <n v="644000000"/>
    <n v="0"/>
    <x v="2"/>
    <s v="Electronic Manufacturing Services"/>
    <n v="4033000000"/>
    <x v="1402"/>
  </r>
  <r>
    <x v="365"/>
    <s v="Year 1"/>
    <d v="2012-12-30T00:00:00"/>
    <n v="5353197000"/>
    <n v="2943847000"/>
    <n v="1303427000"/>
    <n v="0"/>
    <n v="194039000"/>
    <x v="1"/>
    <s v="Publishing"/>
    <n v="2409350000"/>
    <x v="1403"/>
  </r>
  <r>
    <x v="365"/>
    <s v="Year 2"/>
    <d v="2013-12-29T00:00:00"/>
    <n v="1603123000"/>
    <n v="662769000"/>
    <n v="531932000"/>
    <n v="0"/>
    <n v="74833000"/>
    <x v="1"/>
    <s v="Publishing"/>
    <n v="940354000"/>
    <x v="1404"/>
  </r>
  <r>
    <x v="365"/>
    <s v="Year 3"/>
    <d v="2014-12-31T00:00:00"/>
    <n v="2626141000"/>
    <n v="954990000"/>
    <n v="766854000"/>
    <n v="0"/>
    <n v="151837000"/>
    <x v="1"/>
    <s v="Publishing"/>
    <n v="1671151000"/>
    <x v="1405"/>
  </r>
  <r>
    <x v="365"/>
    <s v="Year 4"/>
    <d v="2015-12-31T00:00:00"/>
    <n v="3050945000"/>
    <n v="923336000"/>
    <n v="1068221000"/>
    <n v="0"/>
    <n v="205087000"/>
    <x v="1"/>
    <s v="Publishing"/>
    <n v="2127609000"/>
    <x v="1406"/>
  </r>
  <r>
    <x v="366"/>
    <s v="Year 1"/>
    <d v="2013-02-02T00:00:00"/>
    <n v="73301000000"/>
    <n v="50568000000"/>
    <n v="15110000000"/>
    <n v="0"/>
    <n v="2044000000"/>
    <x v="1"/>
    <s v="General Merchandise Stores"/>
    <n v="22733000000"/>
    <x v="1407"/>
  </r>
  <r>
    <x v="366"/>
    <s v="Year 2"/>
    <d v="2014-02-01T00:00:00"/>
    <n v="71279000000"/>
    <n v="50039000000"/>
    <n v="14465000000"/>
    <n v="0"/>
    <n v="1996000000"/>
    <x v="1"/>
    <s v="General Merchandise Stores"/>
    <n v="21240000000"/>
    <x v="1408"/>
  </r>
  <r>
    <x v="366"/>
    <s v="Year 3"/>
    <d v="2015-01-31T00:00:00"/>
    <n v="72618000000"/>
    <n v="51278000000"/>
    <n v="14676000000"/>
    <n v="0"/>
    <n v="2129000000"/>
    <x v="1"/>
    <s v="General Merchandise Stores"/>
    <n v="21340000000"/>
    <x v="1409"/>
  </r>
  <r>
    <x v="366"/>
    <s v="Year 4"/>
    <d v="2016-01-30T00:00:00"/>
    <n v="73785000000"/>
    <n v="51997000000"/>
    <n v="14665000000"/>
    <n v="0"/>
    <n v="2213000000"/>
    <x v="1"/>
    <s v="General Merchandise Stores"/>
    <n v="21788000000"/>
    <x v="1410"/>
  </r>
  <r>
    <x v="367"/>
    <s v="Year 1"/>
    <d v="2013-01-31T00:00:00"/>
    <n v="3794249000"/>
    <n v="1630965000"/>
    <n v="1466067000"/>
    <n v="0"/>
    <n v="0"/>
    <x v="1"/>
    <s v="Apparel, Accessories &amp; Luxury Goods"/>
    <n v="2163284000"/>
    <x v="1411"/>
  </r>
  <r>
    <x v="367"/>
    <s v="Year 2"/>
    <d v="2014-01-31T00:00:00"/>
    <n v="4031100000"/>
    <n v="1690700000"/>
    <n v="2036100000"/>
    <n v="0"/>
    <n v="0"/>
    <x v="1"/>
    <s v="Apparel, Accessories &amp; Luxury Goods"/>
    <n v="2340400000"/>
    <x v="1412"/>
  </r>
  <r>
    <x v="367"/>
    <s v="Year 3"/>
    <d v="2015-01-31T00:00:00"/>
    <n v="4249900000"/>
    <n v="1712700000"/>
    <n v="1645800000"/>
    <n v="0"/>
    <n v="0"/>
    <x v="1"/>
    <s v="Apparel, Accessories &amp; Luxury Goods"/>
    <n v="2537200000"/>
    <x v="1413"/>
  </r>
  <r>
    <x v="367"/>
    <s v="Year 4"/>
    <d v="2016-01-31T00:00:00"/>
    <n v="4104900000"/>
    <n v="1613600000"/>
    <n v="1731200000"/>
    <n v="0"/>
    <n v="0"/>
    <x v="1"/>
    <s v="Apparel, Accessories &amp; Luxury Goods"/>
    <n v="2491300000"/>
    <x v="1414"/>
  </r>
  <r>
    <x v="368"/>
    <s v="Year 1"/>
    <d v="2013-02-02T00:00:00"/>
    <n v="25878372000"/>
    <n v="18521400000"/>
    <n v="4250446000"/>
    <n v="0"/>
    <n v="0"/>
    <x v="1"/>
    <s v="Apparel Retail"/>
    <n v="7356972000"/>
    <x v="1415"/>
  </r>
  <r>
    <x v="368"/>
    <s v="Year 2"/>
    <d v="2014-02-01T00:00:00"/>
    <n v="27422696000"/>
    <n v="19605037000"/>
    <n v="4467089000"/>
    <n v="0"/>
    <n v="0"/>
    <x v="1"/>
    <s v="Apparel Retail"/>
    <n v="7817659000"/>
    <x v="1416"/>
  </r>
  <r>
    <x v="368"/>
    <s v="Year 3"/>
    <d v="2015-01-31T00:00:00"/>
    <n v="29078407000"/>
    <n v="20776522000"/>
    <n v="4695384000"/>
    <n v="0"/>
    <n v="0"/>
    <x v="1"/>
    <s v="Apparel Retail"/>
    <n v="8301885000"/>
    <x v="1417"/>
  </r>
  <r>
    <x v="368"/>
    <s v="Year 4"/>
    <d v="2016-01-30T00:00:00"/>
    <n v="30944938000"/>
    <n v="22034523000"/>
    <n v="5205715000"/>
    <n v="0"/>
    <n v="0"/>
    <x v="1"/>
    <s v="Apparel Retail"/>
    <n v="8910415000"/>
    <x v="1418"/>
  </r>
  <r>
    <x v="369"/>
    <s v="Year 1"/>
    <d v="2012-12-31T00:00:00"/>
    <n v="3589516000"/>
    <n v="1955682000"/>
    <n v="0"/>
    <n v="0"/>
    <n v="787329000"/>
    <x v="6"/>
    <s v="Life &amp; Health Insurance"/>
    <n v="1633834000"/>
    <x v="1419"/>
  </r>
  <r>
    <x v="369"/>
    <s v="Year 2"/>
    <d v="2013-12-31T00:00:00"/>
    <n v="3494253000"/>
    <n v="1838766000"/>
    <n v="0"/>
    <n v="0"/>
    <n v="819711000"/>
    <x v="6"/>
    <s v="Life &amp; Health Insurance"/>
    <n v="1655487000"/>
    <x v="1420"/>
  </r>
  <r>
    <x v="369"/>
    <s v="Year 3"/>
    <d v="2014-12-31T00:00:00"/>
    <n v="3620095000"/>
    <n v="1903384000"/>
    <n v="0"/>
    <n v="0"/>
    <n v="855908000"/>
    <x v="6"/>
    <s v="Life &amp; Health Insurance"/>
    <n v="1716711000"/>
    <x v="1421"/>
  </r>
  <r>
    <x v="369"/>
    <s v="Year 4"/>
    <d v="2015-12-31T00:00:00"/>
    <n v="3766065000"/>
    <n v="2016212000"/>
    <n v="0"/>
    <n v="0"/>
    <n v="907024000"/>
    <x v="6"/>
    <s v="Life &amp; Health Insurance"/>
    <n v="1749853000"/>
    <x v="1422"/>
  </r>
  <r>
    <x v="370"/>
    <s v="Year 1"/>
    <d v="2012-12-31T00:00:00"/>
    <n v="12509900000"/>
    <n v="7214400000"/>
    <n v="3354900000"/>
    <n v="376400000"/>
    <n v="0"/>
    <x v="3"/>
    <s v="Health Care Equipment"/>
    <n v="5295500000"/>
    <x v="1423"/>
  </r>
  <r>
    <x v="370"/>
    <s v="Year 2"/>
    <d v="2013-12-31T00:00:00"/>
    <n v="13090300000"/>
    <n v="7561200000"/>
    <n v="3446300000"/>
    <n v="395500000"/>
    <n v="0"/>
    <x v="3"/>
    <s v="Health Care Equipment"/>
    <n v="5529100000"/>
    <x v="1152"/>
  </r>
  <r>
    <x v="370"/>
    <s v="Year 3"/>
    <d v="2014-12-31T00:00:00"/>
    <n v="16889600000"/>
    <n v="9397600000"/>
    <n v="4896100000"/>
    <n v="691100000"/>
    <n v="0"/>
    <x v="3"/>
    <s v="Health Care Equipment"/>
    <n v="7492000000"/>
    <x v="1424"/>
  </r>
  <r>
    <x v="370"/>
    <s v="Year 4"/>
    <d v="2015-12-31T00:00:00"/>
    <n v="16965400000"/>
    <n v="9209500000"/>
    <n v="4612100000"/>
    <n v="692300000"/>
    <n v="0"/>
    <x v="3"/>
    <s v="Health Care Equipment"/>
    <n v="7755900000"/>
    <x v="1425"/>
  </r>
  <r>
    <x v="371"/>
    <s v="Year 1"/>
    <d v="2012-12-31T00:00:00"/>
    <n v="763000000"/>
    <n v="12000000"/>
    <n v="429000000"/>
    <n v="0"/>
    <n v="26000000"/>
    <x v="1"/>
    <s v="Internet &amp; Direct Marketing Retail"/>
    <n v="751000000"/>
    <x v="1426"/>
  </r>
  <r>
    <x v="371"/>
    <s v="Year 2"/>
    <d v="2013-12-31T00:00:00"/>
    <n v="945000000"/>
    <n v="18000000"/>
    <n v="597000000"/>
    <n v="0"/>
    <n v="36000000"/>
    <x v="1"/>
    <s v="Internet &amp; Direct Marketing Retail"/>
    <n v="927000000"/>
    <x v="541"/>
  </r>
  <r>
    <x v="371"/>
    <s v="Year 3"/>
    <d v="2014-12-31T00:00:00"/>
    <n v="1246000000"/>
    <n v="40000000"/>
    <n v="801000000"/>
    <n v="0"/>
    <n v="65000000"/>
    <x v="1"/>
    <s v="Internet &amp; Direct Marketing Retail"/>
    <n v="1206000000"/>
    <x v="1427"/>
  </r>
  <r>
    <x v="371"/>
    <s v="Year 4"/>
    <d v="2015-12-31T00:00:00"/>
    <n v="1492000000"/>
    <n v="58000000"/>
    <n v="1109000000"/>
    <n v="0"/>
    <n v="93000000"/>
    <x v="1"/>
    <s v="Internet &amp; Direct Marketing Retail"/>
    <n v="1434000000"/>
    <x v="1428"/>
  </r>
  <r>
    <x v="372"/>
    <s v="Year 1"/>
    <d v="2013-12-31T00:00:00"/>
    <n v="26191000000"/>
    <n v="13307000000"/>
    <n v="3757000000"/>
    <n v="0"/>
    <n v="3821000000"/>
    <x v="6"/>
    <s v="Property &amp; Casualty Insurance"/>
    <n v="12884000000"/>
    <x v="1429"/>
  </r>
  <r>
    <x v="372"/>
    <s v="Year 2"/>
    <d v="2014-12-31T00:00:00"/>
    <n v="27174000000"/>
    <n v="13870000000"/>
    <n v="3964000000"/>
    <n v="0"/>
    <n v="3882000000"/>
    <x v="6"/>
    <s v="Property &amp; Casualty Insurance"/>
    <n v="13304000000"/>
    <x v="1430"/>
  </r>
  <r>
    <x v="372"/>
    <s v="Year 3"/>
    <d v="2015-12-31T00:00:00"/>
    <n v="26815000000"/>
    <n v="13723000000"/>
    <n v="4094000000"/>
    <n v="0"/>
    <n v="3885000000"/>
    <x v="6"/>
    <s v="Property &amp; Casualty Insurance"/>
    <n v="13092000000"/>
    <x v="1431"/>
  </r>
  <r>
    <x v="372"/>
    <s v="Year 4"/>
    <d v="2016-12-31T00:00:00"/>
    <n v="27625000000"/>
    <n v="15070000000"/>
    <n v="4154000000"/>
    <n v="0"/>
    <n v="3985000000"/>
    <x v="6"/>
    <s v="Property &amp; Casualty Insurance"/>
    <n v="12555000000"/>
    <x v="1432"/>
  </r>
  <r>
    <x v="373"/>
    <s v="Year 1"/>
    <d v="2012-12-29T00:00:00"/>
    <n v="4664120000"/>
    <n v="3098066000"/>
    <n v="1040287000"/>
    <n v="0"/>
    <n v="88975000"/>
    <x v="1"/>
    <s v="Specialty Retail"/>
    <n v="1566054000"/>
    <x v="1433"/>
  </r>
  <r>
    <x v="373"/>
    <s v="Year 2"/>
    <d v="2013-12-28T00:00:00"/>
    <n v="5164784000"/>
    <n v="3411175000"/>
    <n v="1138934000"/>
    <n v="0"/>
    <n v="100025000"/>
    <x v="1"/>
    <s v="Specialty Retail"/>
    <n v="1753609000"/>
    <x v="1434"/>
  </r>
  <r>
    <x v="373"/>
    <s v="Year 3"/>
    <d v="2014-12-27T00:00:00"/>
    <n v="5711715000"/>
    <n v="3761300000"/>
    <n v="1246308000"/>
    <n v="0"/>
    <n v="114635000"/>
    <x v="1"/>
    <s v="Specialty Retail"/>
    <n v="1950415000"/>
    <x v="1435"/>
  </r>
  <r>
    <x v="373"/>
    <s v="Year 4"/>
    <d v="2015-12-26T00:00:00"/>
    <n v="6226507000"/>
    <n v="4083333000"/>
    <n v="1369097000"/>
    <n v="0"/>
    <n v="123569000"/>
    <x v="1"/>
    <s v="Specialty Retail"/>
    <n v="2143174000"/>
    <x v="1436"/>
  </r>
  <r>
    <x v="374"/>
    <s v="Year 1"/>
    <d v="2013-10-03T00:00:00"/>
    <n v="34374000000"/>
    <n v="32016000000"/>
    <n v="983000000"/>
    <n v="0"/>
    <n v="0"/>
    <x v="4"/>
    <s v="Packaged Foods &amp; Meats"/>
    <n v="2358000000"/>
    <x v="1437"/>
  </r>
  <r>
    <x v="374"/>
    <s v="Year 2"/>
    <d v="2014-10-03T00:00:00"/>
    <n v="37580000000"/>
    <n v="34895000000"/>
    <n v="1255000000"/>
    <n v="0"/>
    <n v="0"/>
    <x v="4"/>
    <s v="Packaged Foods &amp; Meats"/>
    <n v="2685000000"/>
    <x v="1438"/>
  </r>
  <r>
    <x v="374"/>
    <s v="Year 3"/>
    <d v="2015-10-03T00:00:00"/>
    <n v="41373000000"/>
    <n v="37456000000"/>
    <n v="1748000000"/>
    <n v="0"/>
    <n v="0"/>
    <x v="4"/>
    <s v="Packaged Foods &amp; Meats"/>
    <n v="3917000000"/>
    <x v="1439"/>
  </r>
  <r>
    <x v="374"/>
    <s v="Year 4"/>
    <d v="2016-10-01T00:00:00"/>
    <n v="36881000000"/>
    <n v="32184000000"/>
    <n v="1864000000"/>
    <n v="0"/>
    <n v="0"/>
    <x v="4"/>
    <s v="Packaged Foods &amp; Meats"/>
    <n v="4697000000"/>
    <x v="1440"/>
  </r>
  <r>
    <x v="375"/>
    <s v="Year 1"/>
    <d v="2012-12-31T00:00:00"/>
    <n v="29809000000"/>
    <n v="26045000000"/>
    <n v="1702000000"/>
    <n v="0"/>
    <n v="418000000"/>
    <x v="9"/>
    <s v="Oil &amp; Gas Refining &amp; Marketing &amp; Transportation"/>
    <n v="3764000000"/>
    <x v="1441"/>
  </r>
  <r>
    <x v="375"/>
    <s v="Year 2"/>
    <d v="2013-12-31T00:00:00"/>
    <n v="37601000000"/>
    <n v="34085000000"/>
    <n v="2248000000"/>
    <n v="0"/>
    <n v="489000000"/>
    <x v="9"/>
    <s v="Oil &amp; Gas Refining &amp; Marketing &amp; Transportation"/>
    <n v="3516000000"/>
    <x v="1442"/>
  </r>
  <r>
    <x v="375"/>
    <s v="Year 3"/>
    <d v="2014-12-31T00:00:00"/>
    <n v="40633000000"/>
    <n v="35673000000"/>
    <n v="2762000000"/>
    <n v="0"/>
    <n v="562000000"/>
    <x v="9"/>
    <s v="Oil &amp; Gas Refining &amp; Marketing &amp; Transportation"/>
    <n v="4960000000"/>
    <x v="1443"/>
  </r>
  <r>
    <x v="375"/>
    <s v="Year 4"/>
    <d v="2015-12-31T00:00:00"/>
    <n v="28711000000"/>
    <n v="22466000000"/>
    <n v="2620000000"/>
    <n v="0"/>
    <n v="756000000"/>
    <x v="9"/>
    <s v="Oil &amp; Gas Refining &amp; Marketing &amp; Transportation"/>
    <n v="6245000000"/>
    <x v="1444"/>
  </r>
  <r>
    <x v="376"/>
    <s v="Year 1"/>
    <d v="2012-12-31T00:00:00"/>
    <n v="1793557000"/>
    <n v="1189341000"/>
    <n v="247597000"/>
    <n v="0"/>
    <n v="0"/>
    <x v="2"/>
    <s v="Internet Software &amp; Services"/>
    <n v="604216000"/>
    <x v="1445"/>
  </r>
  <r>
    <x v="376"/>
    <s v="Year 2"/>
    <d v="2013-12-31T00:00:00"/>
    <n v="2064305000"/>
    <n v="1369438000"/>
    <n v="312367000"/>
    <n v="0"/>
    <n v="0"/>
    <x v="2"/>
    <s v="Internet Software &amp; Services"/>
    <n v="694867000"/>
    <x v="1446"/>
  </r>
  <r>
    <x v="376"/>
    <s v="Year 3"/>
    <d v="2014-12-31T00:00:00"/>
    <n v="2446877000"/>
    <n v="1668892000"/>
    <n v="346345000"/>
    <n v="0"/>
    <n v="0"/>
    <x v="2"/>
    <s v="Internet Software &amp; Services"/>
    <n v="777985000"/>
    <x v="1447"/>
  </r>
  <r>
    <x v="376"/>
    <s v="Year 4"/>
    <d v="2015-12-31T00:00:00"/>
    <n v="2779541000"/>
    <n v="1855181000"/>
    <n v="390253000"/>
    <n v="0"/>
    <n v="0"/>
    <x v="2"/>
    <s v="Internet Software &amp; Services"/>
    <n v="924360000"/>
    <x v="1448"/>
  </r>
  <r>
    <x v="377"/>
    <s v="Year 1"/>
    <d v="2012-12-31T00:00:00"/>
    <n v="12825000000"/>
    <n v="6457000000"/>
    <n v="1804000000"/>
    <n v="1877000000"/>
    <n v="0"/>
    <x v="2"/>
    <s v="Semiconductors"/>
    <n v="6368000000"/>
    <x v="1449"/>
  </r>
  <r>
    <x v="377"/>
    <s v="Year 2"/>
    <d v="2013-12-31T00:00:00"/>
    <n v="12205000000"/>
    <n v="5841000000"/>
    <n v="1858000000"/>
    <n v="1522000000"/>
    <n v="0"/>
    <x v="2"/>
    <s v="Semiconductors"/>
    <n v="6364000000"/>
    <x v="1450"/>
  </r>
  <r>
    <x v="377"/>
    <s v="Year 3"/>
    <d v="2014-12-31T00:00:00"/>
    <n v="13045000000"/>
    <n v="5618000000"/>
    <n v="1843000000"/>
    <n v="1358000000"/>
    <n v="0"/>
    <x v="2"/>
    <s v="Semiconductors"/>
    <n v="7427000000"/>
    <x v="1451"/>
  </r>
  <r>
    <x v="377"/>
    <s v="Year 4"/>
    <d v="2015-12-31T00:00:00"/>
    <n v="13000000000"/>
    <n v="5440000000"/>
    <n v="1748000000"/>
    <n v="1280000000"/>
    <n v="0"/>
    <x v="2"/>
    <s v="Semiconductors"/>
    <n v="7560000000"/>
    <x v="1452"/>
  </r>
  <r>
    <x v="378"/>
    <s v="Year 1"/>
    <d v="2012-12-29T00:00:00"/>
    <n v="12237000000"/>
    <n v="10019000000"/>
    <n v="1165000000"/>
    <n v="0"/>
    <n v="0"/>
    <x v="0"/>
    <s v="Industrial Conglomerates"/>
    <n v="2218000000"/>
    <x v="975"/>
  </r>
  <r>
    <x v="378"/>
    <s v="Year 2"/>
    <d v="2013-12-28T00:00:00"/>
    <n v="12104000000"/>
    <n v="10131000000"/>
    <n v="1126000000"/>
    <n v="0"/>
    <n v="0"/>
    <x v="0"/>
    <s v="Industrial Conglomerates"/>
    <n v="1973000000"/>
    <x v="1337"/>
  </r>
  <r>
    <x v="378"/>
    <s v="Year 3"/>
    <d v="2015-01-03T00:00:00"/>
    <n v="13878000000"/>
    <n v="11421000000"/>
    <n v="1361000000"/>
    <n v="0"/>
    <n v="0"/>
    <x v="0"/>
    <s v="Industrial Conglomerates"/>
    <n v="2457000000"/>
    <x v="1453"/>
  </r>
  <r>
    <x v="378"/>
    <s v="Year 4"/>
    <d v="2016-01-02T00:00:00"/>
    <n v="13423000000"/>
    <n v="10979000000"/>
    <n v="1304000000"/>
    <n v="0"/>
    <n v="0"/>
    <x v="0"/>
    <s v="Industrial Conglomerates"/>
    <n v="2444000000"/>
    <x v="1454"/>
  </r>
  <r>
    <x v="379"/>
    <s v="Year 1"/>
    <d v="2012-12-31T00:00:00"/>
    <n v="1834921000"/>
    <n v="955624000"/>
    <n v="670602000"/>
    <n v="0"/>
    <n v="0"/>
    <x v="1"/>
    <s v="Apparel, Accessories &amp; Luxury Goods"/>
    <n v="879297000"/>
    <x v="1455"/>
  </r>
  <r>
    <x v="379"/>
    <s v="Year 2"/>
    <d v="2013-12-31T00:00:00"/>
    <n v="2332051000"/>
    <n v="1195381000"/>
    <n v="871572000"/>
    <n v="0"/>
    <n v="0"/>
    <x v="1"/>
    <s v="Apparel, Accessories &amp; Luxury Goods"/>
    <n v="1136670000"/>
    <x v="1456"/>
  </r>
  <r>
    <x v="379"/>
    <s v="Year 3"/>
    <d v="2014-12-31T00:00:00"/>
    <n v="3084370000"/>
    <n v="1572164000"/>
    <n v="1158251000"/>
    <n v="0"/>
    <n v="0"/>
    <x v="1"/>
    <s v="Apparel, Accessories &amp; Luxury Goods"/>
    <n v="1512206000"/>
    <x v="1457"/>
  </r>
  <r>
    <x v="379"/>
    <s v="Year 4"/>
    <d v="2015-12-31T00:00:00"/>
    <n v="3963313000"/>
    <n v="2057766000"/>
    <n v="1497000000"/>
    <n v="0"/>
    <n v="0"/>
    <x v="1"/>
    <s v="Apparel, Accessories &amp; Luxury Goods"/>
    <n v="1905547000"/>
    <x v="1458"/>
  </r>
  <r>
    <x v="380"/>
    <s v="Year 1"/>
    <d v="2012-12-31T00:00:00"/>
    <n v="1834921000"/>
    <n v="955624000"/>
    <n v="670602000"/>
    <n v="0"/>
    <n v="0"/>
    <x v="1"/>
    <s v="Apparel, Accessories &amp; Luxury Goods"/>
    <n v="879297000"/>
    <x v="1455"/>
  </r>
  <r>
    <x v="380"/>
    <s v="Year 2"/>
    <d v="2013-12-31T00:00:00"/>
    <n v="2332051000"/>
    <n v="1195381000"/>
    <n v="871572000"/>
    <n v="0"/>
    <n v="0"/>
    <x v="1"/>
    <s v="Apparel, Accessories &amp; Luxury Goods"/>
    <n v="1136670000"/>
    <x v="1456"/>
  </r>
  <r>
    <x v="380"/>
    <s v="Year 3"/>
    <d v="2014-12-31T00:00:00"/>
    <n v="3084370000"/>
    <n v="1572164000"/>
    <n v="1158251000"/>
    <n v="0"/>
    <n v="0"/>
    <x v="1"/>
    <s v="Apparel, Accessories &amp; Luxury Goods"/>
    <n v="1512206000"/>
    <x v="1457"/>
  </r>
  <r>
    <x v="380"/>
    <s v="Year 4"/>
    <d v="2015-12-31T00:00:00"/>
    <n v="3963313000"/>
    <n v="2057766000"/>
    <n v="1497000000"/>
    <n v="0"/>
    <n v="0"/>
    <x v="1"/>
    <s v="Apparel, Accessories &amp; Luxury Goods"/>
    <n v="1905547000"/>
    <x v="1458"/>
  </r>
  <r>
    <x v="381"/>
    <s v="Year 1"/>
    <d v="2012-12-31T00:00:00"/>
    <n v="37152000000"/>
    <n v="17820000000"/>
    <n v="16448000000"/>
    <n v="0"/>
    <n v="1522000000"/>
    <x v="0"/>
    <s v="Airlines"/>
    <n v="19332000000"/>
    <x v="1459"/>
  </r>
  <r>
    <x v="381"/>
    <s v="Year 2"/>
    <d v="2013-12-31T00:00:00"/>
    <n v="38279000000"/>
    <n v="17192000000"/>
    <n v="17629000000"/>
    <n v="0"/>
    <n v="1689000000"/>
    <x v="0"/>
    <s v="Airlines"/>
    <n v="21087000000"/>
    <x v="146"/>
  </r>
  <r>
    <x v="381"/>
    <s v="Year 3"/>
    <d v="2014-12-31T00:00:00"/>
    <n v="38901000000"/>
    <n v="16611000000"/>
    <n v="17795000000"/>
    <n v="0"/>
    <n v="1679000000"/>
    <x v="0"/>
    <s v="Airlines"/>
    <n v="22290000000"/>
    <x v="1460"/>
  </r>
  <r>
    <x v="381"/>
    <s v="Year 4"/>
    <d v="2015-12-31T00:00:00"/>
    <n v="37864000000"/>
    <n v="12130000000"/>
    <n v="18423000000"/>
    <n v="0"/>
    <n v="1819000000"/>
    <x v="0"/>
    <s v="Airlines"/>
    <n v="25734000000"/>
    <x v="1461"/>
  </r>
  <r>
    <x v="382"/>
    <s v="Year 1"/>
    <d v="2012-12-31T00:00:00"/>
    <n v="716612000"/>
    <n v="245316000"/>
    <n v="58005000"/>
    <n v="0"/>
    <n v="346031000"/>
    <x v="7"/>
    <s v="Residential REITs"/>
    <n v="471296000"/>
    <x v="1462"/>
  </r>
  <r>
    <x v="382"/>
    <s v="Year 2"/>
    <d v="2013-12-31T00:00:00"/>
    <n v="758926000"/>
    <n v="258612000"/>
    <n v="37121000"/>
    <n v="0"/>
    <n v="346273000"/>
    <x v="7"/>
    <s v="Residential REITs"/>
    <n v="500314000"/>
    <x v="1463"/>
  </r>
  <r>
    <x v="382"/>
    <s v="Year 3"/>
    <d v="2014-12-31T00:00:00"/>
    <n v="818046000"/>
    <n v="270741000"/>
    <n v="56612000"/>
    <n v="0"/>
    <n v="363929000"/>
    <x v="7"/>
    <s v="Residential REITs"/>
    <n v="547305000"/>
    <x v="1464"/>
  </r>
  <r>
    <x v="382"/>
    <s v="Year 4"/>
    <d v="2015-12-31T00:00:00"/>
    <n v="894638000"/>
    <n v="282037000"/>
    <n v="71733000"/>
    <n v="0"/>
    <n v="381277000"/>
    <x v="7"/>
    <s v="Residential REITs"/>
    <n v="612601000"/>
    <x v="1465"/>
  </r>
  <r>
    <x v="383"/>
    <s v="Year 1"/>
    <d v="2013-02-02T00:00:00"/>
    <n v="2220256000"/>
    <n v="1436582000"/>
    <n v="488880000"/>
    <n v="0"/>
    <n v="0"/>
    <x v="1"/>
    <s v="Specialty Stores"/>
    <n v="783674000"/>
    <x v="1466"/>
  </r>
  <r>
    <x v="383"/>
    <s v="Year 2"/>
    <d v="2014-02-02T00:00:00"/>
    <n v="2670573000"/>
    <n v="1729325000"/>
    <n v="596390000"/>
    <n v="0"/>
    <n v="0"/>
    <x v="1"/>
    <s v="Specialty Stores"/>
    <n v="941248000"/>
    <x v="1467"/>
  </r>
  <r>
    <x v="383"/>
    <s v="Year 3"/>
    <d v="2015-01-31T00:00:00"/>
    <n v="3241369000"/>
    <n v="2104582000"/>
    <n v="712006000"/>
    <n v="0"/>
    <n v="0"/>
    <x v="1"/>
    <s v="Specialty Stores"/>
    <n v="1136787000"/>
    <x v="1468"/>
  </r>
  <r>
    <x v="383"/>
    <s v="Year 4"/>
    <d v="2016-01-31T00:00:00"/>
    <n v="3924116000"/>
    <n v="2539783000"/>
    <n v="863354000"/>
    <n v="0"/>
    <n v="0"/>
    <x v="1"/>
    <s v="Specialty Stores"/>
    <n v="1384333000"/>
    <x v="1469"/>
  </r>
  <r>
    <x v="384"/>
    <s v="Year 1"/>
    <d v="2013-12-31T00:00:00"/>
    <n v="122489000000"/>
    <n v="89659000000"/>
    <n v="0"/>
    <n v="0"/>
    <n v="23207000000"/>
    <x v="3"/>
    <s v="Managed Health Care"/>
    <n v="32830000000"/>
    <x v="1470"/>
  </r>
  <r>
    <x v="384"/>
    <s v="Year 2"/>
    <d v="2014-12-31T00:00:00"/>
    <n v="130474000000"/>
    <n v="93633000000"/>
    <n v="0"/>
    <n v="0"/>
    <n v="26567000000"/>
    <x v="3"/>
    <s v="Managed Health Care"/>
    <n v="36841000000"/>
    <x v="1471"/>
  </r>
  <r>
    <x v="384"/>
    <s v="Year 3"/>
    <d v="2015-12-31T00:00:00"/>
    <n v="157107000000"/>
    <n v="103875000000"/>
    <n v="0"/>
    <n v="0"/>
    <n v="42211000000"/>
    <x v="3"/>
    <s v="Managed Health Care"/>
    <n v="53232000000"/>
    <x v="1472"/>
  </r>
  <r>
    <x v="384"/>
    <s v="Year 4"/>
    <d v="2016-12-31T00:00:00"/>
    <n v="184840000000"/>
    <n v="117038000000"/>
    <n v="0"/>
    <n v="0"/>
    <n v="54872000000"/>
    <x v="3"/>
    <s v="Managed Health Care"/>
    <n v="67802000000"/>
    <x v="1473"/>
  </r>
  <r>
    <x v="385"/>
    <s v="Year 1"/>
    <d v="2012-12-31T00:00:00"/>
    <n v="10515400000"/>
    <n v="7172100000"/>
    <n v="786800000"/>
    <n v="0"/>
    <n v="1161600000"/>
    <x v="6"/>
    <s v="Diversified Financial Services"/>
    <n v="3343300000"/>
    <x v="1474"/>
  </r>
  <r>
    <x v="385"/>
    <s v="Year 2"/>
    <d v="2013-12-31T00:00:00"/>
    <n v="10368600000"/>
    <n v="7038400000"/>
    <n v="790400000"/>
    <n v="0"/>
    <n v="1170400000"/>
    <x v="6"/>
    <s v="Diversified Financial Services"/>
    <n v="3330200000"/>
    <x v="1475"/>
  </r>
  <r>
    <x v="385"/>
    <s v="Year 3"/>
    <d v="2014-12-31T00:00:00"/>
    <n v="10524500000"/>
    <n v="7722100000"/>
    <n v="820900000"/>
    <n v="0"/>
    <n v="1272000000"/>
    <x v="6"/>
    <s v="Diversified Financial Services"/>
    <n v="2802400000"/>
    <x v="1476"/>
  </r>
  <r>
    <x v="385"/>
    <s v="Year 4"/>
    <d v="2015-12-31T00:00:00"/>
    <n v="10731300000"/>
    <n v="7209400000"/>
    <n v="835100000"/>
    <n v="0"/>
    <n v="1295700000"/>
    <x v="6"/>
    <s v="Diversified Financial Services"/>
    <n v="3521900000"/>
    <x v="1477"/>
  </r>
  <r>
    <x v="386"/>
    <s v="Year 1"/>
    <d v="2013-12-31T00:00:00"/>
    <n v="21963000000"/>
    <n v="5849000000"/>
    <n v="6891000000"/>
    <n v="0"/>
    <n v="1777000000"/>
    <x v="0"/>
    <s v="Railroads"/>
    <n v="16114000000"/>
    <x v="1478"/>
  </r>
  <r>
    <x v="386"/>
    <s v="Year 2"/>
    <d v="2014-12-31T00:00:00"/>
    <n v="23988000000"/>
    <n v="6097000000"/>
    <n v="7234000000"/>
    <n v="0"/>
    <n v="1904000000"/>
    <x v="0"/>
    <s v="Railroads"/>
    <n v="17891000000"/>
    <x v="1479"/>
  </r>
  <r>
    <x v="386"/>
    <s v="Year 3"/>
    <d v="2015-12-31T00:00:00"/>
    <n v="21813000000"/>
    <n v="4434000000"/>
    <n v="7315000000"/>
    <n v="0"/>
    <n v="2012000000"/>
    <x v="0"/>
    <s v="Railroads"/>
    <n v="17379000000"/>
    <x v="1480"/>
  </r>
  <r>
    <x v="386"/>
    <s v="Year 4"/>
    <d v="2016-12-31T00:00:00"/>
    <n v="19941000000"/>
    <n v="3747000000"/>
    <n v="6884000000"/>
    <n v="0"/>
    <n v="2038000000"/>
    <x v="0"/>
    <s v="Railroads"/>
    <n v="16194000000"/>
    <x v="1481"/>
  </r>
  <r>
    <x v="387"/>
    <s v="Year 1"/>
    <d v="2012-12-31T00:00:00"/>
    <n v="54127000000"/>
    <n v="13574000000"/>
    <n v="37352000000"/>
    <n v="0"/>
    <n v="1858000000"/>
    <x v="0"/>
    <s v="Air Freight &amp; Logistics"/>
    <n v="40553000000"/>
    <x v="1482"/>
  </r>
  <r>
    <x v="387"/>
    <s v="Year 2"/>
    <d v="2013-12-31T00:00:00"/>
    <n v="55438000000"/>
    <n v="13703000000"/>
    <n v="32834000000"/>
    <n v="0"/>
    <n v="1867000000"/>
    <x v="0"/>
    <s v="Air Freight &amp; Logistics"/>
    <n v="41735000000"/>
    <x v="1483"/>
  </r>
  <r>
    <x v="387"/>
    <s v="Year 3"/>
    <d v="2014-12-31T00:00:00"/>
    <n v="58232000000"/>
    <n v="14758000000"/>
    <n v="36583000000"/>
    <n v="0"/>
    <n v="1923000000"/>
    <x v="0"/>
    <s v="Air Freight &amp; Logistics"/>
    <n v="43474000000"/>
    <x v="1484"/>
  </r>
  <r>
    <x v="387"/>
    <s v="Year 4"/>
    <d v="2015-12-31T00:00:00"/>
    <n v="58363000000"/>
    <n v="12947000000"/>
    <n v="35664000000"/>
    <n v="0"/>
    <n v="2084000000"/>
    <x v="0"/>
    <s v="Air Freight &amp; Logistics"/>
    <n v="45416000000"/>
    <x v="1485"/>
  </r>
  <r>
    <x v="388"/>
    <s v="Year 1"/>
    <d v="2013-01-31T00:00:00"/>
    <n v="2794925000"/>
    <n v="1763394000"/>
    <n v="657246000"/>
    <n v="0"/>
    <n v="0"/>
    <x v="1"/>
    <s v="Apparel Retail"/>
    <n v="1031531000"/>
    <x v="1486"/>
  </r>
  <r>
    <x v="388"/>
    <s v="Year 2"/>
    <d v="2014-01-31T00:00:00"/>
    <n v="3086608000"/>
    <n v="1925266000"/>
    <n v="734511000"/>
    <n v="0"/>
    <n v="0"/>
    <x v="1"/>
    <s v="Apparel Retail"/>
    <n v="1161342000"/>
    <x v="1487"/>
  </r>
  <r>
    <x v="388"/>
    <s v="Year 3"/>
    <d v="2015-01-31T00:00:00"/>
    <n v="3323077000"/>
    <n v="2148147000"/>
    <n v="809545000"/>
    <n v="0"/>
    <n v="0"/>
    <x v="1"/>
    <s v="Apparel Retail"/>
    <n v="1174930000"/>
    <x v="1488"/>
  </r>
  <r>
    <x v="388"/>
    <s v="Year 4"/>
    <d v="2016-01-31T00:00:00"/>
    <n v="3445134000"/>
    <n v="2243232000"/>
    <n v="848323000"/>
    <n v="0"/>
    <n v="0"/>
    <x v="1"/>
    <s v="Apparel Retail"/>
    <n v="1201902000"/>
    <x v="1489"/>
  </r>
  <r>
    <x v="389"/>
    <s v="Year 1"/>
    <d v="2013-07-31T00:00:00"/>
    <n v="2436948000"/>
    <n v="1589821000"/>
    <n v="441168000"/>
    <n v="62630000"/>
    <n v="0"/>
    <x v="6"/>
    <s v="Banks"/>
    <n v="847127000"/>
    <x v="1490"/>
  </r>
  <r>
    <x v="389"/>
    <s v="Year 2"/>
    <d v="2014-07-31T00:00:00"/>
    <n v="2473500000"/>
    <n v="1595700000"/>
    <n v="460300000"/>
    <n v="61800000"/>
    <n v="0"/>
    <x v="6"/>
    <s v="Banks"/>
    <n v="877800000"/>
    <x v="1491"/>
  </r>
  <r>
    <x v="389"/>
    <s v="Year 3"/>
    <d v="2015-07-31T00:00:00"/>
    <n v="2371200000"/>
    <n v="1562600000"/>
    <n v="460100000"/>
    <n v="60200000"/>
    <n v="0"/>
    <x v="6"/>
    <s v="Banks"/>
    <n v="808600000"/>
    <x v="1492"/>
  </r>
  <r>
    <x v="389"/>
    <s v="Year 4"/>
    <d v="2016-07-31T00:00:00"/>
    <n v="2220300000"/>
    <n v="1465500000"/>
    <n v="425100000"/>
    <n v="55500000"/>
    <n v="0"/>
    <x v="6"/>
    <s v="Banks"/>
    <n v="754800000"/>
    <x v="1493"/>
  </r>
  <r>
    <x v="390"/>
    <s v="Year 1"/>
    <d v="2013-12-31T00:00:00"/>
    <n v="56600000000"/>
    <n v="40468000000"/>
    <n v="5241000000"/>
    <n v="2342000000"/>
    <n v="0"/>
    <x v="0"/>
    <s v="Industrial Conglomerates"/>
    <n v="16132000000"/>
    <x v="1494"/>
  </r>
  <r>
    <x v="390"/>
    <s v="Year 2"/>
    <d v="2014-12-31T00:00:00"/>
    <n v="57900000000"/>
    <n v="40898000000"/>
    <n v="4934000000"/>
    <n v="2475000000"/>
    <n v="0"/>
    <x v="0"/>
    <s v="Industrial Conglomerates"/>
    <n v="17002000000"/>
    <x v="1495"/>
  </r>
  <r>
    <x v="390"/>
    <s v="Year 3"/>
    <d v="2015-12-31T00:00:00"/>
    <n v="56098000000"/>
    <n v="40431000000"/>
    <n v="6097000000"/>
    <n v="2279000000"/>
    <n v="0"/>
    <x v="0"/>
    <s v="Industrial Conglomerates"/>
    <n v="15667000000"/>
    <x v="1496"/>
  </r>
  <r>
    <x v="390"/>
    <s v="Year 4"/>
    <d v="2016-12-31T00:00:00"/>
    <n v="57244000000"/>
    <n v="41460000000"/>
    <n v="5275000000"/>
    <n v="2337000000"/>
    <n v="0"/>
    <x v="0"/>
    <s v="Industrial Conglomerates"/>
    <n v="15784000000"/>
    <x v="1497"/>
  </r>
  <r>
    <x v="391"/>
    <s v="Year 1"/>
    <d v="2013-09-30T00:00:00"/>
    <n v="11778000000"/>
    <n v="1932000000"/>
    <n v="2207000000"/>
    <n v="0"/>
    <n v="397000000"/>
    <x v="2"/>
    <s v="Internet Software &amp; Services"/>
    <n v="9846000000"/>
    <x v="1498"/>
  </r>
  <r>
    <x v="391"/>
    <s v="Year 2"/>
    <d v="2014-09-30T00:00:00"/>
    <n v="12702000000"/>
    <n v="1875000000"/>
    <n v="2242000000"/>
    <n v="0"/>
    <n v="435000000"/>
    <x v="2"/>
    <s v="Internet Software &amp; Services"/>
    <n v="10827000000"/>
    <x v="1499"/>
  </r>
  <r>
    <x v="391"/>
    <s v="Year 3"/>
    <d v="2015-09-30T00:00:00"/>
    <n v="13880000000"/>
    <n v="2079000000"/>
    <n v="2229000000"/>
    <n v="0"/>
    <n v="494000000"/>
    <x v="2"/>
    <s v="Internet Software &amp; Services"/>
    <n v="11801000000"/>
    <x v="1500"/>
  </r>
  <r>
    <x v="391"/>
    <s v="Year 4"/>
    <d v="2016-09-30T00:00:00"/>
    <n v="15082000000"/>
    <n v="2226000000"/>
    <n v="4469000000"/>
    <n v="0"/>
    <n v="502000000"/>
    <x v="2"/>
    <s v="Internet Software &amp; Services"/>
    <n v="12856000000"/>
    <x v="1501"/>
  </r>
  <r>
    <x v="392"/>
    <s v="Year 1"/>
    <d v="2013-09-27T00:00:00"/>
    <n v="2942897000"/>
    <n v="1693210000"/>
    <n v="432589000"/>
    <n v="208208000"/>
    <n v="0"/>
    <x v="3"/>
    <s v="Health Care Equipment"/>
    <n v="1249687000"/>
    <x v="1502"/>
  </r>
  <r>
    <x v="392"/>
    <s v="Year 2"/>
    <d v="2014-09-26T00:00:00"/>
    <n v="3049800000"/>
    <n v="1748100000"/>
    <n v="470600000"/>
    <n v="234800000"/>
    <n v="0"/>
    <x v="3"/>
    <s v="Health Care Equipment"/>
    <n v="1301700000"/>
    <x v="1503"/>
  </r>
  <r>
    <x v="392"/>
    <s v="Year 3"/>
    <d v="2015-10-02T00:00:00"/>
    <n v="3099100000"/>
    <n v="1816400000"/>
    <n v="488500000"/>
    <n v="245200000"/>
    <n v="0"/>
    <x v="3"/>
    <s v="Health Care Equipment"/>
    <n v="1282700000"/>
    <x v="1504"/>
  </r>
  <r>
    <x v="392"/>
    <s v="Year 4"/>
    <d v="2016-09-30T00:00:00"/>
    <n v="3217800000"/>
    <n v="1856500000"/>
    <n v="557000000"/>
    <n v="253500000"/>
    <n v="0"/>
    <x v="3"/>
    <s v="Health Care Equipment"/>
    <n v="1361300000"/>
    <x v="1505"/>
  </r>
  <r>
    <x v="393"/>
    <s v="Year 1"/>
    <d v="2012-12-31T00:00:00"/>
    <n v="10879855000"/>
    <n v="5817880000"/>
    <n v="3596708000"/>
    <n v="0"/>
    <n v="0"/>
    <x v="1"/>
    <s v="Apparel, Accessories &amp; Luxury Goods"/>
    <n v="5061975000"/>
    <x v="1506"/>
  </r>
  <r>
    <x v="393"/>
    <s v="Year 2"/>
    <d v="2013-12-31T00:00:00"/>
    <n v="11419648000"/>
    <n v="5931469000"/>
    <n v="3841032000"/>
    <n v="0"/>
    <n v="0"/>
    <x v="1"/>
    <s v="Apparel, Accessories &amp; Luxury Goods"/>
    <n v="5488179000"/>
    <x v="1507"/>
  </r>
  <r>
    <x v="393"/>
    <s v="Year 3"/>
    <d v="2015-01-03T00:00:00"/>
    <n v="12282161000"/>
    <n v="6288190000"/>
    <n v="4159885000"/>
    <n v="0"/>
    <n v="0"/>
    <x v="1"/>
    <s v="Apparel, Accessories &amp; Luxury Goods"/>
    <n v="5993971000"/>
    <x v="1508"/>
  </r>
  <r>
    <x v="393"/>
    <s v="Year 4"/>
    <d v="2016-01-02T00:00:00"/>
    <n v="12376744000"/>
    <n v="6393800000"/>
    <n v="4178386000"/>
    <n v="0"/>
    <n v="0"/>
    <x v="1"/>
    <s v="Apparel, Accessories &amp; Luxury Goods"/>
    <n v="5982944000"/>
    <x v="1509"/>
  </r>
  <r>
    <x v="394"/>
    <s v="Year 1"/>
    <d v="2013-09-30T00:00:00"/>
    <n v="13794000000"/>
    <n v="6799000000"/>
    <n v="2829000000"/>
    <n v="0"/>
    <n v="237000000"/>
    <x v="1"/>
    <s v="Broadcasting &amp; Cable TV"/>
    <n v="6995000000"/>
    <x v="1510"/>
  </r>
  <r>
    <x v="394"/>
    <s v="Year 2"/>
    <d v="2014-09-30T00:00:00"/>
    <n v="13783000000"/>
    <n v="6542000000"/>
    <n v="2899000000"/>
    <n v="0"/>
    <n v="217000000"/>
    <x v="1"/>
    <s v="Broadcasting &amp; Cable TV"/>
    <n v="7241000000"/>
    <x v="1511"/>
  </r>
  <r>
    <x v="394"/>
    <s v="Year 3"/>
    <d v="2015-09-30T00:00:00"/>
    <n v="13268000000"/>
    <n v="6868000000"/>
    <n v="2860000000"/>
    <n v="0"/>
    <n v="222000000"/>
    <x v="1"/>
    <s v="Broadcasting &amp; Cable TV"/>
    <n v="6400000000"/>
    <x v="1512"/>
  </r>
  <r>
    <x v="394"/>
    <s v="Year 4"/>
    <d v="2016-09-30T00:00:00"/>
    <n v="12488000000"/>
    <n v="6684000000"/>
    <n v="2851000000"/>
    <n v="0"/>
    <n v="221000000"/>
    <x v="1"/>
    <s v="Broadcasting &amp; Cable TV"/>
    <n v="5804000000"/>
    <x v="1513"/>
  </r>
  <r>
    <x v="395"/>
    <s v="Year 1"/>
    <d v="2012-12-31T00:00:00"/>
    <n v="138393000000"/>
    <n v="126485000000"/>
    <n v="5229000000"/>
    <n v="0"/>
    <n v="1549000000"/>
    <x v="9"/>
    <s v="Oil &amp; Gas Refining &amp; Marketing &amp; Transportation"/>
    <n v="11908000000"/>
    <x v="1514"/>
  </r>
  <r>
    <x v="395"/>
    <s v="Year 2"/>
    <d v="2013-12-31T00:00:00"/>
    <n v="138074000000"/>
    <n v="127316000000"/>
    <n v="5081000000"/>
    <n v="0"/>
    <n v="1720000000"/>
    <x v="9"/>
    <s v="Oil &amp; Gas Refining &amp; Marketing &amp; Transportation"/>
    <n v="10758000000"/>
    <x v="1515"/>
  </r>
  <r>
    <x v="395"/>
    <s v="Year 3"/>
    <d v="2014-12-31T00:00:00"/>
    <n v="130844000000"/>
    <n v="118141000000"/>
    <n v="5111000000"/>
    <n v="0"/>
    <n v="1690000000"/>
    <x v="9"/>
    <s v="Oil &amp; Gas Refining &amp; Marketing &amp; Transportation"/>
    <n v="12703000000"/>
    <x v="1516"/>
  </r>
  <r>
    <x v="395"/>
    <s v="Year 4"/>
    <d v="2015-12-31T00:00:00"/>
    <n v="87804000000"/>
    <n v="74651000000"/>
    <n v="4953000000"/>
    <n v="0"/>
    <n v="1842000000"/>
    <x v="9"/>
    <s v="Oil &amp; Gas Refining &amp; Marketing &amp; Transportation"/>
    <n v="13153000000"/>
    <x v="1517"/>
  </r>
  <r>
    <x v="396"/>
    <s v="Year 1"/>
    <d v="2012-12-31T00:00:00"/>
    <n v="2567310000"/>
    <n v="2233284000"/>
    <n v="308143000"/>
    <n v="0"/>
    <n v="0"/>
    <x v="8"/>
    <s v="Construction Materials"/>
    <n v="334026000"/>
    <x v="1518"/>
  </r>
  <r>
    <x v="396"/>
    <s v="Year 2"/>
    <d v="2013-12-31T00:00:00"/>
    <n v="2770709000"/>
    <n v="2343829000"/>
    <n v="274217000"/>
    <n v="0"/>
    <n v="0"/>
    <x v="8"/>
    <s v="Construction Materials"/>
    <n v="426880000"/>
    <x v="1519"/>
  </r>
  <r>
    <x v="396"/>
    <s v="Year 3"/>
    <d v="2014-12-31T00:00:00"/>
    <n v="2994169000"/>
    <n v="2406587000"/>
    <n v="292358000"/>
    <n v="0"/>
    <n v="0"/>
    <x v="8"/>
    <s v="Construction Materials"/>
    <n v="587582000"/>
    <x v="1520"/>
  </r>
  <r>
    <x v="396"/>
    <s v="Year 4"/>
    <d v="2015-12-31T00:00:00"/>
    <n v="3422181000"/>
    <n v="2564648000"/>
    <n v="312694000"/>
    <n v="0"/>
    <n v="0"/>
    <x v="8"/>
    <s v="Construction Materials"/>
    <n v="857533000"/>
    <x v="1521"/>
  </r>
  <r>
    <x v="397"/>
    <s v="Year 1"/>
    <d v="2013-12-31T00:00:00"/>
    <n v="2299176000"/>
    <n v="928565000"/>
    <n v="177366000"/>
    <n v="32210000"/>
    <n v="461627000"/>
    <x v="7"/>
    <s v="REITs"/>
    <n v="1370611000"/>
    <x v="1522"/>
  </r>
  <r>
    <x v="397"/>
    <s v="Year 2"/>
    <d v="2014-12-31T00:00:00"/>
    <n v="2312512000"/>
    <n v="953611000"/>
    <n v="169270000"/>
    <n v="0"/>
    <n v="481303000"/>
    <x v="7"/>
    <s v="REITs"/>
    <n v="1358901000"/>
    <x v="1523"/>
  </r>
  <r>
    <x v="397"/>
    <s v="Year 3"/>
    <d v="2015-12-31T00:00:00"/>
    <n v="2502267000"/>
    <n v="1011249000"/>
    <n v="175307000"/>
    <n v="0"/>
    <n v="542952000"/>
    <x v="7"/>
    <s v="REITs"/>
    <n v="1491018000"/>
    <x v="1524"/>
  </r>
  <r>
    <x v="397"/>
    <s v="Year 4"/>
    <d v="2016-12-31T00:00:00"/>
    <n v="2506202000"/>
    <n v="1024336000"/>
    <n v="179279000"/>
    <n v="0"/>
    <n v="565059000"/>
    <x v="7"/>
    <s v="REITs"/>
    <n v="1481866000"/>
    <x v="1525"/>
  </r>
  <r>
    <x v="398"/>
    <s v="Year 1"/>
    <d v="2012-12-31T00:00:00"/>
    <n v="1407848000"/>
    <n v="516708000"/>
    <n v="220068000"/>
    <n v="0"/>
    <n v="98844000"/>
    <x v="0"/>
    <s v="Research &amp; Consulting Services"/>
    <n v="891140000"/>
    <x v="1526"/>
  </r>
  <r>
    <x v="398"/>
    <s v="Year 2"/>
    <d v="2013-12-31T00:00:00"/>
    <n v="1595703000"/>
    <n v="622523000"/>
    <n v="228982000"/>
    <n v="0"/>
    <n v="129931000"/>
    <x v="0"/>
    <s v="Research &amp; Consulting Services"/>
    <n v="973180000"/>
    <x v="1527"/>
  </r>
  <r>
    <x v="398"/>
    <s v="Year 3"/>
    <d v="2014-12-31T00:00:00"/>
    <n v="1746726000"/>
    <n v="716598000"/>
    <n v="227306000"/>
    <n v="0"/>
    <n v="142376000"/>
    <x v="0"/>
    <s v="Research &amp; Consulting Services"/>
    <n v="1030128000"/>
    <x v="1528"/>
  </r>
  <r>
    <x v="398"/>
    <s v="Year 4"/>
    <d v="2015-12-31T00:00:00"/>
    <n v="2068010000"/>
    <n v="803274000"/>
    <n v="312690000"/>
    <n v="0"/>
    <n v="215484000"/>
    <x v="0"/>
    <s v="Research &amp; Consulting Services"/>
    <n v="1264736000"/>
    <x v="1529"/>
  </r>
  <r>
    <x v="399"/>
    <s v="Year 1"/>
    <d v="2012-12-31T00:00:00"/>
    <n v="873592000"/>
    <n v="167600000"/>
    <n v="186971000"/>
    <n v="61694000"/>
    <n v="0"/>
    <x v="2"/>
    <s v="Internet Software &amp; Services"/>
    <n v="705992000"/>
    <x v="1530"/>
  </r>
  <r>
    <x v="399"/>
    <s v="Year 2"/>
    <d v="2013-12-31T00:00:00"/>
    <n v="965087000"/>
    <n v="187013000"/>
    <n v="179545000"/>
    <n v="70297000"/>
    <n v="0"/>
    <x v="2"/>
    <s v="Internet Software &amp; Services"/>
    <n v="778074000"/>
    <x v="1531"/>
  </r>
  <r>
    <x v="399"/>
    <s v="Year 3"/>
    <d v="2014-12-31T00:00:00"/>
    <n v="1010117000"/>
    <n v="188425000"/>
    <n v="189488000"/>
    <n v="67777000"/>
    <n v="0"/>
    <x v="2"/>
    <s v="Internet Software &amp; Services"/>
    <n v="821692000"/>
    <x v="1532"/>
  </r>
  <r>
    <x v="399"/>
    <s v="Year 4"/>
    <d v="2015-12-31T00:00:00"/>
    <n v="1059366000"/>
    <n v="192788000"/>
    <n v="196914000"/>
    <n v="63718000"/>
    <n v="0"/>
    <x v="2"/>
    <s v="Internet Software &amp; Services"/>
    <n v="866578000"/>
    <x v="1533"/>
  </r>
  <r>
    <x v="400"/>
    <s v="Year 1"/>
    <d v="2012-12-31T00:00:00"/>
    <n v="1527042000"/>
    <n v="279885000"/>
    <n v="432681000"/>
    <n v="765905000"/>
    <n v="0"/>
    <x v="3"/>
    <s v="Biotechnology"/>
    <n v="1247157000"/>
    <x v="1534"/>
  </r>
  <r>
    <x v="400"/>
    <s v="Year 2"/>
    <d v="2013-12-31T00:00:00"/>
    <n v="1211975000"/>
    <n v="130277000"/>
    <n v="356188000"/>
    <n v="882097000"/>
    <n v="0"/>
    <x v="3"/>
    <s v="Biotechnology"/>
    <n v="1081698000"/>
    <x v="1535"/>
  </r>
  <r>
    <x v="400"/>
    <s v="Year 3"/>
    <d v="2014-12-31T00:00:00"/>
    <n v="580415000"/>
    <n v="60987000"/>
    <n v="305409000"/>
    <n v="855506000"/>
    <n v="0"/>
    <x v="3"/>
    <s v="Biotechnology"/>
    <n v="519428000"/>
    <x v="1536"/>
  </r>
  <r>
    <x v="400"/>
    <s v="Year 4"/>
    <d v="2015-12-31T00:00:00"/>
    <n v="1032336000"/>
    <n v="124512000"/>
    <n v="376575000"/>
    <n v="995922000"/>
    <n v="0"/>
    <x v="3"/>
    <s v="Biotechnology"/>
    <n v="907824000"/>
    <x v="1537"/>
  </r>
  <r>
    <x v="401"/>
    <s v="Year 1"/>
    <d v="2013-12-31T00:00:00"/>
    <n v="2514595000"/>
    <n v="1118240000"/>
    <n v="132447000"/>
    <n v="0"/>
    <n v="629908000"/>
    <x v="7"/>
    <s v="REITs"/>
    <n v="1396355000"/>
    <x v="1538"/>
  </r>
  <r>
    <x v="401"/>
    <s v="Year 2"/>
    <d v="2014-12-31T00:00:00"/>
    <n v="2772550000"/>
    <n v="1212480000"/>
    <n v="147481000"/>
    <n v="0"/>
    <n v="725216000"/>
    <x v="7"/>
    <s v="REITs"/>
    <n v="1560070000"/>
    <x v="1539"/>
  </r>
  <r>
    <x v="401"/>
    <s v="Year 3"/>
    <d v="2015-12-31T00:00:00"/>
    <n v="3285346000"/>
    <n v="1410205000"/>
    <n v="145992000"/>
    <n v="0"/>
    <n v="894057000"/>
    <x v="7"/>
    <s v="REITs"/>
    <n v="1875141000"/>
    <x v="1540"/>
  </r>
  <r>
    <x v="401"/>
    <s v="Year 4"/>
    <d v="2016-12-31T00:00:00"/>
    <n v="3442646000"/>
    <n v="1442073000"/>
    <n v="136863000"/>
    <n v="0"/>
    <n v="898924000"/>
    <x v="7"/>
    <s v="REITs"/>
    <n v="2000573000"/>
    <x v="1541"/>
  </r>
  <r>
    <x v="402"/>
    <s v="Year 1"/>
    <d v="2012-12-31T00:00:00"/>
    <n v="115846000000"/>
    <n v="46275000000"/>
    <n v="39951000000"/>
    <n v="0"/>
    <n v="16460000000"/>
    <x v="10"/>
    <s v="Integrated Telecommunications Services"/>
    <n v="69571000000"/>
    <x v="1542"/>
  </r>
  <r>
    <x v="402"/>
    <s v="Year 2"/>
    <d v="2013-12-31T00:00:00"/>
    <n v="120550000000"/>
    <n v="44887000000"/>
    <n v="27089000000"/>
    <n v="0"/>
    <n v="16606000000"/>
    <x v="10"/>
    <s v="Integrated Telecommunications Services"/>
    <n v="75663000000"/>
    <x v="1543"/>
  </r>
  <r>
    <x v="402"/>
    <s v="Year 3"/>
    <d v="2014-12-31T00:00:00"/>
    <n v="127079000000"/>
    <n v="49931000000"/>
    <n v="41016000000"/>
    <n v="0"/>
    <n v="16533000000"/>
    <x v="10"/>
    <s v="Integrated Telecommunications Services"/>
    <n v="77148000000"/>
    <x v="1544"/>
  </r>
  <r>
    <x v="402"/>
    <s v="Year 4"/>
    <d v="2015-12-31T00:00:00"/>
    <n v="131620000000"/>
    <n v="52557000000"/>
    <n v="29986000000"/>
    <n v="0"/>
    <n v="16017000000"/>
    <x v="10"/>
    <s v="Integrated Telecommunications Services"/>
    <n v="79063000000"/>
    <x v="1545"/>
  </r>
  <r>
    <x v="403"/>
    <s v="Year 1"/>
    <d v="2012-12-31T00:00:00"/>
    <n v="1843641000"/>
    <n v="737614000"/>
    <n v="477270000"/>
    <n v="96004000"/>
    <n v="13829000"/>
    <x v="3"/>
    <s v="Health Care Distributors"/>
    <n v="1106027000"/>
    <x v="1546"/>
  </r>
  <r>
    <x v="403"/>
    <s v="Year 2"/>
    <d v="2013-12-31T00:00:00"/>
    <n v="1904218000"/>
    <n v="783456000"/>
    <n v="492965000"/>
    <n v="100536000"/>
    <n v="9918000"/>
    <x v="3"/>
    <s v="Health Care Distributors"/>
    <n v="1120762000"/>
    <x v="1547"/>
  </r>
  <r>
    <x v="403"/>
    <s v="Year 3"/>
    <d v="2014-12-31T00:00:00"/>
    <n v="1989344000"/>
    <n v="824913000"/>
    <n v="512707000"/>
    <n v="107726000"/>
    <n v="10634000"/>
    <x v="3"/>
    <s v="Health Care Distributors"/>
    <n v="1164431000"/>
    <x v="1548"/>
  </r>
  <r>
    <x v="403"/>
    <s v="Year 4"/>
    <d v="2015-12-31T00:00:00"/>
    <n v="2042332000"/>
    <n v="842672000"/>
    <n v="495747000"/>
    <n v="118545000"/>
    <n v="10123000"/>
    <x v="3"/>
    <s v="Health Care Distributors"/>
    <n v="1199660000"/>
    <x v="1549"/>
  </r>
  <r>
    <x v="404"/>
    <s v="Year 1"/>
    <d v="2013-06-28T00:00:00"/>
    <n v="15351000000"/>
    <n v="10988000000"/>
    <n v="1525000000"/>
    <n v="1572000000"/>
    <n v="0"/>
    <x v="2"/>
    <s v="Computer Storage &amp; Peripherals"/>
    <n v="4363000000"/>
    <x v="1550"/>
  </r>
  <r>
    <x v="404"/>
    <s v="Year 2"/>
    <d v="2014-06-27T00:00:00"/>
    <n v="15130000000"/>
    <n v="10770000000"/>
    <n v="908000000"/>
    <n v="1661000000"/>
    <n v="0"/>
    <x v="2"/>
    <s v="Computer Storage &amp; Peripherals"/>
    <n v="4360000000"/>
    <x v="1551"/>
  </r>
  <r>
    <x v="404"/>
    <s v="Year 3"/>
    <d v="2015-07-03T00:00:00"/>
    <n v="14572000000"/>
    <n v="10351000000"/>
    <n v="964000000"/>
    <n v="1646000000"/>
    <n v="0"/>
    <x v="2"/>
    <s v="Computer Storage &amp; Peripherals"/>
    <n v="4221000000"/>
    <x v="1552"/>
  </r>
  <r>
    <x v="404"/>
    <s v="Year 4"/>
    <d v="2016-07-01T00:00:00"/>
    <n v="12994000000"/>
    <n v="9559000000"/>
    <n v="1342000000"/>
    <n v="1627000000"/>
    <n v="0"/>
    <x v="2"/>
    <s v="Computer Storage &amp; Peripherals"/>
    <n v="3435000000"/>
    <x v="1553"/>
  </r>
  <r>
    <x v="405"/>
    <s v="Year 1"/>
    <d v="2012-12-31T00:00:00"/>
    <n v="4246400000"/>
    <n v="2760500000"/>
    <n v="121400000"/>
    <n v="0"/>
    <n v="364200000"/>
    <x v="5"/>
    <s v="Electric Utilities"/>
    <n v="1485900000"/>
    <x v="1554"/>
  </r>
  <r>
    <x v="405"/>
    <s v="Year 2"/>
    <d v="2013-12-31T00:00:00"/>
    <n v="4519000000"/>
    <n v="2982100000"/>
    <n v="116700000"/>
    <n v="0"/>
    <n v="340100000"/>
    <x v="5"/>
    <s v="Electric Utilities"/>
    <n v="1536900000"/>
    <x v="1555"/>
  </r>
  <r>
    <x v="405"/>
    <s v="Year 3"/>
    <d v="2014-12-31T00:00:00"/>
    <n v="4997100000"/>
    <n v="3371800000"/>
    <n v="121800000"/>
    <n v="0"/>
    <n v="391400000"/>
    <x v="5"/>
    <s v="Electric Utilities"/>
    <n v="1625300000"/>
    <x v="1556"/>
  </r>
  <r>
    <x v="405"/>
    <s v="Year 4"/>
    <d v="2015-12-31T00:00:00"/>
    <n v="5926100000"/>
    <n v="3949400000"/>
    <n v="164400000"/>
    <n v="0"/>
    <n v="561800000"/>
    <x v="5"/>
    <s v="Electric Utilities"/>
    <n v="1976700000"/>
    <x v="1557"/>
  </r>
  <r>
    <x v="406"/>
    <s v="Year 1"/>
    <d v="2012-12-31T00:00:00"/>
    <n v="91247000000"/>
    <n v="1727000000"/>
    <n v="48724000000"/>
    <n v="0"/>
    <n v="8891000000"/>
    <x v="6"/>
    <s v="Banks"/>
    <n v="89520000000"/>
    <x v="1558"/>
  </r>
  <r>
    <x v="406"/>
    <s v="Year 2"/>
    <d v="2013-12-31T00:00:00"/>
    <n v="88069000000"/>
    <n v="1337000000"/>
    <n v="47338000000"/>
    <n v="0"/>
    <n v="3813000000"/>
    <x v="6"/>
    <s v="Banks"/>
    <n v="86732000000"/>
    <x v="1559"/>
  </r>
  <r>
    <x v="406"/>
    <s v="Year 3"/>
    <d v="2014-12-31T00:00:00"/>
    <n v="88372000000"/>
    <n v="1096000000"/>
    <n v="47667000000"/>
    <n v="0"/>
    <n v="2765000000"/>
    <x v="6"/>
    <s v="Banks"/>
    <n v="87276000000"/>
    <x v="1560"/>
  </r>
  <r>
    <x v="406"/>
    <s v="Year 4"/>
    <d v="2015-12-31T00:00:00"/>
    <n v="90033000000"/>
    <n v="963000000"/>
    <n v="48728000000"/>
    <n v="0"/>
    <n v="3688000000"/>
    <x v="6"/>
    <s v="Banks"/>
    <n v="89070000000"/>
    <x v="1561"/>
  </r>
  <r>
    <x v="407"/>
    <s v="Year 1"/>
    <d v="2013-09-29T00:00:00"/>
    <n v="12917000000"/>
    <n v="8288000000"/>
    <n v="3682000000"/>
    <n v="0"/>
    <n v="0"/>
    <x v="4"/>
    <s v="Food Retail"/>
    <n v="4629000000"/>
    <x v="1562"/>
  </r>
  <r>
    <x v="407"/>
    <s v="Year 2"/>
    <d v="2014-09-28T00:00:00"/>
    <n v="14194000000"/>
    <n v="9150000000"/>
    <n v="4032000000"/>
    <n v="0"/>
    <n v="0"/>
    <x v="4"/>
    <s v="Food Retail"/>
    <n v="5044000000"/>
    <x v="914"/>
  </r>
  <r>
    <x v="407"/>
    <s v="Year 3"/>
    <d v="2015-09-27T00:00:00"/>
    <n v="15389000000"/>
    <n v="9973000000"/>
    <n v="4472000000"/>
    <n v="0"/>
    <n v="0"/>
    <x v="4"/>
    <s v="Food Retail"/>
    <n v="5416000000"/>
    <x v="1563"/>
  </r>
  <r>
    <x v="407"/>
    <s v="Year 4"/>
    <d v="2016-09-25T00:00:00"/>
    <n v="15724000000"/>
    <n v="10313000000"/>
    <n v="4477000000"/>
    <n v="0"/>
    <n v="0"/>
    <x v="4"/>
    <s v="Food Retail"/>
    <n v="5411000000"/>
    <x v="295"/>
  </r>
  <r>
    <x v="408"/>
    <s v="Year 1"/>
    <d v="2013-12-31T00:00:00"/>
    <n v="18769000000"/>
    <n v="15471000000"/>
    <n v="1828000000"/>
    <n v="0"/>
    <n v="25000000"/>
    <x v="1"/>
    <s v="Household Appliances"/>
    <n v="3298000000"/>
    <x v="1564"/>
  </r>
  <r>
    <x v="408"/>
    <s v="Year 2"/>
    <d v="2014-12-31T00:00:00"/>
    <n v="19872000000"/>
    <n v="16477000000"/>
    <n v="2038000000"/>
    <n v="0"/>
    <n v="33000000"/>
    <x v="1"/>
    <s v="Household Appliances"/>
    <n v="3395000000"/>
    <x v="1565"/>
  </r>
  <r>
    <x v="408"/>
    <s v="Year 3"/>
    <d v="2015-12-31T00:00:00"/>
    <n v="20891000000"/>
    <n v="17201000000"/>
    <n v="2130000000"/>
    <n v="0"/>
    <n v="74000000"/>
    <x v="1"/>
    <s v="Household Appliances"/>
    <n v="3690000000"/>
    <x v="1566"/>
  </r>
  <r>
    <x v="408"/>
    <s v="Year 4"/>
    <d v="2016-12-31T00:00:00"/>
    <n v="20718000000"/>
    <n v="17036000000"/>
    <n v="2084000000"/>
    <n v="0"/>
    <n v="71000000"/>
    <x v="1"/>
    <s v="Household Appliances"/>
    <n v="3682000000"/>
    <x v="1567"/>
  </r>
  <r>
    <x v="409"/>
    <s v="Year 1"/>
    <d v="2013-12-31T00:00:00"/>
    <n v="13983000000"/>
    <n v="9112000000"/>
    <n v="1468000000"/>
    <n v="0"/>
    <n v="1333000000"/>
    <x v="0"/>
    <s v="Environmental Services"/>
    <n v="4871000000"/>
    <x v="1568"/>
  </r>
  <r>
    <x v="409"/>
    <s v="Year 2"/>
    <d v="2014-12-31T00:00:00"/>
    <n v="13996000000"/>
    <n v="9002000000"/>
    <n v="1481000000"/>
    <n v="0"/>
    <n v="1292000000"/>
    <x v="0"/>
    <s v="Environmental Services"/>
    <n v="4994000000"/>
    <x v="1569"/>
  </r>
  <r>
    <x v="409"/>
    <s v="Year 3"/>
    <d v="2015-12-31T00:00:00"/>
    <n v="12961000000"/>
    <n v="8231000000"/>
    <n v="1343000000"/>
    <n v="0"/>
    <n v="1245000000"/>
    <x v="0"/>
    <s v="Environmental Services"/>
    <n v="4730000000"/>
    <x v="379"/>
  </r>
  <r>
    <x v="409"/>
    <s v="Year 4"/>
    <d v="2016-12-31T00:00:00"/>
    <n v="13609000000"/>
    <n v="8486000000"/>
    <n v="1410000000"/>
    <n v="0"/>
    <n v="1301000000"/>
    <x v="0"/>
    <s v="Environmental Services"/>
    <n v="5123000000"/>
    <x v="1570"/>
  </r>
  <r>
    <x v="410"/>
    <s v="Year 1"/>
    <d v="2012-12-31T00:00:00"/>
    <n v="7486000000"/>
    <n v="4523000000"/>
    <n v="595000000"/>
    <n v="0"/>
    <n v="756000000"/>
    <x v="9"/>
    <s v="Oil &amp; Gas Exploration &amp; Production"/>
    <n v="2963000000"/>
    <x v="1571"/>
  </r>
  <r>
    <x v="410"/>
    <s v="Year 2"/>
    <d v="2013-12-31T00:00:00"/>
    <n v="6860000000"/>
    <n v="4124000000"/>
    <n v="546000000"/>
    <n v="0"/>
    <n v="815000000"/>
    <x v="9"/>
    <s v="Oil &amp; Gas Exploration &amp; Production"/>
    <n v="2736000000"/>
    <x v="1437"/>
  </r>
  <r>
    <x v="410"/>
    <s v="Year 3"/>
    <d v="2014-12-31T00:00:00"/>
    <n v="7637000000"/>
    <n v="4508000000"/>
    <n v="384000000"/>
    <n v="0"/>
    <n v="1176000000"/>
    <x v="9"/>
    <s v="Oil &amp; Gas Exploration &amp; Production"/>
    <n v="3129000000"/>
    <x v="681"/>
  </r>
  <r>
    <x v="410"/>
    <s v="Year 4"/>
    <d v="2015-12-31T00:00:00"/>
    <n v="7360000000"/>
    <n v="3434000000"/>
    <n v="864000000"/>
    <n v="0"/>
    <n v="1738000000"/>
    <x v="9"/>
    <s v="Oil &amp; Gas Exploration &amp; Production"/>
    <n v="3926000000"/>
    <x v="1565"/>
  </r>
  <r>
    <x v="411"/>
    <s v="Year 1"/>
    <d v="2013-01-31T00:00:00"/>
    <n v="468651000000"/>
    <n v="352297000000"/>
    <n v="88629000000"/>
    <n v="0"/>
    <n v="0"/>
    <x v="4"/>
    <s v="Hypermarkets &amp; Super Centers"/>
    <n v="116354000000"/>
    <x v="1572"/>
  </r>
  <r>
    <x v="411"/>
    <s v="Year 2"/>
    <d v="2014-01-31T00:00:00"/>
    <n v="476294000000"/>
    <n v="358069000000"/>
    <n v="91353000000"/>
    <n v="0"/>
    <n v="0"/>
    <x v="4"/>
    <s v="Hypermarkets &amp; Super Centers"/>
    <n v="118225000000"/>
    <x v="1573"/>
  </r>
  <r>
    <x v="411"/>
    <s v="Year 3"/>
    <d v="2015-01-31T00:00:00"/>
    <n v="485651000000"/>
    <n v="365086000000"/>
    <n v="93418000000"/>
    <n v="0"/>
    <n v="0"/>
    <x v="4"/>
    <s v="Hypermarkets &amp; Super Centers"/>
    <n v="120565000000"/>
    <x v="1574"/>
  </r>
  <r>
    <x v="411"/>
    <s v="Year 4"/>
    <d v="2016-01-31T00:00:00"/>
    <n v="482130000000"/>
    <n v="360984000000"/>
    <n v="97041000000"/>
    <n v="0"/>
    <n v="0"/>
    <x v="4"/>
    <s v="Hypermarkets &amp; Super Centers"/>
    <n v="121146000000"/>
    <x v="1575"/>
  </r>
  <r>
    <x v="412"/>
    <s v="Year 1"/>
    <d v="2014-09-30T00:00:00"/>
    <n v="9895100000"/>
    <n v="7961500000"/>
    <n v="937600000"/>
    <n v="0"/>
    <n v="86000000"/>
    <x v="8"/>
    <s v="Paper Packaging"/>
    <n v="1933600000"/>
    <x v="1293"/>
  </r>
  <r>
    <x v="412"/>
    <s v="Year 2"/>
    <d v="2015-09-30T00:00:00"/>
    <n v="11124800000"/>
    <n v="8986500000"/>
    <n v="1026100000"/>
    <n v="0"/>
    <n v="118900000"/>
    <x v="8"/>
    <s v="Paper Packaging"/>
    <n v="2138300000"/>
    <x v="1576"/>
  </r>
  <r>
    <x v="412"/>
    <s v="Year 3"/>
    <d v="2016-09-30T00:00:00"/>
    <n v="14171800000"/>
    <n v="11413200000"/>
    <n v="1750100000"/>
    <n v="0"/>
    <n v="211800000"/>
    <x v="8"/>
    <s v="Paper Packaging"/>
    <n v="2758600000"/>
    <x v="1577"/>
  </r>
  <r>
    <x v="413"/>
    <s v="Year 1"/>
    <d v="2012-12-31T00:00:00"/>
    <n v="5664800000"/>
    <n v="3194200000"/>
    <n v="1140600000"/>
    <n v="0"/>
    <n v="0"/>
    <x v="2"/>
    <s v="Internet Software &amp; Services"/>
    <n v="2470600000"/>
    <x v="78"/>
  </r>
  <r>
    <x v="413"/>
    <s v="Year 2"/>
    <d v="2013-12-31T00:00:00"/>
    <n v="5542000000"/>
    <n v="3235000000"/>
    <n v="1199600000"/>
    <n v="0"/>
    <n v="0"/>
    <x v="2"/>
    <s v="Internet Software &amp; Services"/>
    <n v="2307000000"/>
    <x v="1578"/>
  </r>
  <r>
    <x v="413"/>
    <s v="Year 3"/>
    <d v="2014-12-31T00:00:00"/>
    <n v="5607200000"/>
    <n v="3297400000"/>
    <n v="1169300000"/>
    <n v="0"/>
    <n v="0"/>
    <x v="2"/>
    <s v="Internet Software &amp; Services"/>
    <n v="2309800000"/>
    <x v="1579"/>
  </r>
  <r>
    <x v="413"/>
    <s v="Year 4"/>
    <d v="2015-12-31T00:00:00"/>
    <n v="5483700000"/>
    <n v="3199400000"/>
    <n v="1174900000"/>
    <n v="0"/>
    <n v="0"/>
    <x v="2"/>
    <s v="Internet Software &amp; Services"/>
    <n v="2284300000"/>
    <x v="1580"/>
  </r>
  <r>
    <x v="414"/>
    <s v="Year 1"/>
    <d v="2012-12-31T00:00:00"/>
    <n v="5989000000"/>
    <n v="4993000000"/>
    <n v="320000000"/>
    <n v="32000000"/>
    <n v="0"/>
    <x v="7"/>
    <s v="REITs"/>
    <n v="996000000"/>
    <x v="1581"/>
  </r>
  <r>
    <x v="414"/>
    <s v="Year 2"/>
    <d v="2013-12-31T00:00:00"/>
    <n v="7254000000"/>
    <n v="5716000000"/>
    <n v="494000000"/>
    <n v="33000000"/>
    <n v="0"/>
    <x v="7"/>
    <s v="REITs"/>
    <n v="1538000000"/>
    <x v="1582"/>
  </r>
  <r>
    <x v="414"/>
    <s v="Year 3"/>
    <d v="2014-12-31T00:00:00"/>
    <n v="7403000000"/>
    <n v="5763000000"/>
    <n v="249000000"/>
    <n v="27000000"/>
    <n v="0"/>
    <x v="7"/>
    <s v="REITs"/>
    <n v="1640000000"/>
    <x v="942"/>
  </r>
  <r>
    <x v="414"/>
    <s v="Year 4"/>
    <d v="2015-12-31T00:00:00"/>
    <n v="7082000000"/>
    <n v="5694000000"/>
    <n v="420000000"/>
    <n v="24000000"/>
    <n v="0"/>
    <x v="7"/>
    <s v="REITs"/>
    <n v="1388000000"/>
    <x v="1563"/>
  </r>
  <r>
    <x v="415"/>
    <s v="Year 1"/>
    <d v="2012-12-31T00:00:00"/>
    <n v="4534000000"/>
    <n v="2093000000"/>
    <n v="1389000000"/>
    <n v="0"/>
    <n v="185000000"/>
    <x v="1"/>
    <s v="Hotels, Resorts &amp; Cruise Lines"/>
    <n v="2441000000"/>
    <x v="1583"/>
  </r>
  <r>
    <x v="415"/>
    <s v="Year 2"/>
    <d v="2013-12-31T00:00:00"/>
    <n v="5009000000"/>
    <n v="2394000000"/>
    <n v="1471000000"/>
    <n v="0"/>
    <n v="216000000"/>
    <x v="1"/>
    <s v="Hotels, Resorts &amp; Cruise Lines"/>
    <n v="2615000000"/>
    <x v="1584"/>
  </r>
  <r>
    <x v="415"/>
    <s v="Year 3"/>
    <d v="2014-12-31T00:00:00"/>
    <n v="5281000000"/>
    <n v="2504000000"/>
    <n v="1557000000"/>
    <n v="0"/>
    <n v="233000000"/>
    <x v="1"/>
    <s v="Hotels, Resorts &amp; Cruise Lines"/>
    <n v="2777000000"/>
    <x v="1585"/>
  </r>
  <r>
    <x v="415"/>
    <s v="Year 4"/>
    <d v="2015-12-31T00:00:00"/>
    <n v="5536000000"/>
    <n v="2700000000"/>
    <n v="1574000000"/>
    <n v="0"/>
    <n v="234000000"/>
    <x v="1"/>
    <s v="Hotels, Resorts &amp; Cruise Lines"/>
    <n v="2836000000"/>
    <x v="1586"/>
  </r>
  <r>
    <x v="416"/>
    <s v="Year 1"/>
    <d v="2012-12-31T00:00:00"/>
    <n v="5154284000"/>
    <n v="3251575000"/>
    <n v="481677000"/>
    <n v="0"/>
    <n v="373199000"/>
    <x v="1"/>
    <s v="Casinos &amp; Gaming"/>
    <n v="1902709000"/>
    <x v="1587"/>
  </r>
  <r>
    <x v="416"/>
    <s v="Year 2"/>
    <d v="2013-12-31T00:00:00"/>
    <n v="5620936000"/>
    <n v="3478822000"/>
    <n v="465926000"/>
    <n v="0"/>
    <n v="371051000"/>
    <x v="1"/>
    <s v="Casinos &amp; Gaming"/>
    <n v="2142114000"/>
    <x v="1588"/>
  </r>
  <r>
    <x v="416"/>
    <s v="Year 3"/>
    <d v="2014-12-31T00:00:00"/>
    <n v="5433661000"/>
    <n v="3316311000"/>
    <n v="502901000"/>
    <n v="0"/>
    <n v="314119000"/>
    <x v="1"/>
    <s v="Casinos &amp; Gaming"/>
    <n v="2117350000"/>
    <x v="1589"/>
  </r>
  <r>
    <x v="416"/>
    <s v="Year 4"/>
    <d v="2015-12-31T00:00:00"/>
    <n v="4075883000"/>
    <n v="2530374000"/>
    <n v="475328000"/>
    <n v="0"/>
    <n v="322629000"/>
    <x v="1"/>
    <s v="Casinos &amp; Gaming"/>
    <n v="1545509000"/>
    <x v="1590"/>
  </r>
  <r>
    <x v="417"/>
    <s v="Year 1"/>
    <d v="2012-12-31T00:00:00"/>
    <n v="1623938000"/>
    <n v="337903000"/>
    <n v="188302000"/>
    <n v="0"/>
    <n v="513916000"/>
    <x v="9"/>
    <s v="Oil &amp; Gas Exploration &amp; Production"/>
    <n v="1286035000"/>
    <x v="1591"/>
  </r>
  <r>
    <x v="417"/>
    <s v="Year 2"/>
    <d v="2013-12-31T00:00:00"/>
    <n v="1998051000"/>
    <n v="406198000"/>
    <n v="72143000"/>
    <n v="0"/>
    <n v="615874000"/>
    <x v="9"/>
    <s v="Oil &amp; Gas Exploration &amp; Production"/>
    <n v="1591853000"/>
    <x v="1592"/>
  </r>
  <r>
    <x v="417"/>
    <s v="Year 3"/>
    <d v="2014-12-31T00:00:00"/>
    <n v="2424176000"/>
    <n v="572831000"/>
    <n v="225070000"/>
    <n v="0"/>
    <n v="806021000"/>
    <x v="9"/>
    <s v="Oil &amp; Gas Exploration &amp; Production"/>
    <n v="1851345000"/>
    <x v="1593"/>
  </r>
  <r>
    <x v="417"/>
    <s v="Year 4"/>
    <d v="2015-12-31T00:00:00"/>
    <n v="1452619000"/>
    <n v="519874000"/>
    <n v="179867000"/>
    <n v="0"/>
    <n v="778923000"/>
    <x v="9"/>
    <s v="Oil &amp; Gas Exploration &amp; Production"/>
    <n v="932745000"/>
    <x v="1594"/>
  </r>
  <r>
    <x v="418"/>
    <s v="Year 1"/>
    <d v="2012-12-31T00:00:00"/>
    <n v="10128223000"/>
    <n v="6710036000"/>
    <n v="669451000"/>
    <n v="0"/>
    <n v="926053000"/>
    <x v="5"/>
    <s v="MultiUtilities"/>
    <n v="3418187000"/>
    <x v="1595"/>
  </r>
  <r>
    <x v="418"/>
    <s v="Year 2"/>
    <d v="2013-12-31T00:00:00"/>
    <n v="10914922000"/>
    <n v="7408278000"/>
    <n v="681226000"/>
    <n v="0"/>
    <n v="977863000"/>
    <x v="5"/>
    <s v="MultiUtilities"/>
    <n v="3506644000"/>
    <x v="1596"/>
  </r>
  <r>
    <x v="418"/>
    <s v="Year 3"/>
    <d v="2014-12-31T00:00:00"/>
    <n v="11686135000"/>
    <n v="7951352000"/>
    <n v="767608000"/>
    <n v="0"/>
    <n v="1019045000"/>
    <x v="5"/>
    <s v="MultiUtilities"/>
    <n v="3734783000"/>
    <x v="1597"/>
  </r>
  <r>
    <x v="418"/>
    <s v="Year 4"/>
    <d v="2015-12-31T00:00:00"/>
    <n v="11024486000"/>
    <n v="7033633000"/>
    <n v="865817000"/>
    <n v="0"/>
    <n v="1124524000"/>
    <x v="5"/>
    <s v="MultiUtilities"/>
    <n v="3990853000"/>
    <x v="1598"/>
  </r>
  <r>
    <x v="419"/>
    <s v="Year 1"/>
    <d v="2012-12-31T00:00:00"/>
    <n v="7232397000"/>
    <n v="5165169000"/>
    <n v="0"/>
    <n v="0"/>
    <n v="1173955000"/>
    <x v="6"/>
    <s v="Property &amp; Casualty Insurance"/>
    <n v="2067228000"/>
    <x v="1599"/>
  </r>
  <r>
    <x v="419"/>
    <s v="Year 2"/>
    <d v="2013-12-31T00:00:00"/>
    <n v="7541234000"/>
    <n v="5106489000"/>
    <n v="0"/>
    <n v="0"/>
    <n v="1213178000"/>
    <x v="6"/>
    <s v="Property &amp; Casualty Insurance"/>
    <n v="2434745000"/>
    <x v="1600"/>
  </r>
  <r>
    <x v="419"/>
    <s v="Year 3"/>
    <d v="2014-12-31T00:00:00"/>
    <n v="6602267000"/>
    <n v="4239474000"/>
    <n v="0"/>
    <n v="0"/>
    <n v="1341315000"/>
    <x v="6"/>
    <s v="Property &amp; Casualty Insurance"/>
    <n v="2362793000"/>
    <x v="1601"/>
  </r>
  <r>
    <x v="419"/>
    <s v="Year 4"/>
    <d v="2015-12-31T00:00:00"/>
    <n v="9308926000"/>
    <n v="6199645000"/>
    <n v="0"/>
    <n v="0"/>
    <n v="1966939000"/>
    <x v="6"/>
    <s v="Property &amp; Casualty Insurance"/>
    <n v="3109281000"/>
    <x v="1602"/>
  </r>
  <r>
    <x v="420"/>
    <s v="Year 1"/>
    <d v="2013-03-30T00:00:00"/>
    <n v="2168652000"/>
    <n v="737206000"/>
    <n v="365684000"/>
    <n v="475522000"/>
    <n v="9508000"/>
    <x v="2"/>
    <s v="Semiconductors"/>
    <n v="1431446000"/>
    <x v="1603"/>
  </r>
  <r>
    <x v="420"/>
    <s v="Year 2"/>
    <d v="2014-03-29T00:00:00"/>
    <n v="2382531000"/>
    <n v="743253000"/>
    <n v="378607000"/>
    <n v="492447000"/>
    <n v="9887000"/>
    <x v="2"/>
    <s v="Semiconductors"/>
    <n v="1639278000"/>
    <x v="1604"/>
  </r>
  <r>
    <x v="420"/>
    <s v="Year 3"/>
    <d v="2015-03-28T00:00:00"/>
    <n v="2377344000"/>
    <n v="708823000"/>
    <n v="353670000"/>
    <n v="525745000"/>
    <n v="9537000"/>
    <x v="2"/>
    <s v="Semiconductors"/>
    <n v="1668521000"/>
    <x v="1605"/>
  </r>
  <r>
    <x v="420"/>
    <s v="Year 4"/>
    <d v="2016-04-02T00:00:00"/>
    <n v="2213881000"/>
    <n v="671907000"/>
    <n v="331652000"/>
    <n v="533891000"/>
    <n v="6550000"/>
    <x v="2"/>
    <s v="Semiconductors"/>
    <n v="1541974000"/>
    <x v="1606"/>
  </r>
  <r>
    <x v="421"/>
    <s v="Year 1"/>
    <d v="2012-12-31T00:00:00"/>
    <n v="451509000000"/>
    <n v="302056000000"/>
    <n v="81844000000"/>
    <n v="0"/>
    <n v="15888000000"/>
    <x v="9"/>
    <s v="Integrated Oil &amp; Gas"/>
    <n v="149453000000"/>
    <x v="1607"/>
  </r>
  <r>
    <x v="421"/>
    <s v="Year 2"/>
    <d v="2013-12-31T00:00:00"/>
    <n v="420836000000"/>
    <n v="284681000000"/>
    <n v="76696000000"/>
    <n v="0"/>
    <n v="17182000000"/>
    <x v="9"/>
    <s v="Integrated Oil &amp; Gas"/>
    <n v="136155000000"/>
    <x v="1608"/>
  </r>
  <r>
    <x v="421"/>
    <s v="Year 3"/>
    <d v="2014-12-31T00:00:00"/>
    <n v="394105000000"/>
    <n v="266831000000"/>
    <n v="74226000000"/>
    <n v="0"/>
    <n v="17297000000"/>
    <x v="9"/>
    <s v="Integrated Oil &amp; Gas"/>
    <n v="127274000000"/>
    <x v="1609"/>
  </r>
  <r>
    <x v="421"/>
    <s v="Year 4"/>
    <d v="2015-12-31T00:00:00"/>
    <n v="259488000000"/>
    <n v="165590000000"/>
    <n v="61444000000"/>
    <n v="0"/>
    <n v="18048000000"/>
    <x v="9"/>
    <s v="Integrated Oil &amp; Gas"/>
    <n v="93898000000"/>
    <x v="1610"/>
  </r>
  <r>
    <x v="422"/>
    <s v="Year 1"/>
    <d v="2012-12-31T00:00:00"/>
    <n v="2928429000"/>
    <n v="1372042000"/>
    <n v="1148731000"/>
    <n v="0"/>
    <n v="0"/>
    <x v="3"/>
    <s v="Health Care Supplies"/>
    <n v="1556387000"/>
    <x v="1611"/>
  </r>
  <r>
    <x v="422"/>
    <s v="Year 2"/>
    <d v="2013-12-31T00:00:00"/>
    <n v="2950800000"/>
    <n v="1373400000"/>
    <n v="1144800000"/>
    <n v="0"/>
    <n v="0"/>
    <x v="3"/>
    <s v="Health Care Supplies"/>
    <n v="1577400000"/>
    <x v="1612"/>
  </r>
  <r>
    <x v="422"/>
    <s v="Year 3"/>
    <d v="2014-12-31T00:00:00"/>
    <n v="2922600000"/>
    <n v="1322800000"/>
    <n v="1143100000"/>
    <n v="0"/>
    <n v="0"/>
    <x v="3"/>
    <s v="Health Care Supplies"/>
    <n v="1599800000"/>
    <x v="1613"/>
  </r>
  <r>
    <x v="422"/>
    <s v="Year 4"/>
    <d v="2015-12-31T00:00:00"/>
    <n v="2674300000"/>
    <n v="1157100000"/>
    <n v="1077300000"/>
    <n v="0"/>
    <n v="0"/>
    <x v="3"/>
    <s v="Health Care Supplies"/>
    <n v="1517200000"/>
    <x v="1614"/>
  </r>
  <r>
    <x v="423"/>
    <s v="Year 1"/>
    <d v="2012-12-31T00:00:00"/>
    <n v="20421000000"/>
    <n v="13634000000"/>
    <n v="4398000000"/>
    <n v="655000000"/>
    <n v="301000000"/>
    <x v="2"/>
    <s v="IT Consulting &amp; Other Services"/>
    <n v="6787000000"/>
    <x v="461"/>
  </r>
  <r>
    <x v="423"/>
    <s v="Year 2"/>
    <d v="2013-12-31T00:00:00"/>
    <n v="20006000000"/>
    <n v="13521000000"/>
    <n v="4219000000"/>
    <n v="603000000"/>
    <n v="305000000"/>
    <x v="2"/>
    <s v="IT Consulting &amp; Other Services"/>
    <n v="6485000000"/>
    <x v="1615"/>
  </r>
  <r>
    <x v="423"/>
    <s v="Year 3"/>
    <d v="2014-12-31T00:00:00"/>
    <n v="19540000000"/>
    <n v="13294000000"/>
    <n v="4020000000"/>
    <n v="577000000"/>
    <n v="315000000"/>
    <x v="2"/>
    <s v="IT Consulting &amp; Other Services"/>
    <n v="6246000000"/>
    <x v="1616"/>
  </r>
  <r>
    <x v="423"/>
    <s v="Year 4"/>
    <d v="2015-12-31T00:00:00"/>
    <n v="18045000000"/>
    <n v="12782000000"/>
    <n v="3792000000"/>
    <n v="563000000"/>
    <n v="310000000"/>
    <x v="2"/>
    <s v="IT Consulting &amp; Other Services"/>
    <n v="5263000000"/>
    <x v="1617"/>
  </r>
  <r>
    <x v="424"/>
    <s v="Year 1"/>
    <d v="2012-12-31T00:00:00"/>
    <n v="3791000000"/>
    <n v="2289000000"/>
    <n v="936000000"/>
    <n v="106000000"/>
    <n v="0"/>
    <x v="0"/>
    <s v="Industrial Conglomerates"/>
    <n v="1502000000"/>
    <x v="1618"/>
  </r>
  <r>
    <x v="424"/>
    <s v="Year 2"/>
    <d v="2013-12-31T00:00:00"/>
    <n v="3837000000"/>
    <n v="2338000000"/>
    <n v="990000000"/>
    <n v="104000000"/>
    <n v="0"/>
    <x v="0"/>
    <s v="Industrial Conglomerates"/>
    <n v="1499000000"/>
    <x v="1619"/>
  </r>
  <r>
    <x v="424"/>
    <s v="Year 3"/>
    <d v="2014-12-31T00:00:00"/>
    <n v="3916000000"/>
    <n v="2403000000"/>
    <n v="920000000"/>
    <n v="104000000"/>
    <n v="0"/>
    <x v="0"/>
    <s v="Industrial Conglomerates"/>
    <n v="1513000000"/>
    <x v="1620"/>
  </r>
  <r>
    <x v="424"/>
    <s v="Year 4"/>
    <d v="2015-12-31T00:00:00"/>
    <n v="3653000000"/>
    <n v="2249000000"/>
    <n v="854000000"/>
    <n v="95000000"/>
    <n v="0"/>
    <x v="0"/>
    <s v="Industrial Conglomerates"/>
    <n v="1404000000"/>
    <x v="1621"/>
  </r>
  <r>
    <x v="425"/>
    <s v="Year 1"/>
    <d v="2012-12-31T00:00:00"/>
    <n v="4986566000"/>
    <n v="1620566000"/>
    <n v="1641819000"/>
    <n v="885824000"/>
    <n v="35819000"/>
    <x v="2"/>
    <s v="Internet Software &amp; Services"/>
    <n v="3366000000"/>
    <x v="1622"/>
  </r>
  <r>
    <x v="425"/>
    <s v="Year 2"/>
    <d v="2013-12-31T00:00:00"/>
    <n v="4680380000"/>
    <n v="1349380000"/>
    <n v="1751275000"/>
    <n v="957587000"/>
    <n v="44841000"/>
    <x v="2"/>
    <s v="Internet Software &amp; Services"/>
    <n v="3331000000"/>
    <x v="1623"/>
  </r>
  <r>
    <x v="425"/>
    <s v="Year 3"/>
    <d v="2014-12-31T00:00:00"/>
    <n v="4618133000"/>
    <n v="1387375000"/>
    <n v="1770710000"/>
    <n v="1156386000"/>
    <n v="66750000"/>
    <x v="2"/>
    <s v="Internet Software &amp; Services"/>
    <n v="3230758000"/>
    <x v="1624"/>
  </r>
  <r>
    <x v="425"/>
    <s v="Year 4"/>
    <d v="2015-12-31T00:00:00"/>
    <n v="4968301000"/>
    <n v="2077748000"/>
    <n v="1768522000"/>
    <n v="1177923000"/>
    <n v="79042000"/>
    <x v="2"/>
    <s v="Internet Software &amp; Services"/>
    <n v="2890553000"/>
    <x v="1625"/>
  </r>
  <r>
    <x v="426"/>
    <s v="Year 1"/>
    <d v="2012-12-29T00:00:00"/>
    <n v="13633000000"/>
    <n v="9852000000"/>
    <n v="1450000000"/>
    <n v="0"/>
    <n v="0"/>
    <x v="1"/>
    <s v="Restaurants"/>
    <n v="3781000000"/>
    <x v="1626"/>
  </r>
  <r>
    <x v="426"/>
    <s v="Year 2"/>
    <d v="2013-12-28T00:00:00"/>
    <n v="13084000000"/>
    <n v="9501000000"/>
    <n v="1454000000"/>
    <n v="0"/>
    <n v="0"/>
    <x v="1"/>
    <s v="Restaurants"/>
    <n v="3583000000"/>
    <x v="1627"/>
  </r>
  <r>
    <x v="426"/>
    <s v="Year 3"/>
    <d v="2014-12-27T00:00:00"/>
    <n v="13279000000"/>
    <n v="9682000000"/>
    <n v="1505000000"/>
    <n v="0"/>
    <n v="0"/>
    <x v="1"/>
    <s v="Restaurants"/>
    <n v="3597000000"/>
    <x v="1628"/>
  </r>
  <r>
    <x v="426"/>
    <s v="Year 4"/>
    <d v="2015-12-26T00:00:00"/>
    <n v="13105000000"/>
    <n v="9359000000"/>
    <n v="1746000000"/>
    <n v="0"/>
    <n v="0"/>
    <x v="1"/>
    <s v="Restaurants"/>
    <n v="3746000000"/>
    <x v="1629"/>
  </r>
  <r>
    <x v="427"/>
    <s v="Year 1"/>
    <d v="2012-12-31T00:00:00"/>
    <n v="4471700000"/>
    <n v="1125200000"/>
    <n v="1822100000"/>
    <n v="225600000"/>
    <n v="0"/>
    <x v="3"/>
    <s v="Health Care Equipment"/>
    <n v="3346500000"/>
    <x v="1630"/>
  </r>
  <r>
    <x v="427"/>
    <s v="Year 2"/>
    <d v="2013-12-31T00:00:00"/>
    <n v="4623400000"/>
    <n v="1266700000"/>
    <n v="1796300000"/>
    <n v="203000000"/>
    <n v="78500000"/>
    <x v="3"/>
    <s v="Health Care Equipment"/>
    <n v="3356700000"/>
    <x v="1631"/>
  </r>
  <r>
    <x v="427"/>
    <s v="Year 3"/>
    <d v="2014-12-31T00:00:00"/>
    <n v="4673300000"/>
    <n v="1242800000"/>
    <n v="1772200000"/>
    <n v="187400000"/>
    <n v="92500000"/>
    <x v="3"/>
    <s v="Health Care Equipment"/>
    <n v="3430500000"/>
    <x v="1632"/>
  </r>
  <r>
    <x v="427"/>
    <s v="Year 4"/>
    <d v="2015-12-31T00:00:00"/>
    <n v="5997800000"/>
    <n v="1800600000"/>
    <n v="2291900000"/>
    <n v="268800000"/>
    <n v="337400000"/>
    <x v="3"/>
    <s v="Health Care Equipment"/>
    <n v="4197200000"/>
    <x v="1633"/>
  </r>
  <r>
    <x v="428"/>
    <s v="Year 1"/>
    <d v="2012-12-31T00:00:00"/>
    <n v="2458592000"/>
    <n v="80146000"/>
    <n v="1579007000"/>
    <n v="0"/>
    <n v="31237000"/>
    <x v="6"/>
    <s v="Regional Banks"/>
    <n v="2378446000"/>
    <x v="1634"/>
  </r>
  <r>
    <x v="428"/>
    <s v="Year 2"/>
    <d v="2013-12-31T00:00:00"/>
    <n v="2278812000"/>
    <n v="58913000"/>
    <n v="1700064000"/>
    <n v="0"/>
    <n v="-72761000"/>
    <x v="6"/>
    <s v="Regional Banks"/>
    <n v="2219899000"/>
    <x v="1635"/>
  </r>
  <r>
    <x v="428"/>
    <s v="Year 3"/>
    <d v="2014-12-31T00:00:00"/>
    <n v="2361631000"/>
    <n v="49736000"/>
    <n v="1654369000"/>
    <n v="0"/>
    <n v="-87159000"/>
    <x v="6"/>
    <s v="Regional Banks"/>
    <n v="2311895000"/>
    <x v="1636"/>
  </r>
  <r>
    <x v="428"/>
    <s v="Year 4"/>
    <d v="2015-12-31T00:00:00"/>
    <n v="2210591000"/>
    <n v="49344000"/>
    <n v="1591239000"/>
    <n v="0"/>
    <n v="49282000"/>
    <x v="6"/>
    <s v="Regional Banks"/>
    <n v="2161247000"/>
    <x v="1637"/>
  </r>
  <r>
    <x v="429"/>
    <s v="Year 1"/>
    <d v="2013-12-31T00:00:00"/>
    <n v="4561000000"/>
    <n v="1669000000"/>
    <n v="1613000000"/>
    <n v="399000000"/>
    <n v="60000000"/>
    <x v="3"/>
    <s v="Pharmaceuticals"/>
    <n v="2892000000"/>
    <x v="1638"/>
  </r>
  <r>
    <x v="429"/>
    <s v="Year 2"/>
    <d v="2014-12-31T00:00:00"/>
    <n v="4785000000"/>
    <n v="1717000000"/>
    <n v="1643000000"/>
    <n v="396000000"/>
    <n v="60000000"/>
    <x v="3"/>
    <s v="Pharmaceuticals"/>
    <n v="3068000000"/>
    <x v="1639"/>
  </r>
  <r>
    <x v="429"/>
    <s v="Year 3"/>
    <d v="2015-12-31T00:00:00"/>
    <n v="4765000000"/>
    <n v="1738000000"/>
    <n v="1532000000"/>
    <n v="364000000"/>
    <n v="61000000"/>
    <x v="3"/>
    <s v="Pharmaceuticals"/>
    <n v="3027000000"/>
    <x v="1640"/>
  </r>
  <r>
    <x v="429"/>
    <s v="Year 4"/>
    <d v="2016-12-31T00:00:00"/>
    <n v="4888000000"/>
    <n v="1666000000"/>
    <n v="1364000000"/>
    <n v="376000000"/>
    <n v="85000000"/>
    <x v="3"/>
    <s v="Pharmaceuticals"/>
    <n v="3222000000"/>
    <x v="1641"/>
  </r>
  <r>
    <x v="430"/>
    <m/>
    <m/>
    <m/>
    <m/>
    <m/>
    <m/>
    <m/>
    <x v="11"/>
    <m/>
    <m/>
    <x v="16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9B9F05-880B-4DF2-8F1B-AD5D53BED9A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ustomListSort="0">
  <location ref="A3:A435" firstHeaderRow="1" firstDataRow="1" firstDataCol="1"/>
  <pivotFields count="12">
    <pivotField axis="axisRow" showAll="0" sortType="ascending">
      <items count="4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x="11"/>
        <item t="default"/>
      </items>
    </pivotField>
    <pivotField showAll="0"/>
    <pivotField showAll="0"/>
    <pivotField showAll="0">
      <items count="1644">
        <item x="126"/>
        <item x="589"/>
        <item x="1094"/>
        <item x="1224"/>
        <item x="130"/>
        <item x="725"/>
        <item x="203"/>
        <item x="129"/>
        <item x="1051"/>
        <item x="1076"/>
        <item x="1536"/>
        <item x="125"/>
        <item x="1537"/>
        <item x="941"/>
        <item x="940"/>
        <item x="939"/>
        <item x="391"/>
        <item x="356"/>
        <item x="1077"/>
        <item x="1284"/>
        <item x="395"/>
        <item x="1535"/>
        <item x="938"/>
        <item x="357"/>
        <item x="1625"/>
        <item x="355"/>
        <item x="202"/>
        <item x="279"/>
        <item x="1071"/>
        <item x="538"/>
        <item x="1594"/>
        <item x="744"/>
        <item x="349"/>
        <item x="350"/>
        <item x="348"/>
        <item x="347"/>
        <item x="42"/>
        <item x="1249"/>
        <item x="1518"/>
        <item x="850"/>
        <item x="1247"/>
        <item x="479"/>
        <item x="335"/>
        <item x="529"/>
        <item x="1534"/>
        <item x="852"/>
        <item x="851"/>
        <item x="1209"/>
        <item x="853"/>
        <item x="1462"/>
        <item x="311"/>
        <item x="517"/>
        <item x="358"/>
        <item x="1463"/>
        <item x="934"/>
        <item x="1248"/>
        <item x="41"/>
        <item x="1464"/>
        <item x="1092"/>
        <item x="320"/>
        <item x="1368"/>
        <item x="478"/>
        <item x="1519"/>
        <item x="1465"/>
        <item x="582"/>
        <item x="965"/>
        <item x="566"/>
        <item x="534"/>
        <item x="476"/>
        <item x="112"/>
        <item x="59"/>
        <item x="733"/>
        <item x="961"/>
        <item x="1013"/>
        <item x="628"/>
        <item x="535"/>
        <item x="690"/>
        <item x="1198"/>
        <item x="1262"/>
        <item x="1455"/>
        <item x="984"/>
        <item x="1014"/>
        <item x="966"/>
        <item x="567"/>
        <item x="1200"/>
        <item x="223"/>
        <item x="1088"/>
        <item x="160"/>
        <item x="1428"/>
        <item x="962"/>
        <item x="1263"/>
        <item x="1067"/>
        <item x="341"/>
        <item x="1624"/>
        <item x="791"/>
        <item x="854"/>
        <item x="60"/>
        <item x="1264"/>
        <item x="629"/>
        <item x="967"/>
        <item x="62"/>
        <item x="65"/>
        <item x="536"/>
        <item x="785"/>
        <item x="1199"/>
        <item x="783"/>
        <item x="61"/>
        <item x="1456"/>
        <item x="624"/>
        <item x="614"/>
        <item x="784"/>
        <item x="630"/>
        <item x="1493"/>
        <item x="615"/>
        <item x="321"/>
        <item x="1123"/>
        <item x="1394"/>
        <item x="1391"/>
        <item x="855"/>
        <item x="1265"/>
        <item x="568"/>
        <item x="1492"/>
        <item x="332"/>
        <item x="541"/>
        <item x="1466"/>
        <item x="1520"/>
        <item x="1238"/>
        <item x="1426"/>
        <item x="968"/>
        <item x="40"/>
        <item x="161"/>
        <item x="1201"/>
        <item x="631"/>
        <item x="1412"/>
        <item x="364"/>
        <item x="1090"/>
        <item x="340"/>
        <item x="616"/>
        <item x="786"/>
        <item x="67"/>
        <item x="1378"/>
        <item x="1040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4"/>
        <item x="734"/>
        <item x="537"/>
        <item x="897"/>
        <item x="833"/>
        <item x="1427"/>
        <item x="1490"/>
        <item x="1467"/>
        <item x="1281"/>
        <item x="583"/>
        <item x="39"/>
        <item x="768"/>
        <item x="1361"/>
        <item x="1390"/>
        <item x="1489"/>
        <item x="1457"/>
        <item x="834"/>
        <item x="856"/>
        <item x="1491"/>
        <item x="1251"/>
        <item x="987"/>
        <item x="1445"/>
        <item x="666"/>
        <item x="963"/>
        <item x="1015"/>
        <item x="85"/>
        <item x="528"/>
        <item x="1064"/>
        <item x="569"/>
        <item x="1488"/>
        <item x="442"/>
        <item x="1315"/>
        <item x="453"/>
        <item x="1486"/>
        <item x="1124"/>
        <item x="83"/>
        <item x="148"/>
        <item x="1002"/>
        <item x="1091"/>
        <item x="380"/>
        <item x="443"/>
        <item x="1143"/>
        <item x="1446"/>
        <item x="1142"/>
        <item x="444"/>
        <item x="162"/>
        <item x="1377"/>
        <item x="857"/>
        <item x="1258"/>
        <item x="1250"/>
        <item x="462"/>
        <item x="1318"/>
        <item x="445"/>
        <item x="1089"/>
        <item x="1619"/>
        <item x="667"/>
        <item x="1611"/>
        <item x="1458"/>
        <item x="584"/>
        <item x="518"/>
        <item x="1112"/>
        <item x="964"/>
        <item x="68"/>
        <item x="1144"/>
        <item x="550"/>
        <item x="564"/>
        <item x="552"/>
        <item x="18"/>
        <item x="1468"/>
        <item x="669"/>
        <item x="86"/>
        <item x="452"/>
        <item x="1487"/>
        <item x="635"/>
        <item x="986"/>
        <item x="1316"/>
        <item x="1237"/>
        <item x="464"/>
        <item x="598"/>
        <item x="1447"/>
        <item x="1145"/>
        <item x="1282"/>
        <item x="25"/>
        <item x="1612"/>
        <item x="1433"/>
        <item x="792"/>
        <item x="633"/>
        <item x="1614"/>
        <item x="451"/>
        <item x="908"/>
        <item x="832"/>
        <item x="1060"/>
        <item x="179"/>
        <item x="24"/>
        <item x="1093"/>
        <item x="1125"/>
        <item x="1621"/>
        <item x="363"/>
        <item x="551"/>
        <item x="668"/>
        <item x="1613"/>
        <item x="1530"/>
        <item x="1618"/>
        <item x="634"/>
        <item x="450"/>
        <item x="985"/>
        <item x="149"/>
        <item x="322"/>
        <item x="1235"/>
        <item x="1553"/>
        <item x="1388"/>
        <item x="70"/>
        <item x="519"/>
        <item x="1338"/>
        <item x="692"/>
        <item x="1236"/>
        <item x="1061"/>
        <item x="494"/>
        <item x="735"/>
        <item x="1341"/>
        <item x="1016"/>
        <item x="787"/>
        <item x="1620"/>
        <item x="1389"/>
        <item x="812"/>
        <item x="163"/>
        <item x="899"/>
        <item x="69"/>
        <item x="150"/>
        <item x="1317"/>
        <item x="599"/>
        <item x="627"/>
        <item x="177"/>
        <item x="1259"/>
        <item x="1062"/>
        <item x="1393"/>
        <item x="1126"/>
        <item x="562"/>
        <item x="71"/>
        <item x="520"/>
        <item x="769"/>
        <item x="523"/>
        <item x="585"/>
        <item x="522"/>
        <item x="1434"/>
        <item x="702"/>
        <item x="623"/>
        <item x="1547"/>
        <item x="382"/>
        <item x="788"/>
        <item x="1546"/>
        <item x="1141"/>
        <item x="927"/>
        <item x="1637"/>
        <item x="1469"/>
        <item x="1353"/>
        <item x="1252"/>
        <item x="814"/>
        <item x="831"/>
        <item x="1531"/>
        <item x="826"/>
        <item x="558"/>
        <item x="75"/>
        <item x="710"/>
        <item x="1548"/>
        <item x="636"/>
        <item x="711"/>
        <item x="928"/>
        <item x="0"/>
        <item x="1448"/>
        <item x="1339"/>
        <item x="151"/>
        <item x="909"/>
        <item x="979"/>
        <item x="929"/>
        <item x="816"/>
        <item x="1521"/>
        <item x="272"/>
        <item x="1253"/>
        <item x="1232"/>
        <item x="1003"/>
        <item x="1063"/>
        <item x="333"/>
        <item x="1504"/>
        <item x="677"/>
        <item x="813"/>
        <item x="1505"/>
        <item x="559"/>
        <item x="600"/>
        <item x="1261"/>
        <item x="308"/>
        <item x="1340"/>
        <item x="601"/>
        <item x="736"/>
        <item x="811"/>
        <item x="1307"/>
        <item x="87"/>
        <item x="703"/>
        <item x="1532"/>
        <item x="1362"/>
        <item x="368"/>
        <item x="1308"/>
        <item x="540"/>
        <item x="1526"/>
        <item x="916"/>
        <item x="675"/>
        <item x="946"/>
        <item x="1549"/>
        <item x="1009"/>
        <item x="260"/>
        <item x="1309"/>
        <item x="827"/>
        <item x="930"/>
        <item x="1623"/>
        <item x="794"/>
        <item x="565"/>
        <item x="1392"/>
        <item x="693"/>
        <item x="1260"/>
        <item x="1603"/>
        <item x="74"/>
        <item x="1591"/>
        <item x="1319"/>
        <item x="147"/>
        <item x="563"/>
        <item x="626"/>
        <item x="1435"/>
        <item x="1635"/>
        <item x="1379"/>
        <item x="789"/>
        <item x="560"/>
        <item x="704"/>
        <item x="790"/>
        <item x="1503"/>
        <item x="836"/>
        <item x="1617"/>
        <item x="244"/>
        <item x="620"/>
        <item x="369"/>
        <item x="1194"/>
        <item x="674"/>
        <item x="835"/>
        <item x="211"/>
        <item x="1533"/>
        <item x="1079"/>
        <item x="1010"/>
        <item x="1502"/>
        <item x="521"/>
        <item x="1109"/>
        <item x="1011"/>
        <item x="72"/>
        <item x="1147"/>
        <item x="495"/>
        <item x="972"/>
        <item x="1233"/>
        <item x="1527"/>
        <item x="716"/>
        <item x="89"/>
        <item x="292"/>
        <item x="610"/>
        <item x="273"/>
        <item x="793"/>
        <item x="465"/>
        <item x="1149"/>
        <item x="717"/>
        <item x="877"/>
        <item x="828"/>
        <item x="919"/>
        <item x="1538"/>
        <item x="764"/>
        <item x="689"/>
        <item x="1146"/>
        <item x="496"/>
        <item x="192"/>
        <item x="917"/>
        <item x="224"/>
        <item x="1078"/>
        <item x="274"/>
        <item x="553"/>
        <item x="1581"/>
        <item x="138"/>
        <item x="715"/>
        <item x="771"/>
        <item x="1117"/>
        <item x="1436"/>
        <item x="526"/>
        <item x="1148"/>
        <item x="978"/>
        <item x="1231"/>
        <item x="178"/>
        <item x="1012"/>
        <item x="4"/>
        <item x="1121"/>
        <item x="808"/>
        <item x="5"/>
        <item x="1528"/>
        <item x="860"/>
        <item x="910"/>
        <item x="611"/>
        <item x="625"/>
        <item x="830"/>
        <item x="1606"/>
        <item x="275"/>
        <item x="280"/>
        <item x="765"/>
        <item x="807"/>
        <item x="935"/>
        <item x="1299"/>
        <item x="1122"/>
        <item x="281"/>
        <item x="918"/>
        <item x="1320"/>
        <item x="900"/>
        <item x="225"/>
        <item x="619"/>
        <item x="1539"/>
        <item x="1119"/>
        <item x="676"/>
        <item x="497"/>
        <item x="1283"/>
        <item x="370"/>
        <item x="1411"/>
        <item x="1522"/>
        <item x="770"/>
        <item x="245"/>
        <item x="1310"/>
        <item x="323"/>
        <item x="1223"/>
        <item x="1523"/>
        <item x="755"/>
        <item x="1476"/>
        <item x="743"/>
        <item x="574"/>
        <item x="457"/>
        <item x="766"/>
        <item x="829"/>
        <item x="1111"/>
        <item x="1195"/>
        <item x="1080"/>
        <item x="1300"/>
        <item x="383"/>
        <item x="621"/>
        <item x="561"/>
        <item x="973"/>
        <item x="911"/>
        <item x="1120"/>
        <item x="858"/>
        <item x="1212"/>
        <item x="869"/>
        <item x="309"/>
        <item x="246"/>
        <item x="1086"/>
        <item x="1529"/>
        <item x="1525"/>
        <item x="888"/>
        <item x="817"/>
        <item x="115"/>
        <item x="1182"/>
        <item x="1234"/>
        <item x="1636"/>
        <item x="111"/>
        <item x="95"/>
        <item x="1590"/>
        <item x="282"/>
        <item x="1395"/>
        <item x="1405"/>
        <item x="1210"/>
        <item x="422"/>
        <item x="90"/>
        <item x="1273"/>
        <item x="1604"/>
        <item x="762"/>
        <item x="1414"/>
        <item x="752"/>
        <item x="392"/>
        <item x="261"/>
        <item x="1321"/>
        <item x="293"/>
        <item x="1634"/>
        <item x="767"/>
        <item x="306"/>
        <item x="1313"/>
        <item x="859"/>
        <item x="1524"/>
        <item x="1004"/>
        <item x="91"/>
        <item x="294"/>
        <item x="705"/>
        <item x="622"/>
        <item x="1442"/>
        <item x="1605"/>
        <item x="262"/>
        <item x="193"/>
        <item x="371"/>
        <item x="17"/>
        <item x="28"/>
        <item x="643"/>
        <item x="756"/>
        <item x="575"/>
        <item x="1254"/>
        <item x="809"/>
        <item x="29"/>
        <item x="208"/>
        <item x="1081"/>
        <item x="310"/>
        <item x="577"/>
        <item x="209"/>
        <item x="1577"/>
        <item x="226"/>
        <item x="64"/>
        <item x="1622"/>
        <item x="890"/>
        <item x="695"/>
        <item x="612"/>
        <item x="889"/>
        <item x="1215"/>
        <item x="760"/>
        <item x="96"/>
        <item x="891"/>
        <item x="1638"/>
        <item x="1593"/>
        <item x="116"/>
        <item x="1110"/>
        <item x="1183"/>
        <item x="247"/>
        <item x="7"/>
        <item x="576"/>
        <item x="870"/>
        <item x="134"/>
        <item x="30"/>
        <item x="1302"/>
        <item x="1196"/>
        <item x="1540"/>
        <item x="1420"/>
        <item x="307"/>
        <item x="1005"/>
        <item x="76"/>
        <item x="210"/>
        <item x="1365"/>
        <item x="1006"/>
        <item x="1301"/>
        <item x="1274"/>
        <item x="822"/>
        <item x="1422"/>
        <item x="194"/>
        <item x="644"/>
        <item x="712"/>
        <item x="1214"/>
        <item x="1419"/>
        <item x="1337"/>
        <item x="227"/>
        <item x="1213"/>
        <item x="1211"/>
        <item x="815"/>
        <item x="694"/>
        <item x="1322"/>
        <item x="1406"/>
        <item x="1216"/>
        <item x="1255"/>
        <item x="220"/>
        <item x="283"/>
        <item x="1292"/>
        <item x="1421"/>
        <item x="1583"/>
        <item x="63"/>
        <item x="936"/>
        <item x="248"/>
        <item x="1128"/>
        <item x="754"/>
        <item x="810"/>
        <item x="336"/>
        <item x="1118"/>
        <item x="231"/>
        <item x="761"/>
        <item x="334"/>
        <item x="801"/>
        <item x="117"/>
        <item x="118"/>
        <item x="915"/>
        <item x="698"/>
        <item x="1413"/>
        <item x="1599"/>
        <item x="304"/>
        <item x="88"/>
        <item x="481"/>
        <item x="16"/>
        <item x="753"/>
        <item x="97"/>
        <item x="135"/>
        <item x="1592"/>
        <item x="26"/>
        <item x="700"/>
        <item x="98"/>
        <item x="699"/>
        <item x="284"/>
        <item x="1293"/>
        <item x="1311"/>
        <item x="263"/>
        <item x="837"/>
        <item x="1403"/>
        <item x="974"/>
        <item x="757"/>
        <item x="337"/>
        <item x="393"/>
        <item x="1312"/>
        <item x="249"/>
        <item x="506"/>
        <item x="446"/>
        <item x="456"/>
        <item x="524"/>
        <item x="901"/>
        <item x="1336"/>
        <item x="152"/>
        <item x="305"/>
        <item x="1396"/>
        <item x="1584"/>
        <item x="906"/>
        <item x="66"/>
        <item x="423"/>
        <item x="394"/>
        <item x="77"/>
        <item x="327"/>
        <item x="1323"/>
        <item x="295"/>
        <item x="326"/>
        <item x="219"/>
        <item x="741"/>
        <item x="222"/>
        <item x="969"/>
        <item x="646"/>
        <item x="696"/>
        <item x="1303"/>
        <item x="613"/>
        <item x="1114"/>
        <item x="1357"/>
        <item x="1563"/>
        <item x="818"/>
        <item x="1256"/>
        <item x="1127"/>
        <item x="1562"/>
        <item x="195"/>
        <item x="480"/>
        <item x="153"/>
        <item x="645"/>
        <item x="861"/>
        <item x="639"/>
        <item x="221"/>
        <item x="1541"/>
        <item x="1639"/>
        <item x="300"/>
        <item x="447"/>
        <item x="285"/>
        <item x="35"/>
        <item x="1008"/>
        <item x="638"/>
        <item x="301"/>
        <item x="1134"/>
        <item x="338"/>
        <item x="1099"/>
        <item x="640"/>
        <item x="1197"/>
        <item x="420"/>
        <item x="1324"/>
        <item x="1585"/>
        <item x="970"/>
        <item x="250"/>
        <item x="354"/>
        <item x="1325"/>
        <item x="1576"/>
        <item x="701"/>
        <item x="251"/>
        <item x="871"/>
        <item x="1275"/>
        <item x="1554"/>
        <item x="154"/>
        <item x="1294"/>
        <item x="302"/>
        <item x="1272"/>
        <item x="525"/>
        <item x="878"/>
        <item x="325"/>
        <item x="1582"/>
        <item x="914"/>
        <item x="905"/>
        <item x="947"/>
        <item x="1163"/>
        <item x="217"/>
        <item x="976"/>
        <item x="1601"/>
        <item x="662"/>
        <item x="1007"/>
        <item x="848"/>
        <item x="1363"/>
        <item x="527"/>
        <item x="1276"/>
        <item x="1586"/>
        <item x="729"/>
        <item x="1269"/>
        <item x="448"/>
        <item x="31"/>
        <item x="458"/>
        <item x="1587"/>
        <item x="606"/>
        <item x="136"/>
        <item x="904"/>
        <item x="449"/>
        <item x="1268"/>
        <item x="975"/>
        <item x="742"/>
        <item x="663"/>
        <item x="1113"/>
        <item x="872"/>
        <item x="1164"/>
        <item x="607"/>
        <item x="596"/>
        <item x="603"/>
        <item x="303"/>
        <item x="758"/>
        <item x="1025"/>
        <item x="713"/>
        <item x="637"/>
        <item x="1640"/>
        <item x="697"/>
        <item x="155"/>
        <item x="1295"/>
        <item x="1397"/>
        <item x="1130"/>
        <item x="937"/>
        <item x="602"/>
        <item x="1555"/>
        <item x="902"/>
        <item x="992"/>
        <item x="216"/>
        <item x="849"/>
        <item x="239"/>
        <item x="1453"/>
        <item x="1354"/>
        <item x="218"/>
        <item x="37"/>
        <item x="36"/>
        <item x="605"/>
        <item x="845"/>
        <item x="1135"/>
        <item x="1578"/>
        <item x="1326"/>
        <item x="1580"/>
        <item x="137"/>
        <item x="1556"/>
        <item x="286"/>
        <item x="907"/>
        <item x="913"/>
        <item x="530"/>
        <item x="107"/>
        <item x="823"/>
        <item x="1116"/>
        <item x="1364"/>
        <item x="1178"/>
        <item x="139"/>
        <item x="1220"/>
        <item x="351"/>
        <item x="682"/>
        <item x="664"/>
        <item x="1267"/>
        <item x="665"/>
        <item x="1129"/>
        <item x="1454"/>
        <item x="1579"/>
        <item x="316"/>
        <item x="1602"/>
        <item x="1101"/>
        <item x="1314"/>
        <item x="1304"/>
        <item x="229"/>
        <item x="763"/>
        <item x="317"/>
        <item x="730"/>
        <item x="732"/>
        <item x="353"/>
        <item x="772"/>
        <item x="1266"/>
        <item x="971"/>
        <item x="454"/>
        <item x="318"/>
        <item x="977"/>
        <item x="1026"/>
        <item x="1100"/>
        <item x="1193"/>
        <item x="459"/>
        <item x="144"/>
        <item x="1270"/>
        <item x="44"/>
        <item x="880"/>
        <item x="43"/>
        <item x="714"/>
        <item x="617"/>
        <item x="1162"/>
        <item x="269"/>
        <item x="1271"/>
        <item x="419"/>
        <item x="1366"/>
        <item x="799"/>
        <item x="608"/>
        <item x="108"/>
        <item x="455"/>
        <item x="588"/>
        <item x="618"/>
        <item x="1285"/>
        <item x="1087"/>
        <item x="1600"/>
        <item x="267"/>
        <item x="993"/>
        <item x="508"/>
        <item x="802"/>
        <item x="1374"/>
        <item x="1102"/>
        <item x="1557"/>
        <item x="1184"/>
        <item x="45"/>
        <item x="1286"/>
        <item x="196"/>
        <item x="1373"/>
        <item x="879"/>
        <item x="46"/>
        <item x="38"/>
        <item x="903"/>
        <item x="1550"/>
        <item x="1398"/>
        <item x="268"/>
        <item x="1136"/>
        <item x="604"/>
        <item x="1277"/>
        <item x="824"/>
        <item x="1039"/>
        <item x="1631"/>
        <item x="731"/>
        <item x="424"/>
        <item x="1257"/>
        <item x="759"/>
        <item x="1358"/>
        <item x="324"/>
        <item x="189"/>
        <item x="683"/>
        <item x="319"/>
        <item x="460"/>
        <item x="1630"/>
        <item x="228"/>
        <item x="1633"/>
        <item x="800"/>
        <item x="685"/>
        <item x="1589"/>
        <item x="678"/>
        <item x="1305"/>
        <item x="1588"/>
        <item x="912"/>
        <item x="609"/>
        <item x="145"/>
        <item x="1150"/>
        <item x="352"/>
        <item x="1165"/>
        <item x="844"/>
        <item x="1565"/>
        <item x="78"/>
        <item x="230"/>
        <item x="1185"/>
        <item x="948"/>
        <item x="1616"/>
        <item x="1027"/>
        <item x="252"/>
        <item x="1482"/>
        <item x="1278"/>
        <item x="842"/>
        <item x="684"/>
        <item x="843"/>
        <item x="773"/>
        <item x="1615"/>
        <item x="825"/>
        <item x="20"/>
        <item x="376"/>
        <item x="1459"/>
        <item x="1073"/>
        <item x="942"/>
        <item x="1475"/>
        <item x="470"/>
        <item x="473"/>
        <item x="143"/>
        <item x="1367"/>
        <item x="1190"/>
        <item x="1437"/>
        <item x="1151"/>
        <item x="1632"/>
        <item x="1115"/>
        <item x="1359"/>
        <item x="1477"/>
        <item x="1191"/>
        <item x="1474"/>
        <item x="1641"/>
        <item x="421"/>
        <item x="1072"/>
        <item x="775"/>
        <item x="183"/>
        <item x="679"/>
        <item x="1038"/>
        <item x="1438"/>
        <item x="1180"/>
        <item x="461"/>
        <item x="486"/>
        <item x="774"/>
        <item x="994"/>
        <item x="1186"/>
        <item x="1564"/>
        <item x="142"/>
        <item x="190"/>
        <item x="655"/>
        <item x="1506"/>
        <item x="657"/>
        <item x="1360"/>
        <item x="270"/>
        <item x="995"/>
        <item x="271"/>
        <item x="1566"/>
        <item x="109"/>
        <item x="1279"/>
        <item x="27"/>
        <item x="1179"/>
        <item x="1218"/>
        <item x="198"/>
        <item x="1355"/>
        <item x="1156"/>
        <item x="1192"/>
        <item x="1137"/>
        <item x="92"/>
        <item x="471"/>
        <item x="19"/>
        <item x="1567"/>
        <item x="1335"/>
        <item x="531"/>
        <item x="542"/>
        <item x="1217"/>
        <item x="680"/>
        <item x="1342"/>
        <item x="887"/>
        <item x="182"/>
        <item x="425"/>
        <item x="103"/>
        <item x="502"/>
        <item x="846"/>
        <item x="1423"/>
        <item x="509"/>
        <item x="681"/>
        <item x="191"/>
        <item x="266"/>
        <item x="1296"/>
        <item x="1287"/>
        <item x="1181"/>
        <item x="197"/>
        <item x="504"/>
        <item x="1552"/>
        <item x="1571"/>
        <item x="110"/>
        <item x="863"/>
        <item x="181"/>
        <item x="1306"/>
        <item x="1399"/>
        <item x="1280"/>
        <item x="315"/>
        <item x="1028"/>
        <item x="532"/>
        <item x="1443"/>
        <item x="180"/>
        <item x="1441"/>
        <item x="1507"/>
        <item x="659"/>
        <item x="549"/>
        <item x="547"/>
        <item x="415"/>
        <item x="546"/>
        <item x="1380"/>
        <item x="131"/>
        <item x="892"/>
        <item x="377"/>
        <item x="1343"/>
        <item x="1152"/>
        <item x="886"/>
        <item x="93"/>
        <item x="276"/>
        <item x="487"/>
        <item x="416"/>
        <item x="312"/>
        <item x="778"/>
        <item x="885"/>
        <item x="893"/>
        <item x="505"/>
        <item x="1225"/>
        <item x="1154"/>
        <item x="438"/>
        <item x="533"/>
        <item x="1356"/>
        <item x="146"/>
        <item x="417"/>
        <item x="1070"/>
        <item x="253"/>
        <item x="164"/>
        <item x="1344"/>
        <item x="1056"/>
        <item x="1298"/>
        <item x="803"/>
        <item x="1551"/>
        <item x="1351"/>
        <item x="1509"/>
        <item x="472"/>
        <item x="726"/>
        <item x="1595"/>
        <item x="503"/>
        <item x="1017"/>
        <item x="1158"/>
        <item x="165"/>
        <item x="1508"/>
        <item x="1187"/>
        <item x="1596"/>
        <item x="1400"/>
        <item x="1058"/>
        <item x="1375"/>
        <item x="378"/>
        <item x="232"/>
        <item x="215"/>
        <item x="439"/>
        <item x="440"/>
        <item x="1424"/>
        <item x="233"/>
        <item x="1075"/>
        <item x="1132"/>
        <item x="132"/>
        <item x="1297"/>
        <item x="1402"/>
        <item x="1347"/>
        <item x="1059"/>
        <item x="1345"/>
        <item x="507"/>
        <item x="418"/>
        <item x="1131"/>
        <item x="1597"/>
        <item x="200"/>
        <item x="1068"/>
        <item x="894"/>
        <item x="166"/>
        <item x="1401"/>
        <item x="1"/>
        <item x="1057"/>
        <item x="141"/>
        <item x="434"/>
        <item x="489"/>
        <item x="256"/>
        <item x="1219"/>
        <item x="1069"/>
        <item x="313"/>
        <item x="1629"/>
        <item x="1598"/>
        <item x="656"/>
        <item x="1133"/>
        <item x="34"/>
        <item x="1331"/>
        <item x="501"/>
        <item x="1153"/>
        <item x="488"/>
        <item x="1188"/>
        <item x="314"/>
        <item x="1189"/>
        <item x="436"/>
        <item x="437"/>
        <item x="167"/>
        <item x="776"/>
        <item x="1568"/>
        <item x="1018"/>
        <item x="1352"/>
        <item x="1628"/>
        <item x="1350"/>
        <item x="1050"/>
        <item x="804"/>
        <item x="435"/>
        <item x="1627"/>
        <item x="32"/>
        <item x="21"/>
        <item x="594"/>
        <item x="379"/>
        <item x="592"/>
        <item x="543"/>
        <item x="94"/>
        <item x="1074"/>
        <item x="199"/>
        <item x="491"/>
        <item x="1376"/>
        <item x="1439"/>
        <item x="289"/>
        <item x="1157"/>
        <item x="140"/>
        <item x="548"/>
        <item x="234"/>
        <item x="895"/>
        <item x="133"/>
        <item x="1332"/>
        <item x="484"/>
        <item x="1288"/>
        <item x="1037"/>
        <item x="1569"/>
        <item x="188"/>
        <item x="113"/>
        <item x="490"/>
        <item x="498"/>
        <item x="441"/>
        <item x="1166"/>
        <item x="104"/>
        <item x="499"/>
        <item x="1167"/>
        <item x="1019"/>
        <item x="688"/>
        <item x="1242"/>
        <item x="485"/>
        <item x="956"/>
        <item x="728"/>
        <item x="1626"/>
        <item x="597"/>
        <item x="988"/>
        <item x="545"/>
        <item x="477"/>
        <item x="943"/>
        <item x="777"/>
        <item x="265"/>
        <item x="595"/>
        <item x="806"/>
        <item x="555"/>
        <item x="1333"/>
        <item x="374"/>
        <item x="1570"/>
        <item x="1159"/>
        <item x="1020"/>
        <item x="492"/>
        <item x="235"/>
        <item x="544"/>
        <item x="1155"/>
        <item x="1425"/>
        <item x="482"/>
        <item x="805"/>
        <item x="493"/>
        <item x="483"/>
        <item x="288"/>
        <item x="204"/>
        <item x="1239"/>
        <item x="513"/>
        <item x="989"/>
        <item x="819"/>
        <item x="862"/>
        <item x="373"/>
        <item x="258"/>
        <item x="106"/>
        <item x="277"/>
        <item x="257"/>
        <item x="254"/>
        <item x="1228"/>
        <item x="1348"/>
        <item x="214"/>
        <item x="22"/>
        <item x="375"/>
        <item x="474"/>
        <item x="1241"/>
        <item x="653"/>
        <item x="1168"/>
        <item x="1240"/>
        <item x="500"/>
        <item x="953"/>
        <item x="1036"/>
        <item x="1334"/>
        <item x="1449"/>
        <item x="746"/>
        <item x="654"/>
        <item x="372"/>
        <item x="398"/>
        <item x="882"/>
        <item x="1513"/>
        <item x="404"/>
        <item x="881"/>
        <item x="954"/>
        <item x="176"/>
        <item x="299"/>
        <item x="1289"/>
        <item x="578"/>
        <item x="1460"/>
        <item x="1222"/>
        <item x="1440"/>
        <item x="847"/>
        <item x="396"/>
        <item x="201"/>
        <item x="33"/>
        <item x="23"/>
        <item x="1444"/>
        <item x="651"/>
        <item x="1107"/>
        <item x="955"/>
        <item x="820"/>
        <item x="652"/>
        <item x="724"/>
        <item x="105"/>
        <item x="264"/>
        <item x="401"/>
        <item x="512"/>
        <item x="514"/>
        <item x="47"/>
        <item x="1169"/>
        <item x="1450"/>
        <item x="410"/>
        <item x="1349"/>
        <item x="1066"/>
        <item x="1221"/>
        <item x="405"/>
        <item x="48"/>
        <item x="821"/>
        <item x="255"/>
        <item x="1160"/>
        <item x="1108"/>
        <item x="593"/>
        <item x="426"/>
        <item x="213"/>
        <item x="343"/>
        <item x="1415"/>
        <item x="990"/>
        <item x="427"/>
        <item x="1065"/>
        <item x="49"/>
        <item x="883"/>
        <item x="686"/>
        <item x="747"/>
        <item x="557"/>
        <item x="1103"/>
        <item x="1049"/>
        <item x="259"/>
        <item x="240"/>
        <item x="1095"/>
        <item x="1105"/>
        <item x="1161"/>
        <item x="1082"/>
        <item x="344"/>
        <item x="1346"/>
        <item x="290"/>
        <item x="1229"/>
        <item x="998"/>
        <item x="237"/>
        <item x="397"/>
        <item x="864"/>
        <item x="1512"/>
        <item x="291"/>
        <item x="1042"/>
        <item x="50"/>
        <item x="428"/>
        <item x="1416"/>
        <item x="1290"/>
        <item x="287"/>
        <item x="511"/>
        <item x="367"/>
        <item x="409"/>
        <item x="429"/>
        <item x="365"/>
        <item x="406"/>
        <item x="184"/>
        <item x="1370"/>
        <item x="399"/>
        <item x="1083"/>
        <item x="297"/>
        <item x="298"/>
        <item x="931"/>
        <item x="466"/>
        <item x="1033"/>
        <item x="1106"/>
        <item x="884"/>
        <item x="187"/>
        <item x="1417"/>
        <item x="278"/>
        <item x="82"/>
        <item x="366"/>
        <item x="243"/>
        <item x="554"/>
        <item x="727"/>
        <item x="922"/>
        <item x="1096"/>
        <item x="996"/>
        <item x="345"/>
        <item x="923"/>
        <item x="79"/>
        <item x="186"/>
        <item x="1418"/>
        <item x="1104"/>
        <item x="991"/>
        <item x="346"/>
        <item x="751"/>
        <item x="1369"/>
        <item x="945"/>
        <item x="14"/>
        <item x="1043"/>
        <item x="242"/>
        <item x="238"/>
        <item x="400"/>
        <item x="591"/>
        <item x="745"/>
        <item x="1371"/>
        <item x="1291"/>
        <item x="1048"/>
        <item x="296"/>
        <item x="865"/>
        <item x="1035"/>
        <item x="185"/>
        <item x="1510"/>
        <item x="997"/>
        <item x="510"/>
        <item x="205"/>
        <item x="1515"/>
        <item x="868"/>
        <item x="750"/>
        <item x="647"/>
        <item x="999"/>
        <item x="1372"/>
        <item x="1034"/>
        <item x="212"/>
        <item x="573"/>
        <item x="1511"/>
        <item x="932"/>
        <item x="54"/>
        <item x="944"/>
        <item x="1097"/>
        <item x="641"/>
        <item x="114"/>
        <item x="515"/>
        <item x="723"/>
        <item x="413"/>
        <item x="1451"/>
        <item x="411"/>
        <item x="414"/>
        <item x="642"/>
        <item x="119"/>
        <item x="556"/>
        <item x="412"/>
        <item x="1084"/>
        <item x="1432"/>
        <item x="749"/>
        <item x="1328"/>
        <item x="1230"/>
        <item x="1327"/>
        <item x="1227"/>
        <item x="1044"/>
        <item x="1098"/>
        <item x="924"/>
        <item x="1329"/>
        <item x="241"/>
        <item x="867"/>
        <item x="648"/>
        <item x="1452"/>
        <item x="1409"/>
        <item x="51"/>
        <item x="120"/>
        <item x="957"/>
        <item x="1330"/>
        <item x="81"/>
        <item x="1085"/>
        <item x="949"/>
        <item x="124"/>
        <item x="925"/>
        <item x="722"/>
        <item x="866"/>
        <item x="1206"/>
        <item x="1408"/>
        <item x="707"/>
        <item x="53"/>
        <item x="706"/>
        <item x="660"/>
        <item x="1410"/>
        <item x="1484"/>
        <item x="933"/>
        <item x="206"/>
        <item x="579"/>
        <item x="80"/>
        <item x="2"/>
        <item x="121"/>
        <item x="590"/>
        <item x="1041"/>
        <item x="950"/>
        <item x="958"/>
        <item x="52"/>
        <item x="1431"/>
        <item x="1514"/>
        <item x="123"/>
        <item x="959"/>
        <item x="687"/>
        <item x="467"/>
        <item x="122"/>
        <item x="1429"/>
        <item x="468"/>
        <item x="58"/>
        <item x="587"/>
        <item x="469"/>
        <item x="127"/>
        <item x="1430"/>
        <item x="408"/>
        <item x="1461"/>
        <item x="737"/>
        <item x="926"/>
        <item x="708"/>
        <item x="1407"/>
        <item x="236"/>
        <item x="207"/>
        <item x="658"/>
        <item x="920"/>
        <item x="673"/>
        <item x="586"/>
        <item x="951"/>
        <item x="1245"/>
        <item x="738"/>
        <item x="171"/>
        <item x="99"/>
        <item x="960"/>
        <item x="1516"/>
        <item x="709"/>
        <item x="13"/>
        <item x="921"/>
        <item x="12"/>
        <item x="952"/>
        <item x="1208"/>
        <item x="328"/>
        <item x="670"/>
        <item x="100"/>
        <item x="1140"/>
        <item x="1207"/>
        <item x="516"/>
        <item x="407"/>
        <item x="580"/>
        <item x="672"/>
        <item x="671"/>
        <item x="1517"/>
        <item x="331"/>
        <item x="1246"/>
        <item x="168"/>
        <item x="1021"/>
        <item x="740"/>
        <item x="475"/>
        <item x="739"/>
        <item x="1023"/>
        <item x="403"/>
        <item x="1483"/>
        <item x="330"/>
        <item x="329"/>
        <item x="1022"/>
        <item x="983"/>
        <item x="1024"/>
        <item x="1243"/>
        <item x="1498"/>
        <item x="3"/>
        <item x="1481"/>
        <item x="1496"/>
        <item x="1029"/>
        <item x="1139"/>
        <item x="170"/>
        <item x="1478"/>
        <item x="1001"/>
        <item x="169"/>
        <item x="1047"/>
        <item x="1244"/>
        <item x="1031"/>
        <item x="572"/>
        <item x="1046"/>
        <item x="1485"/>
        <item x="15"/>
        <item x="718"/>
        <item x="1226"/>
        <item x="402"/>
        <item x="128"/>
        <item x="1501"/>
        <item x="982"/>
        <item x="1480"/>
        <item x="1030"/>
        <item x="1138"/>
        <item x="748"/>
        <item x="1499"/>
        <item x="1497"/>
        <item x="1381"/>
        <item x="156"/>
        <item x="1032"/>
        <item x="101"/>
        <item x="1494"/>
        <item x="1382"/>
        <item x="980"/>
        <item x="876"/>
        <item x="1479"/>
        <item x="981"/>
        <item x="1000"/>
        <item x="1383"/>
        <item x="1500"/>
        <item x="159"/>
        <item x="719"/>
        <item x="157"/>
        <item x="430"/>
        <item x="661"/>
        <item x="1171"/>
        <item x="1495"/>
        <item x="1470"/>
        <item x="1170"/>
        <item x="875"/>
        <item x="1172"/>
        <item x="360"/>
        <item x="1173"/>
        <item x="102"/>
        <item x="1045"/>
        <item x="874"/>
        <item x="1471"/>
        <item x="158"/>
        <item x="720"/>
        <item x="1204"/>
        <item x="873"/>
        <item x="1205"/>
        <item x="1472"/>
        <item x="361"/>
        <item x="359"/>
        <item x="431"/>
        <item x="721"/>
        <item x="55"/>
        <item x="56"/>
        <item x="1386"/>
        <item x="1203"/>
        <item x="57"/>
        <item x="581"/>
        <item x="795"/>
        <item x="362"/>
        <item x="1473"/>
        <item x="1177"/>
        <item x="1384"/>
        <item x="570"/>
        <item x="1542"/>
        <item x="432"/>
        <item x="1176"/>
        <item x="1202"/>
        <item x="797"/>
        <item x="433"/>
        <item x="1610"/>
        <item x="798"/>
        <item x="174"/>
        <item x="649"/>
        <item x="796"/>
        <item x="782"/>
        <item x="172"/>
        <item x="1175"/>
        <item x="1174"/>
        <item x="781"/>
        <item x="1544"/>
        <item x="780"/>
        <item x="1055"/>
        <item x="390"/>
        <item x="779"/>
        <item x="650"/>
        <item x="384"/>
        <item x="1575"/>
        <item x="1387"/>
        <item x="385"/>
        <item x="838"/>
        <item x="173"/>
        <item x="839"/>
        <item x="386"/>
        <item x="1052"/>
        <item x="1573"/>
        <item x="841"/>
        <item x="1574"/>
        <item x="840"/>
        <item x="1572"/>
        <item x="1053"/>
        <item x="1054"/>
        <item x="387"/>
        <item x="389"/>
        <item x="175"/>
        <item x="1385"/>
        <item x="1558"/>
        <item x="1543"/>
        <item x="1545"/>
        <item x="1559"/>
        <item x="1609"/>
        <item x="1561"/>
        <item x="388"/>
        <item x="1560"/>
        <item x="1608"/>
        <item x="8"/>
        <item x="1607"/>
        <item x="9"/>
        <item x="11"/>
        <item x="10"/>
        <item x="6"/>
        <item x="1642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11"/>
  <sheetViews>
    <sheetView zoomScale="71" workbookViewId="0">
      <selection activeCell="N16" sqref="N16"/>
    </sheetView>
  </sheetViews>
  <sheetFormatPr defaultRowHeight="14.4" x14ac:dyDescent="0.3"/>
  <cols>
    <col min="1" max="1" width="5.44140625" bestFit="1" customWidth="1"/>
    <col min="2" max="2" width="16.109375" bestFit="1" customWidth="1"/>
    <col min="4" max="4" width="16.109375" bestFit="1" customWidth="1"/>
    <col min="5" max="5" width="17.44140625" bestFit="1" customWidth="1"/>
    <col min="6" max="6" width="21.44140625" bestFit="1" customWidth="1"/>
    <col min="7" max="7" width="28" bestFit="1" customWidth="1"/>
    <col min="8" max="8" width="28.77734375" bestFit="1" customWidth="1"/>
    <col min="9" max="9" width="24.5546875" bestFit="1" customWidth="1"/>
    <col min="10" max="10" width="25.21875" bestFit="1" customWidth="1"/>
    <col min="11" max="11" width="41" bestFit="1" customWidth="1"/>
    <col min="12" max="12" width="16.44140625" bestFit="1" customWidth="1"/>
    <col min="13" max="13" width="18.21875" bestFit="1" customWidth="1"/>
    <col min="14" max="14" width="43.88671875" bestFit="1" customWidth="1"/>
    <col min="16" max="16" width="10.5546875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577</v>
      </c>
      <c r="M1" t="s">
        <v>578</v>
      </c>
    </row>
    <row r="2" spans="1:16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L2-G2-H2-I2</f>
        <v>534000000</v>
      </c>
    </row>
    <row r="3" spans="1:16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t="s">
        <v>13</v>
      </c>
      <c r="K3" t="s">
        <v>14</v>
      </c>
      <c r="L3" s="2">
        <f t="shared" ref="L3:L66" si="0">E3-F3</f>
        <v>15724000000</v>
      </c>
      <c r="M3" s="2">
        <f t="shared" ref="M3:M66" si="1">L3-G3-H3-I3</f>
        <v>1958000000</v>
      </c>
      <c r="P3" s="1"/>
    </row>
    <row r="4" spans="1:16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2">
        <f t="shared" si="1"/>
        <v>5049000000</v>
      </c>
    </row>
    <row r="5" spans="1:16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2">
        <f t="shared" si="1"/>
        <v>7255000000</v>
      </c>
      <c r="N5" s="85"/>
    </row>
    <row r="6" spans="1:16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t="s">
        <v>19</v>
      </c>
      <c r="K6" t="s">
        <v>20</v>
      </c>
      <c r="L6" s="2">
        <f t="shared" si="0"/>
        <v>3098036000</v>
      </c>
      <c r="M6" s="2">
        <f t="shared" si="1"/>
        <v>657315000</v>
      </c>
    </row>
    <row r="7" spans="1:16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t="s">
        <v>19</v>
      </c>
      <c r="K7" t="s">
        <v>20</v>
      </c>
      <c r="L7" s="2">
        <f t="shared" si="0"/>
        <v>3252146000</v>
      </c>
      <c r="M7" s="2">
        <f t="shared" si="1"/>
        <v>660318000</v>
      </c>
    </row>
    <row r="8" spans="1:16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t="s">
        <v>19</v>
      </c>
      <c r="K8" t="s">
        <v>20</v>
      </c>
      <c r="L8" s="2">
        <f t="shared" si="0"/>
        <v>4453613000</v>
      </c>
      <c r="M8" s="2">
        <f t="shared" si="1"/>
        <v>851710000</v>
      </c>
    </row>
    <row r="9" spans="1:16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t="s">
        <v>19</v>
      </c>
      <c r="K9" t="s">
        <v>20</v>
      </c>
      <c r="L9" s="2">
        <f t="shared" si="0"/>
        <v>4422772000</v>
      </c>
      <c r="M9" s="2">
        <f t="shared" si="1"/>
        <v>825780000</v>
      </c>
    </row>
    <row r="10" spans="1:16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t="s">
        <v>22</v>
      </c>
      <c r="K10" t="s">
        <v>23</v>
      </c>
      <c r="L10" s="2">
        <f t="shared" si="0"/>
        <v>64304000000</v>
      </c>
      <c r="M10" s="2">
        <f t="shared" si="1"/>
        <v>48999000000</v>
      </c>
    </row>
    <row r="11" spans="1:16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t="s">
        <v>22</v>
      </c>
      <c r="K11" t="s">
        <v>23</v>
      </c>
      <c r="L11" s="2">
        <f t="shared" si="0"/>
        <v>70537000000</v>
      </c>
      <c r="M11" s="2">
        <f t="shared" si="1"/>
        <v>52503000000</v>
      </c>
    </row>
    <row r="12" spans="1:16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t="s">
        <v>22</v>
      </c>
      <c r="K12" t="s">
        <v>23</v>
      </c>
      <c r="L12" s="2">
        <f t="shared" si="0"/>
        <v>93626000000</v>
      </c>
      <c r="M12" s="2">
        <f t="shared" si="1"/>
        <v>71230000000</v>
      </c>
    </row>
    <row r="13" spans="1:16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t="s">
        <v>22</v>
      </c>
      <c r="K13" t="s">
        <v>23</v>
      </c>
      <c r="L13" s="2">
        <f t="shared" si="0"/>
        <v>84263000000</v>
      </c>
      <c r="M13" s="2">
        <f t="shared" si="1"/>
        <v>60024000000</v>
      </c>
    </row>
    <row r="14" spans="1:16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t="s">
        <v>25</v>
      </c>
      <c r="K14" t="s">
        <v>26</v>
      </c>
      <c r="L14" s="2">
        <f t="shared" si="0"/>
        <v>13872000000</v>
      </c>
      <c r="M14" s="2">
        <f t="shared" si="1"/>
        <v>6105000000</v>
      </c>
    </row>
    <row r="15" spans="1:16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t="s">
        <v>25</v>
      </c>
      <c r="K15" t="s">
        <v>26</v>
      </c>
      <c r="L15" s="2">
        <f t="shared" si="0"/>
        <v>14209000000</v>
      </c>
      <c r="M15" s="2">
        <f t="shared" si="1"/>
        <v>6002000000</v>
      </c>
    </row>
    <row r="16" spans="1:16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t="s">
        <v>25</v>
      </c>
      <c r="K16" t="s">
        <v>26</v>
      </c>
      <c r="L16" s="2">
        <f t="shared" si="0"/>
        <v>15534000000</v>
      </c>
      <c r="M16" s="2">
        <f t="shared" si="1"/>
        <v>3763000000</v>
      </c>
    </row>
    <row r="17" spans="1:13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t="s">
        <v>25</v>
      </c>
      <c r="K17" t="s">
        <v>26</v>
      </c>
      <c r="L17" s="2">
        <f t="shared" si="0"/>
        <v>18359000000</v>
      </c>
      <c r="M17" s="2">
        <f t="shared" si="1"/>
        <v>7687000000</v>
      </c>
    </row>
    <row r="18" spans="1:13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t="s">
        <v>25</v>
      </c>
      <c r="K18" t="s">
        <v>28</v>
      </c>
      <c r="L18" s="2">
        <f t="shared" si="0"/>
        <v>2507819000</v>
      </c>
      <c r="M18" s="2">
        <f t="shared" si="1"/>
        <v>898399000</v>
      </c>
    </row>
    <row r="19" spans="1:13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t="s">
        <v>25</v>
      </c>
      <c r="K19" t="s">
        <v>28</v>
      </c>
      <c r="L19" s="2">
        <f t="shared" si="0"/>
        <v>2982366000</v>
      </c>
      <c r="M19" s="2">
        <f t="shared" si="1"/>
        <v>782091000</v>
      </c>
    </row>
    <row r="20" spans="1:13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t="s">
        <v>25</v>
      </c>
      <c r="K20" t="s">
        <v>28</v>
      </c>
      <c r="L20" s="2">
        <f t="shared" si="0"/>
        <v>3529313000</v>
      </c>
      <c r="M20" s="2">
        <f t="shared" si="1"/>
        <v>422220000</v>
      </c>
    </row>
    <row r="21" spans="1:13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t="s">
        <v>25</v>
      </c>
      <c r="K21" t="s">
        <v>28</v>
      </c>
      <c r="L21" s="2">
        <f t="shared" si="0"/>
        <v>4272606000</v>
      </c>
      <c r="M21" s="2">
        <f t="shared" si="1"/>
        <v>1525774000</v>
      </c>
    </row>
    <row r="22" spans="1:13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2">
        <f t="shared" si="0"/>
        <v>10151000000</v>
      </c>
      <c r="M22" s="2">
        <f t="shared" si="1"/>
        <v>1360000000</v>
      </c>
    </row>
    <row r="23" spans="1:13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2">
        <f t="shared" si="0"/>
        <v>10464000000</v>
      </c>
      <c r="M23" s="2">
        <f t="shared" si="1"/>
        <v>2133000000</v>
      </c>
    </row>
    <row r="24" spans="1:13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2">
        <f t="shared" si="0"/>
        <v>11029000000</v>
      </c>
      <c r="M24" s="2">
        <f t="shared" si="1"/>
        <v>2599000000</v>
      </c>
    </row>
    <row r="25" spans="1:13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2">
        <f t="shared" si="0"/>
        <v>11658000000</v>
      </c>
      <c r="M25" s="2">
        <f t="shared" si="1"/>
        <v>2867000000</v>
      </c>
    </row>
    <row r="26" spans="1:13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2">
        <f t="shared" si="0"/>
        <v>3468683000</v>
      </c>
      <c r="M26" s="2">
        <f t="shared" si="1"/>
        <v>449220000</v>
      </c>
    </row>
    <row r="27" spans="1:13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2">
        <f t="shared" si="0"/>
        <v>3524985000</v>
      </c>
      <c r="M27" s="2">
        <f t="shared" si="1"/>
        <v>432568000</v>
      </c>
    </row>
    <row r="28" spans="1:13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2">
        <f t="shared" si="0"/>
        <v>4051194000</v>
      </c>
      <c r="M28" s="2">
        <f t="shared" si="1"/>
        <v>904654000</v>
      </c>
    </row>
    <row r="29" spans="1:13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2">
        <f t="shared" si="0"/>
        <v>5034522000</v>
      </c>
      <c r="M29" s="2">
        <f t="shared" si="1"/>
        <v>1492094000</v>
      </c>
    </row>
    <row r="30" spans="1:13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2">
        <f t="shared" si="0"/>
        <v>1692411000</v>
      </c>
      <c r="M30" s="2">
        <f t="shared" si="1"/>
        <v>782923000</v>
      </c>
    </row>
    <row r="31" spans="1:13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2">
        <f t="shared" si="0"/>
        <v>1830188000</v>
      </c>
      <c r="M31" s="2">
        <f t="shared" si="1"/>
        <v>789806000</v>
      </c>
    </row>
    <row r="32" spans="1:13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2">
        <f t="shared" si="0"/>
        <v>2259262000</v>
      </c>
      <c r="M32" s="2">
        <f t="shared" si="1"/>
        <v>830841000</v>
      </c>
    </row>
    <row r="33" spans="1:13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2">
        <f t="shared" si="0"/>
        <v>2227173000</v>
      </c>
      <c r="M33" s="2">
        <f t="shared" si="1"/>
        <v>1041796000</v>
      </c>
    </row>
    <row r="34" spans="1:13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t="s">
        <v>36</v>
      </c>
      <c r="K34" t="s">
        <v>37</v>
      </c>
      <c r="L34" s="2">
        <f t="shared" si="0"/>
        <v>3623000000</v>
      </c>
      <c r="M34" s="2">
        <f t="shared" si="1"/>
        <v>1958000000</v>
      </c>
    </row>
    <row r="35" spans="1:13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t="s">
        <v>36</v>
      </c>
      <c r="K35" t="s">
        <v>37</v>
      </c>
      <c r="L35" s="2">
        <f t="shared" si="0"/>
        <v>3889000000</v>
      </c>
      <c r="M35" s="2">
        <f t="shared" si="1"/>
        <v>2130000000</v>
      </c>
    </row>
    <row r="36" spans="1:13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t="s">
        <v>36</v>
      </c>
      <c r="K36" t="s">
        <v>37</v>
      </c>
      <c r="L36" s="2">
        <f t="shared" si="0"/>
        <v>4768000000</v>
      </c>
      <c r="M36" s="2">
        <f t="shared" si="1"/>
        <v>2861000000</v>
      </c>
    </row>
    <row r="37" spans="1:13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t="s">
        <v>36</v>
      </c>
      <c r="K37" t="s">
        <v>37</v>
      </c>
      <c r="L37" s="2">
        <f t="shared" si="0"/>
        <v>4020000000</v>
      </c>
      <c r="M37" s="2">
        <f t="shared" si="1"/>
        <v>2010000000</v>
      </c>
    </row>
    <row r="38" spans="1:13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t="s">
        <v>22</v>
      </c>
      <c r="K38" t="s">
        <v>39</v>
      </c>
      <c r="L38" s="2">
        <f t="shared" si="0"/>
        <v>1249299000</v>
      </c>
      <c r="M38" s="2">
        <f t="shared" si="1"/>
        <v>974364000</v>
      </c>
    </row>
    <row r="39" spans="1:13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t="s">
        <v>22</v>
      </c>
      <c r="K39" t="s">
        <v>39</v>
      </c>
      <c r="L39" s="2">
        <f t="shared" si="0"/>
        <v>1424146000</v>
      </c>
      <c r="M39" s="2">
        <f t="shared" si="1"/>
        <v>1098912000</v>
      </c>
    </row>
    <row r="40" spans="1:13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t="s">
        <v>22</v>
      </c>
      <c r="K40" t="s">
        <v>39</v>
      </c>
      <c r="L40" s="2">
        <f t="shared" si="0"/>
        <v>1658961000</v>
      </c>
      <c r="M40" s="2">
        <f t="shared" si="1"/>
        <v>1098467000</v>
      </c>
    </row>
    <row r="41" spans="1:13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t="s">
        <v>22</v>
      </c>
      <c r="K41" t="s">
        <v>39</v>
      </c>
      <c r="L41" s="2">
        <f t="shared" si="0"/>
        <v>1957046000</v>
      </c>
      <c r="M41" s="2">
        <f t="shared" si="1"/>
        <v>1261860000</v>
      </c>
    </row>
    <row r="42" spans="1:13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2">
        <f t="shared" si="0"/>
        <v>2073700000</v>
      </c>
      <c r="M42" s="2">
        <f t="shared" si="1"/>
        <v>349800000</v>
      </c>
    </row>
    <row r="43" spans="1:13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2">
        <f t="shared" si="0"/>
        <v>1999600000</v>
      </c>
      <c r="M43" s="2">
        <f t="shared" si="1"/>
        <v>297600000</v>
      </c>
    </row>
    <row r="44" spans="1:13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2">
        <f t="shared" si="0"/>
        <v>2170100000</v>
      </c>
      <c r="M44" s="2">
        <f t="shared" si="1"/>
        <v>123800000</v>
      </c>
    </row>
    <row r="45" spans="1:13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2">
        <f t="shared" si="0"/>
        <v>2133400000</v>
      </c>
      <c r="M45" s="2">
        <f t="shared" si="1"/>
        <v>1300000</v>
      </c>
    </row>
    <row r="46" spans="1:13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t="s">
        <v>42</v>
      </c>
      <c r="K46" t="s">
        <v>43</v>
      </c>
      <c r="L46" s="2">
        <f t="shared" si="0"/>
        <v>2304000000</v>
      </c>
      <c r="M46" s="2">
        <f t="shared" si="1"/>
        <v>1188000000</v>
      </c>
    </row>
    <row r="47" spans="1:13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t="s">
        <v>42</v>
      </c>
      <c r="K47" t="s">
        <v>43</v>
      </c>
      <c r="L47" s="2">
        <f t="shared" si="0"/>
        <v>2348000000</v>
      </c>
      <c r="M47" s="2">
        <f t="shared" si="1"/>
        <v>1184000000</v>
      </c>
    </row>
    <row r="48" spans="1:13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t="s">
        <v>42</v>
      </c>
      <c r="K48" t="s">
        <v>43</v>
      </c>
      <c r="L48" s="2">
        <f t="shared" si="0"/>
        <v>2467000000</v>
      </c>
      <c r="M48" s="2">
        <f t="shared" si="1"/>
        <v>1254000000</v>
      </c>
    </row>
    <row r="49" spans="1:13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t="s">
        <v>42</v>
      </c>
      <c r="K49" t="s">
        <v>43</v>
      </c>
      <c r="L49" s="2">
        <f t="shared" si="0"/>
        <v>2597000000</v>
      </c>
      <c r="M49" s="2">
        <f t="shared" si="1"/>
        <v>1259000000</v>
      </c>
    </row>
    <row r="50" spans="1:13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t="s">
        <v>42</v>
      </c>
      <c r="K50" t="s">
        <v>45</v>
      </c>
      <c r="L50" s="2">
        <f t="shared" si="0"/>
        <v>8550000000</v>
      </c>
      <c r="M50" s="2">
        <f t="shared" si="1"/>
        <v>2956000000</v>
      </c>
    </row>
    <row r="51" spans="1:13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t="s">
        <v>42</v>
      </c>
      <c r="K51" t="s">
        <v>45</v>
      </c>
      <c r="L51" s="2">
        <f t="shared" si="0"/>
        <v>8091200000</v>
      </c>
      <c r="M51" s="2">
        <f t="shared" si="1"/>
        <v>3048900000</v>
      </c>
    </row>
    <row r="52" spans="1:13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t="s">
        <v>42</v>
      </c>
      <c r="K52" t="s">
        <v>45</v>
      </c>
      <c r="L52" s="2">
        <f t="shared" si="0"/>
        <v>8692900000</v>
      </c>
      <c r="M52" s="2">
        <f t="shared" si="1"/>
        <v>3127400000</v>
      </c>
    </row>
    <row r="53" spans="1:13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t="s">
        <v>42</v>
      </c>
      <c r="K53" t="s">
        <v>45</v>
      </c>
      <c r="L53" s="2">
        <f t="shared" si="0"/>
        <v>9019700000</v>
      </c>
      <c r="M53" s="2">
        <f t="shared" si="1"/>
        <v>3333500000</v>
      </c>
    </row>
    <row r="54" spans="1:13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t="s">
        <v>47</v>
      </c>
      <c r="K54" t="s">
        <v>48</v>
      </c>
      <c r="L54" s="2">
        <f t="shared" si="0"/>
        <v>8290000000</v>
      </c>
      <c r="M54" s="2">
        <f t="shared" si="1"/>
        <v>4563000000</v>
      </c>
    </row>
    <row r="55" spans="1:13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t="s">
        <v>47</v>
      </c>
      <c r="K55" t="s">
        <v>48</v>
      </c>
      <c r="L55" s="2">
        <f t="shared" si="0"/>
        <v>8598000000</v>
      </c>
      <c r="M55" s="2">
        <f t="shared" si="1"/>
        <v>5109000000</v>
      </c>
    </row>
    <row r="56" spans="1:13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t="s">
        <v>47</v>
      </c>
      <c r="K56" t="s">
        <v>48</v>
      </c>
      <c r="L56" s="2">
        <f t="shared" si="0"/>
        <v>8355000000</v>
      </c>
      <c r="M56" s="2">
        <f t="shared" si="1"/>
        <v>4808000000</v>
      </c>
    </row>
    <row r="57" spans="1:13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t="s">
        <v>47</v>
      </c>
      <c r="K57" t="s">
        <v>48</v>
      </c>
      <c r="L57" s="2">
        <f t="shared" si="0"/>
        <v>7823000000</v>
      </c>
      <c r="M57" s="2">
        <f t="shared" si="1"/>
        <v>4151000000</v>
      </c>
    </row>
    <row r="58" spans="1:13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t="s">
        <v>47</v>
      </c>
      <c r="K58" t="s">
        <v>50</v>
      </c>
      <c r="L58" s="2">
        <f t="shared" si="0"/>
        <v>33469000000</v>
      </c>
      <c r="M58" s="2">
        <f t="shared" si="1"/>
        <v>11978000000</v>
      </c>
    </row>
    <row r="59" spans="1:13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t="s">
        <v>47</v>
      </c>
      <c r="K59" t="s">
        <v>50</v>
      </c>
      <c r="L59" s="2">
        <f t="shared" si="0"/>
        <v>34214000000</v>
      </c>
      <c r="M59" s="2">
        <f t="shared" si="1"/>
        <v>12209000000</v>
      </c>
    </row>
    <row r="60" spans="1:13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t="s">
        <v>47</v>
      </c>
      <c r="K60" t="s">
        <v>50</v>
      </c>
      <c r="L60" s="2">
        <f t="shared" si="0"/>
        <v>30795000000</v>
      </c>
      <c r="M60" s="2">
        <f t="shared" si="1"/>
        <v>12304000000</v>
      </c>
    </row>
    <row r="61" spans="1:13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t="s">
        <v>47</v>
      </c>
      <c r="K61" t="s">
        <v>50</v>
      </c>
      <c r="L61" s="2">
        <f t="shared" si="0"/>
        <v>21746000000</v>
      </c>
      <c r="M61" s="2">
        <f t="shared" si="1"/>
        <v>5329000000</v>
      </c>
    </row>
    <row r="62" spans="1:13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t="s">
        <v>52</v>
      </c>
      <c r="K62" t="s">
        <v>53</v>
      </c>
      <c r="L62" s="2">
        <f t="shared" si="0"/>
        <v>572156000</v>
      </c>
      <c r="M62" s="2">
        <f t="shared" si="1"/>
        <v>185251000</v>
      </c>
    </row>
    <row r="63" spans="1:13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t="s">
        <v>52</v>
      </c>
      <c r="K63" t="s">
        <v>53</v>
      </c>
      <c r="L63" s="2">
        <f t="shared" si="0"/>
        <v>594002000</v>
      </c>
      <c r="M63" s="2">
        <f t="shared" si="1"/>
        <v>249019000</v>
      </c>
    </row>
    <row r="64" spans="1:13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t="s">
        <v>52</v>
      </c>
      <c r="K64" t="s">
        <v>53</v>
      </c>
      <c r="L64" s="2">
        <f t="shared" si="0"/>
        <v>603399000</v>
      </c>
      <c r="M64" s="2">
        <f t="shared" si="1"/>
        <v>264170000</v>
      </c>
    </row>
    <row r="65" spans="1:13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t="s">
        <v>52</v>
      </c>
      <c r="K65" t="s">
        <v>53</v>
      </c>
      <c r="L65" s="2">
        <f t="shared" si="0"/>
        <v>616062000</v>
      </c>
      <c r="M65" s="2">
        <f t="shared" si="1"/>
        <v>256215000</v>
      </c>
    </row>
    <row r="66" spans="1:13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t="s">
        <v>47</v>
      </c>
      <c r="K66" t="s">
        <v>55</v>
      </c>
      <c r="L66" s="2">
        <f t="shared" si="0"/>
        <v>2337721000</v>
      </c>
      <c r="M66" s="2">
        <f t="shared" si="1"/>
        <v>867434000</v>
      </c>
    </row>
    <row r="67" spans="1:13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t="s">
        <v>47</v>
      </c>
      <c r="K67" t="s">
        <v>55</v>
      </c>
      <c r="L67" s="2">
        <f t="shared" ref="L67:L130" si="2">E67-F67</f>
        <v>2288090000</v>
      </c>
      <c r="M67" s="2">
        <f t="shared" ref="M67:M130" si="3">L67-G67-H67-I67</f>
        <v>802532000</v>
      </c>
    </row>
    <row r="68" spans="1:13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t="s">
        <v>47</v>
      </c>
      <c r="K68" t="s">
        <v>55</v>
      </c>
      <c r="L68" s="2">
        <f t="shared" si="2"/>
        <v>1658870000</v>
      </c>
      <c r="M68" s="2">
        <f t="shared" si="3"/>
        <v>256297000</v>
      </c>
    </row>
    <row r="69" spans="1:13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t="s">
        <v>47</v>
      </c>
      <c r="K69" t="s">
        <v>55</v>
      </c>
      <c r="L69" s="2">
        <f t="shared" si="2"/>
        <v>2280552000</v>
      </c>
      <c r="M69" s="2">
        <f t="shared" si="3"/>
        <v>929238000</v>
      </c>
    </row>
    <row r="70" spans="1:13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2">
        <f t="shared" si="2"/>
        <v>844047000</v>
      </c>
      <c r="M70" s="2">
        <f t="shared" si="3"/>
        <v>314893000</v>
      </c>
    </row>
    <row r="71" spans="1:13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2">
        <f t="shared" si="2"/>
        <v>1066835000</v>
      </c>
      <c r="M71" s="2">
        <f t="shared" si="3"/>
        <v>415811000</v>
      </c>
    </row>
    <row r="72" spans="1:13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2">
        <f t="shared" si="2"/>
        <v>1352931000</v>
      </c>
      <c r="M72" s="2">
        <f t="shared" si="3"/>
        <v>490708000</v>
      </c>
    </row>
    <row r="73" spans="1:13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2">
        <f t="shared" si="2"/>
        <v>1471828000</v>
      </c>
      <c r="M73" s="2">
        <f t="shared" si="3"/>
        <v>466917000</v>
      </c>
    </row>
    <row r="74" spans="1:13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t="s">
        <v>59</v>
      </c>
      <c r="K74" t="s">
        <v>60</v>
      </c>
      <c r="L74" s="2">
        <f t="shared" si="2"/>
        <v>898843000</v>
      </c>
      <c r="M74" s="2">
        <f t="shared" si="3"/>
        <v>511468000</v>
      </c>
    </row>
    <row r="75" spans="1:13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t="s">
        <v>59</v>
      </c>
      <c r="K75" t="s">
        <v>60</v>
      </c>
      <c r="L75" s="2">
        <f t="shared" si="2"/>
        <v>850471000</v>
      </c>
      <c r="M75" s="2">
        <f t="shared" si="3"/>
        <v>610036000</v>
      </c>
    </row>
    <row r="76" spans="1:13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t="s">
        <v>59</v>
      </c>
      <c r="K76" t="s">
        <v>60</v>
      </c>
      <c r="L76" s="2">
        <f t="shared" si="2"/>
        <v>770848000</v>
      </c>
      <c r="M76" s="2">
        <f t="shared" si="3"/>
        <v>327403000</v>
      </c>
    </row>
    <row r="77" spans="1:13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t="s">
        <v>59</v>
      </c>
      <c r="K77" t="s">
        <v>60</v>
      </c>
      <c r="L77" s="2">
        <f t="shared" si="2"/>
        <v>1196872000</v>
      </c>
      <c r="M77" s="2">
        <f t="shared" si="3"/>
        <v>581727000</v>
      </c>
    </row>
    <row r="78" spans="1:13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t="s">
        <v>13</v>
      </c>
      <c r="K78" t="s">
        <v>14</v>
      </c>
      <c r="L78" s="2">
        <f t="shared" si="2"/>
        <v>2338000000</v>
      </c>
      <c r="M78" s="2">
        <f t="shared" si="3"/>
        <v>532000000</v>
      </c>
    </row>
    <row r="79" spans="1:13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t="s">
        <v>13</v>
      </c>
      <c r="K79" t="s">
        <v>14</v>
      </c>
      <c r="L79" s="2">
        <f t="shared" si="2"/>
        <v>2801000000</v>
      </c>
      <c r="M79" s="2">
        <f t="shared" si="3"/>
        <v>838000000</v>
      </c>
    </row>
    <row r="80" spans="1:13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t="s">
        <v>13</v>
      </c>
      <c r="K80" t="s">
        <v>14</v>
      </c>
      <c r="L80" s="2">
        <f t="shared" si="2"/>
        <v>3043000000</v>
      </c>
      <c r="M80" s="2">
        <f t="shared" si="3"/>
        <v>932000000</v>
      </c>
    </row>
    <row r="81" spans="1:13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t="s">
        <v>13</v>
      </c>
      <c r="K81" t="s">
        <v>14</v>
      </c>
      <c r="L81" s="2">
        <f t="shared" si="2"/>
        <v>3663000000</v>
      </c>
      <c r="M81" s="2">
        <f t="shared" si="3"/>
        <v>1330000000</v>
      </c>
    </row>
    <row r="82" spans="1:13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t="s">
        <v>47</v>
      </c>
      <c r="K82" t="s">
        <v>50</v>
      </c>
      <c r="L82" s="2">
        <f t="shared" si="2"/>
        <v>11697000000</v>
      </c>
      <c r="M82" s="2">
        <f t="shared" si="3"/>
        <v>3695000000</v>
      </c>
    </row>
    <row r="83" spans="1:13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t="s">
        <v>47</v>
      </c>
      <c r="K83" t="s">
        <v>50</v>
      </c>
      <c r="L83" s="2">
        <f t="shared" si="2"/>
        <v>14679000000</v>
      </c>
      <c r="M83" s="2">
        <f t="shared" si="3"/>
        <v>5012000000</v>
      </c>
    </row>
    <row r="84" spans="1:13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t="s">
        <v>47</v>
      </c>
      <c r="K84" t="s">
        <v>50</v>
      </c>
      <c r="L84" s="2">
        <f t="shared" si="2"/>
        <v>14046000000</v>
      </c>
      <c r="M84" s="2">
        <f t="shared" si="3"/>
        <v>4651000000</v>
      </c>
    </row>
    <row r="85" spans="1:13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t="s">
        <v>47</v>
      </c>
      <c r="K85" t="s">
        <v>50</v>
      </c>
      <c r="L85" s="2">
        <f t="shared" si="2"/>
        <v>12816000000</v>
      </c>
      <c r="M85" s="2">
        <f t="shared" si="3"/>
        <v>3610000000</v>
      </c>
    </row>
    <row r="86" spans="1:13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t="s">
        <v>13</v>
      </c>
      <c r="K86" t="s">
        <v>64</v>
      </c>
      <c r="L86" s="2">
        <f t="shared" si="2"/>
        <v>861500000</v>
      </c>
      <c r="M86" s="2">
        <f t="shared" si="3"/>
        <v>378400000</v>
      </c>
    </row>
    <row r="87" spans="1:13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t="s">
        <v>13</v>
      </c>
      <c r="K87" t="s">
        <v>64</v>
      </c>
      <c r="L87" s="2">
        <f t="shared" si="2"/>
        <v>853700000</v>
      </c>
      <c r="M87" s="2">
        <f t="shared" si="3"/>
        <v>326300000</v>
      </c>
    </row>
    <row r="88" spans="1:13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t="s">
        <v>13</v>
      </c>
      <c r="K88" t="s">
        <v>64</v>
      </c>
      <c r="L88" s="2">
        <f t="shared" si="2"/>
        <v>869100000</v>
      </c>
      <c r="M88" s="2">
        <f t="shared" si="3"/>
        <v>358600000</v>
      </c>
    </row>
    <row r="89" spans="1:13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t="s">
        <v>13</v>
      </c>
      <c r="K89" t="s">
        <v>64</v>
      </c>
      <c r="L89" s="2">
        <f t="shared" si="2"/>
        <v>985300000</v>
      </c>
      <c r="M89" s="2">
        <f t="shared" si="3"/>
        <v>425500000</v>
      </c>
    </row>
    <row r="90" spans="1:13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2">
        <f t="shared" si="2"/>
        <v>1373790000</v>
      </c>
      <c r="M90" s="2">
        <f t="shared" si="3"/>
        <v>562554000</v>
      </c>
    </row>
    <row r="91" spans="1:13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t="s">
        <v>25</v>
      </c>
      <c r="K91" t="s">
        <v>66</v>
      </c>
      <c r="L91" s="2">
        <f t="shared" si="2"/>
        <v>2060000000</v>
      </c>
      <c r="M91" s="2">
        <f t="shared" si="3"/>
        <v>896000000</v>
      </c>
    </row>
    <row r="92" spans="1:13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2">
        <f t="shared" si="2"/>
        <v>2371000000</v>
      </c>
      <c r="M92" s="2">
        <f t="shared" si="3"/>
        <v>618000000</v>
      </c>
    </row>
    <row r="93" spans="1:13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2">
        <f t="shared" si="2"/>
        <v>2826000000</v>
      </c>
      <c r="M93" s="2">
        <f t="shared" si="3"/>
        <v>757000000</v>
      </c>
    </row>
    <row r="94" spans="1:13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t="s">
        <v>22</v>
      </c>
      <c r="K94" t="s">
        <v>68</v>
      </c>
      <c r="L94" s="2">
        <f t="shared" si="2"/>
        <v>2991000000</v>
      </c>
      <c r="M94" s="2">
        <f t="shared" si="3"/>
        <v>773000000</v>
      </c>
    </row>
    <row r="95" spans="1:13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t="s">
        <v>22</v>
      </c>
      <c r="K95" t="s">
        <v>68</v>
      </c>
      <c r="L95" s="2">
        <f t="shared" si="2"/>
        <v>3843000000</v>
      </c>
      <c r="M95" s="2">
        <f t="shared" si="3"/>
        <v>1520000000</v>
      </c>
    </row>
    <row r="96" spans="1:13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t="s">
        <v>22</v>
      </c>
      <c r="K96" t="s">
        <v>68</v>
      </c>
      <c r="L96" s="2">
        <f t="shared" si="2"/>
        <v>3952000000</v>
      </c>
      <c r="M96" s="2">
        <f t="shared" si="3"/>
        <v>1693000000</v>
      </c>
    </row>
    <row r="97" spans="1:13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t="s">
        <v>22</v>
      </c>
      <c r="K97" t="s">
        <v>68</v>
      </c>
      <c r="L97" s="2">
        <f t="shared" si="2"/>
        <v>4511000000</v>
      </c>
      <c r="M97" s="2">
        <f t="shared" si="3"/>
        <v>2152000000</v>
      </c>
    </row>
    <row r="98" spans="1:13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t="s">
        <v>13</v>
      </c>
      <c r="K98" t="s">
        <v>70</v>
      </c>
      <c r="L98" s="2">
        <f t="shared" si="2"/>
        <v>1180081000</v>
      </c>
      <c r="M98" s="2">
        <f t="shared" si="3"/>
        <v>745872000</v>
      </c>
    </row>
    <row r="99" spans="1:13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t="s">
        <v>13</v>
      </c>
      <c r="K99" t="s">
        <v>70</v>
      </c>
      <c r="L99" s="2">
        <f t="shared" si="2"/>
        <v>1270494000</v>
      </c>
      <c r="M99" s="2">
        <f t="shared" si="3"/>
        <v>815079000</v>
      </c>
    </row>
    <row r="100" spans="1:13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t="s">
        <v>13</v>
      </c>
      <c r="K100" t="s">
        <v>70</v>
      </c>
      <c r="L100" s="2">
        <f t="shared" si="2"/>
        <v>1424947000</v>
      </c>
      <c r="M100" s="2">
        <f t="shared" si="3"/>
        <v>898586000</v>
      </c>
    </row>
    <row r="101" spans="1:13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t="s">
        <v>13</v>
      </c>
      <c r="K101" t="s">
        <v>70</v>
      </c>
      <c r="L101" s="2">
        <f t="shared" si="2"/>
        <v>1425015000</v>
      </c>
      <c r="M101" s="2">
        <f t="shared" si="3"/>
        <v>907716000</v>
      </c>
    </row>
    <row r="102" spans="1:13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t="s">
        <v>25</v>
      </c>
      <c r="K102" t="s">
        <v>66</v>
      </c>
      <c r="L102" s="2">
        <f t="shared" si="2"/>
        <v>15330000000</v>
      </c>
      <c r="M102" s="2">
        <f t="shared" si="3"/>
        <v>5867000000</v>
      </c>
    </row>
    <row r="103" spans="1:13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t="s">
        <v>25</v>
      </c>
      <c r="K103" t="s">
        <v>66</v>
      </c>
      <c r="L103" s="2">
        <f t="shared" si="2"/>
        <v>15641000000</v>
      </c>
      <c r="M103" s="2">
        <f t="shared" si="3"/>
        <v>6191000000</v>
      </c>
    </row>
    <row r="104" spans="1:13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t="s">
        <v>25</v>
      </c>
      <c r="K104" t="s">
        <v>66</v>
      </c>
      <c r="L104" s="2">
        <f t="shared" si="2"/>
        <v>17435000000</v>
      </c>
      <c r="M104" s="2">
        <f t="shared" si="3"/>
        <v>8470000000</v>
      </c>
    </row>
    <row r="105" spans="1:13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t="s">
        <v>25</v>
      </c>
      <c r="K105" t="s">
        <v>66</v>
      </c>
      <c r="L105" s="2">
        <f t="shared" si="2"/>
        <v>18829000000</v>
      </c>
      <c r="M105" s="2">
        <f t="shared" si="3"/>
        <v>9794000000</v>
      </c>
    </row>
    <row r="106" spans="1:13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t="s">
        <v>47</v>
      </c>
      <c r="K106" t="s">
        <v>73</v>
      </c>
      <c r="L106" s="2">
        <f t="shared" si="2"/>
        <v>8360000000</v>
      </c>
      <c r="M106" s="2">
        <f t="shared" si="3"/>
        <v>1556000000</v>
      </c>
    </row>
    <row r="107" spans="1:13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t="s">
        <v>47</v>
      </c>
      <c r="K107" t="s">
        <v>73</v>
      </c>
      <c r="L107" s="2">
        <f t="shared" si="2"/>
        <v>9276000000</v>
      </c>
      <c r="M107" s="2">
        <f t="shared" si="3"/>
        <v>2282000000</v>
      </c>
    </row>
    <row r="108" spans="1:13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t="s">
        <v>47</v>
      </c>
      <c r="K108" t="s">
        <v>73</v>
      </c>
      <c r="L108" s="2">
        <f t="shared" si="2"/>
        <v>10314000000</v>
      </c>
      <c r="M108" s="2">
        <f t="shared" si="3"/>
        <v>2903000000</v>
      </c>
    </row>
    <row r="109" spans="1:13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t="s">
        <v>47</v>
      </c>
      <c r="K109" t="s">
        <v>73</v>
      </c>
      <c r="L109" s="2">
        <f t="shared" si="2"/>
        <v>9939000000</v>
      </c>
      <c r="M109" s="2">
        <f t="shared" si="3"/>
        <v>2559000000</v>
      </c>
    </row>
    <row r="110" spans="1:13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t="s">
        <v>52</v>
      </c>
      <c r="K110" t="s">
        <v>75</v>
      </c>
      <c r="L110" s="2">
        <f t="shared" si="2"/>
        <v>2153481000</v>
      </c>
      <c r="M110" s="2">
        <f t="shared" si="3"/>
        <v>1119719000</v>
      </c>
    </row>
    <row r="111" spans="1:13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t="s">
        <v>52</v>
      </c>
      <c r="K111" t="s">
        <v>75</v>
      </c>
      <c r="L111" s="2">
        <f t="shared" si="2"/>
        <v>2501534000</v>
      </c>
      <c r="M111" s="2">
        <f t="shared" si="3"/>
        <v>1214305000</v>
      </c>
    </row>
    <row r="112" spans="1:13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t="s">
        <v>52</v>
      </c>
      <c r="K112" t="s">
        <v>75</v>
      </c>
      <c r="L112" s="2">
        <f t="shared" si="2"/>
        <v>3005783000</v>
      </c>
      <c r="M112" s="2">
        <f t="shared" si="3"/>
        <v>1486922000</v>
      </c>
    </row>
    <row r="113" spans="1:13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t="s">
        <v>52</v>
      </c>
      <c r="K113" t="s">
        <v>75</v>
      </c>
      <c r="L113" s="2">
        <f t="shared" si="2"/>
        <v>3462648000</v>
      </c>
      <c r="M113" s="2">
        <f t="shared" si="3"/>
        <v>1612789000</v>
      </c>
    </row>
    <row r="114" spans="1:13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t="s">
        <v>19</v>
      </c>
      <c r="K114" t="s">
        <v>77</v>
      </c>
      <c r="L114" s="2">
        <f t="shared" si="2"/>
        <v>20271000000</v>
      </c>
      <c r="M114" s="2">
        <f t="shared" si="3"/>
        <v>745000000</v>
      </c>
    </row>
    <row r="115" spans="1:13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t="s">
        <v>19</v>
      </c>
      <c r="K115" t="s">
        <v>77</v>
      </c>
      <c r="L115" s="2">
        <f t="shared" si="2"/>
        <v>26236000000</v>
      </c>
      <c r="M115" s="2">
        <f t="shared" si="3"/>
        <v>178000000</v>
      </c>
    </row>
    <row r="116" spans="1:13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t="s">
        <v>19</v>
      </c>
      <c r="K116" t="s">
        <v>77</v>
      </c>
      <c r="L116" s="2">
        <f t="shared" si="2"/>
        <v>35355000000</v>
      </c>
      <c r="M116" s="2">
        <f t="shared" si="3"/>
        <v>2233000000</v>
      </c>
    </row>
    <row r="117" spans="1:13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t="s">
        <v>19</v>
      </c>
      <c r="K117" t="s">
        <v>77</v>
      </c>
      <c r="L117" s="2">
        <f t="shared" si="2"/>
        <v>47722000000</v>
      </c>
      <c r="M117" s="2">
        <f t="shared" si="3"/>
        <v>4186000000</v>
      </c>
    </row>
    <row r="118" spans="1:13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t="s">
        <v>19</v>
      </c>
      <c r="K118" t="s">
        <v>79</v>
      </c>
      <c r="L118" s="2">
        <f t="shared" si="2"/>
        <v>2759900000</v>
      </c>
      <c r="M118" s="2">
        <f t="shared" si="3"/>
        <v>740300000</v>
      </c>
    </row>
    <row r="119" spans="1:13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t="s">
        <v>19</v>
      </c>
      <c r="K119" t="s">
        <v>79</v>
      </c>
      <c r="L119" s="2">
        <f t="shared" si="2"/>
        <v>2988700000</v>
      </c>
      <c r="M119" s="2">
        <f t="shared" si="3"/>
        <v>820800000</v>
      </c>
    </row>
    <row r="120" spans="1:13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t="s">
        <v>19</v>
      </c>
      <c r="K120" t="s">
        <v>79</v>
      </c>
      <c r="L120" s="2">
        <f t="shared" si="2"/>
        <v>3261500000</v>
      </c>
      <c r="M120" s="2">
        <f t="shared" si="3"/>
        <v>888500000</v>
      </c>
    </row>
    <row r="121" spans="1:13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t="s">
        <v>19</v>
      </c>
      <c r="K121" t="s">
        <v>79</v>
      </c>
      <c r="L121" s="2">
        <f t="shared" si="2"/>
        <v>3313200000</v>
      </c>
      <c r="M121" s="2">
        <f t="shared" si="3"/>
        <v>889500000</v>
      </c>
    </row>
    <row r="122" spans="1:13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t="s">
        <v>25</v>
      </c>
      <c r="K122" t="s">
        <v>81</v>
      </c>
      <c r="L122" s="2">
        <f t="shared" si="2"/>
        <v>13283600000</v>
      </c>
      <c r="M122" s="2">
        <f t="shared" si="3"/>
        <v>4370100000</v>
      </c>
    </row>
    <row r="123" spans="1:13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t="s">
        <v>25</v>
      </c>
      <c r="K123" t="s">
        <v>81</v>
      </c>
      <c r="L123" s="2">
        <f t="shared" si="2"/>
        <v>14786400000</v>
      </c>
      <c r="M123" s="2">
        <f t="shared" si="3"/>
        <v>4588200000</v>
      </c>
    </row>
    <row r="124" spans="1:13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t="s">
        <v>25</v>
      </c>
      <c r="K124" t="s">
        <v>81</v>
      </c>
      <c r="L124" s="2">
        <f t="shared" si="2"/>
        <v>17019200000</v>
      </c>
      <c r="M124" s="2">
        <f t="shared" si="3"/>
        <v>5049900000</v>
      </c>
    </row>
    <row r="125" spans="1:13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t="s">
        <v>25</v>
      </c>
      <c r="K125" t="s">
        <v>81</v>
      </c>
      <c r="L125" s="2">
        <f t="shared" si="2"/>
        <v>18039600000</v>
      </c>
      <c r="M125" s="2">
        <f t="shared" si="3"/>
        <v>5274700000</v>
      </c>
    </row>
    <row r="126" spans="1:13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t="s">
        <v>83</v>
      </c>
      <c r="K126" t="s">
        <v>84</v>
      </c>
      <c r="L126" s="2">
        <f t="shared" si="2"/>
        <v>13349000000</v>
      </c>
      <c r="M126" s="2">
        <f t="shared" si="3"/>
        <v>5135000000</v>
      </c>
    </row>
    <row r="127" spans="1:13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t="s">
        <v>83</v>
      </c>
      <c r="K127" t="s">
        <v>84</v>
      </c>
      <c r="L127" s="2">
        <f t="shared" si="2"/>
        <v>11833000000</v>
      </c>
      <c r="M127" s="2">
        <f t="shared" si="3"/>
        <v>4681000000</v>
      </c>
    </row>
    <row r="128" spans="1:13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t="s">
        <v>83</v>
      </c>
      <c r="K128" t="s">
        <v>84</v>
      </c>
      <c r="L128" s="2">
        <f t="shared" si="2"/>
        <v>10180000000</v>
      </c>
      <c r="M128" s="2">
        <f t="shared" si="3"/>
        <v>-635000000</v>
      </c>
    </row>
    <row r="129" spans="1:13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t="s">
        <v>83</v>
      </c>
      <c r="K129" t="s">
        <v>84</v>
      </c>
      <c r="L129" s="2">
        <f t="shared" si="2"/>
        <v>4318000000</v>
      </c>
      <c r="M129" s="2">
        <f t="shared" si="3"/>
        <v>-25845000000</v>
      </c>
    </row>
    <row r="130" spans="1:13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t="s">
        <v>83</v>
      </c>
      <c r="K130" t="s">
        <v>84</v>
      </c>
      <c r="L130" s="2">
        <f t="shared" si="2"/>
        <v>11639000000</v>
      </c>
      <c r="M130" s="2">
        <f t="shared" si="3"/>
        <v>5456000000</v>
      </c>
    </row>
    <row r="131" spans="1:13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t="s">
        <v>83</v>
      </c>
      <c r="K131" t="s">
        <v>84</v>
      </c>
      <c r="L131" s="2">
        <f t="shared" ref="L131:L194" si="4">E131-F131</f>
        <v>15153000000</v>
      </c>
      <c r="M131" s="2">
        <f t="shared" ref="M131:M194" si="5">L131-G131-H131-I131</f>
        <v>7878000000</v>
      </c>
    </row>
    <row r="132" spans="1:13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t="s">
        <v>83</v>
      </c>
      <c r="K132" t="s">
        <v>84</v>
      </c>
      <c r="L132" s="2">
        <f t="shared" si="4"/>
        <v>5513000000</v>
      </c>
      <c r="M132" s="2">
        <f t="shared" si="5"/>
        <v>-1090000000</v>
      </c>
    </row>
    <row r="133" spans="1:13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t="s">
        <v>83</v>
      </c>
      <c r="K133" t="s">
        <v>84</v>
      </c>
      <c r="L133" s="2">
        <f t="shared" si="4"/>
        <v>4969000000</v>
      </c>
      <c r="M133" s="2">
        <f t="shared" si="5"/>
        <v>-1426000000</v>
      </c>
    </row>
    <row r="134" spans="1:13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t="s">
        <v>59</v>
      </c>
      <c r="K134" t="s">
        <v>87</v>
      </c>
      <c r="L134" s="2">
        <f t="shared" si="4"/>
        <v>2708300000</v>
      </c>
      <c r="M134" s="2">
        <f t="shared" si="5"/>
        <v>1556000000</v>
      </c>
    </row>
    <row r="135" spans="1:13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t="s">
        <v>59</v>
      </c>
      <c r="K135" t="s">
        <v>87</v>
      </c>
      <c r="L135" s="2">
        <f t="shared" si="4"/>
        <v>2809100000</v>
      </c>
      <c r="M135" s="2">
        <f t="shared" si="5"/>
        <v>1661900000</v>
      </c>
    </row>
    <row r="136" spans="1:13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t="s">
        <v>59</v>
      </c>
      <c r="K136" t="s">
        <v>87</v>
      </c>
      <c r="L136" s="2">
        <f t="shared" si="4"/>
        <v>2955900000</v>
      </c>
      <c r="M136" s="2">
        <f t="shared" si="5"/>
        <v>1923500000</v>
      </c>
    </row>
    <row r="137" spans="1:13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t="s">
        <v>59</v>
      </c>
      <c r="K137" t="s">
        <v>87</v>
      </c>
      <c r="L137" s="2">
        <f t="shared" si="4"/>
        <v>3121700000</v>
      </c>
      <c r="M137" s="2">
        <f t="shared" si="5"/>
        <v>2192100000</v>
      </c>
    </row>
    <row r="138" spans="1:13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t="s">
        <v>22</v>
      </c>
      <c r="K138" t="s">
        <v>89</v>
      </c>
      <c r="L138" s="2">
        <f t="shared" si="4"/>
        <v>1343200000</v>
      </c>
      <c r="M138" s="2">
        <f t="shared" si="5"/>
        <v>830300000</v>
      </c>
    </row>
    <row r="139" spans="1:13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t="s">
        <v>22</v>
      </c>
      <c r="K139" t="s">
        <v>89</v>
      </c>
      <c r="L139" s="2">
        <f t="shared" si="4"/>
        <v>1450800000</v>
      </c>
      <c r="M139" s="2">
        <f t="shared" si="5"/>
        <v>902800000</v>
      </c>
    </row>
    <row r="140" spans="1:13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t="s">
        <v>22</v>
      </c>
      <c r="K140" t="s">
        <v>89</v>
      </c>
      <c r="L140" s="2">
        <f t="shared" si="4"/>
        <v>1693800000</v>
      </c>
      <c r="M140" s="2">
        <f t="shared" si="5"/>
        <v>1048700000</v>
      </c>
    </row>
    <row r="141" spans="1:13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t="s">
        <v>22</v>
      </c>
      <c r="K141" t="s">
        <v>89</v>
      </c>
      <c r="L141" s="2">
        <f t="shared" si="4"/>
        <v>1779500000</v>
      </c>
      <c r="M141" s="2">
        <f t="shared" si="5"/>
        <v>1110400000</v>
      </c>
    </row>
    <row r="142" spans="1:13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2">
        <f t="shared" si="4"/>
        <v>3299000000</v>
      </c>
      <c r="M142" s="2">
        <f t="shared" si="5"/>
        <v>645000000</v>
      </c>
    </row>
    <row r="143" spans="1:13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2">
        <f t="shared" si="4"/>
        <v>3746000000</v>
      </c>
      <c r="M143" s="2">
        <f t="shared" si="5"/>
        <v>1125000000</v>
      </c>
    </row>
    <row r="144" spans="1:13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2">
        <f t="shared" si="4"/>
        <v>4769000000</v>
      </c>
      <c r="M144" s="2">
        <f t="shared" si="5"/>
        <v>2185000000</v>
      </c>
    </row>
    <row r="145" spans="1:13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2">
        <f t="shared" si="4"/>
        <v>4465000000</v>
      </c>
      <c r="M145" s="2">
        <f t="shared" si="5"/>
        <v>1968000000</v>
      </c>
    </row>
    <row r="146" spans="1:13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t="s">
        <v>22</v>
      </c>
      <c r="K146" t="s">
        <v>93</v>
      </c>
      <c r="L146" s="2">
        <f t="shared" si="4"/>
        <v>3194000000</v>
      </c>
      <c r="M146" s="2">
        <f t="shared" si="5"/>
        <v>1451000000</v>
      </c>
    </row>
    <row r="147" spans="1:13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t="s">
        <v>22</v>
      </c>
      <c r="K147" t="s">
        <v>93</v>
      </c>
      <c r="L147" s="2">
        <f t="shared" si="4"/>
        <v>3052000000</v>
      </c>
      <c r="M147" s="2">
        <f t="shared" si="5"/>
        <v>1372000000</v>
      </c>
    </row>
    <row r="148" spans="1:13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t="s">
        <v>22</v>
      </c>
      <c r="K148" t="s">
        <v>93</v>
      </c>
      <c r="L148" s="2">
        <f t="shared" si="4"/>
        <v>2883000000</v>
      </c>
      <c r="M148" s="2">
        <f t="shared" si="5"/>
        <v>1183000000</v>
      </c>
    </row>
    <row r="149" spans="1:13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t="s">
        <v>22</v>
      </c>
      <c r="K149" t="s">
        <v>93</v>
      </c>
      <c r="L149" s="2">
        <f t="shared" si="4"/>
        <v>3079000000</v>
      </c>
      <c r="M149" s="2">
        <f t="shared" si="5"/>
        <v>1319000000</v>
      </c>
    </row>
    <row r="150" spans="1:13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2">
        <f t="shared" si="4"/>
        <v>3553000000</v>
      </c>
      <c r="M150" s="2">
        <f t="shared" si="5"/>
        <v>1769000000</v>
      </c>
    </row>
    <row r="151" spans="1:13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2">
        <f t="shared" si="4"/>
        <v>5940000000</v>
      </c>
      <c r="M151" s="2">
        <f t="shared" si="5"/>
        <v>587000000</v>
      </c>
    </row>
    <row r="152" spans="1:13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t="s">
        <v>59</v>
      </c>
      <c r="K152" t="s">
        <v>96</v>
      </c>
      <c r="L152" s="2">
        <f t="shared" si="4"/>
        <v>1528200000</v>
      </c>
      <c r="M152" s="2">
        <f t="shared" si="5"/>
        <v>379300000</v>
      </c>
    </row>
    <row r="153" spans="1:13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t="s">
        <v>59</v>
      </c>
      <c r="K153" t="s">
        <v>96</v>
      </c>
      <c r="L153" s="2">
        <f t="shared" si="4"/>
        <v>1637700000</v>
      </c>
      <c r="M153" s="2">
        <f t="shared" si="5"/>
        <v>463500000</v>
      </c>
    </row>
    <row r="154" spans="1:13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t="s">
        <v>59</v>
      </c>
      <c r="K154" t="s">
        <v>96</v>
      </c>
      <c r="L154" s="2">
        <f t="shared" si="4"/>
        <v>1651200000</v>
      </c>
      <c r="M154" s="2">
        <f t="shared" si="5"/>
        <v>492300000</v>
      </c>
    </row>
    <row r="155" spans="1:13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t="s">
        <v>59</v>
      </c>
      <c r="K155" t="s">
        <v>96</v>
      </c>
      <c r="L155" s="2">
        <f t="shared" si="4"/>
        <v>1645800000</v>
      </c>
      <c r="M155" s="2">
        <f t="shared" si="5"/>
        <v>537700000</v>
      </c>
    </row>
    <row r="156" spans="1:13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t="s">
        <v>42</v>
      </c>
      <c r="K156" t="s">
        <v>98</v>
      </c>
      <c r="L156" s="2">
        <f t="shared" si="4"/>
        <v>1524426000</v>
      </c>
      <c r="M156" s="2">
        <f t="shared" si="5"/>
        <v>923266000</v>
      </c>
    </row>
    <row r="157" spans="1:13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t="s">
        <v>42</v>
      </c>
      <c r="K157" t="s">
        <v>98</v>
      </c>
      <c r="L157" s="2">
        <f t="shared" si="4"/>
        <v>1590000000</v>
      </c>
      <c r="M157" s="2">
        <f t="shared" si="5"/>
        <v>949000000</v>
      </c>
    </row>
    <row r="158" spans="1:13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t="s">
        <v>42</v>
      </c>
      <c r="K158" t="s">
        <v>98</v>
      </c>
      <c r="L158" s="2">
        <f t="shared" si="4"/>
        <v>1661000000</v>
      </c>
      <c r="M158" s="2">
        <f t="shared" si="5"/>
        <v>1001000000</v>
      </c>
    </row>
    <row r="159" spans="1:13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t="s">
        <v>42</v>
      </c>
      <c r="K159" t="s">
        <v>98</v>
      </c>
      <c r="L159" s="2">
        <f t="shared" si="4"/>
        <v>1755000000</v>
      </c>
      <c r="M159" s="2">
        <f t="shared" si="5"/>
        <v>1072000000</v>
      </c>
    </row>
    <row r="160" spans="1:13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t="s">
        <v>47</v>
      </c>
      <c r="K160" t="s">
        <v>100</v>
      </c>
      <c r="L160" s="2">
        <f t="shared" si="4"/>
        <v>33301000000</v>
      </c>
      <c r="M160" s="2">
        <f t="shared" si="5"/>
        <v>8197000000</v>
      </c>
    </row>
    <row r="161" spans="1:13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t="s">
        <v>47</v>
      </c>
      <c r="K161" t="s">
        <v>100</v>
      </c>
      <c r="L161" s="2">
        <f t="shared" si="4"/>
        <v>34386000000</v>
      </c>
      <c r="M161" s="2">
        <f t="shared" si="5"/>
        <v>9404000000</v>
      </c>
    </row>
    <row r="162" spans="1:13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t="s">
        <v>47</v>
      </c>
      <c r="K162" t="s">
        <v>100</v>
      </c>
      <c r="L162" s="2">
        <f t="shared" si="4"/>
        <v>35522000000</v>
      </c>
      <c r="M162" s="2">
        <f t="shared" si="5"/>
        <v>10325000000</v>
      </c>
    </row>
    <row r="163" spans="1:13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t="s">
        <v>47</v>
      </c>
      <c r="K163" t="s">
        <v>100</v>
      </c>
      <c r="L163" s="2">
        <f t="shared" si="4"/>
        <v>33966000000</v>
      </c>
      <c r="M163" s="2">
        <f t="shared" si="5"/>
        <v>9086000000</v>
      </c>
    </row>
    <row r="164" spans="1:13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t="s">
        <v>13</v>
      </c>
      <c r="K164" t="s">
        <v>70</v>
      </c>
      <c r="L164" s="2">
        <f t="shared" si="4"/>
        <v>837600000</v>
      </c>
      <c r="M164" s="2">
        <f t="shared" si="5"/>
        <v>230000000</v>
      </c>
    </row>
    <row r="165" spans="1:13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t="s">
        <v>13</v>
      </c>
      <c r="K165" t="s">
        <v>70</v>
      </c>
      <c r="L165" s="2">
        <f t="shared" si="4"/>
        <v>979200000</v>
      </c>
      <c r="M165" s="2">
        <f t="shared" si="5"/>
        <v>298900000</v>
      </c>
    </row>
    <row r="166" spans="1:13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t="s">
        <v>13</v>
      </c>
      <c r="K166" t="s">
        <v>70</v>
      </c>
      <c r="L166" s="2">
        <f t="shared" si="4"/>
        <v>1145600000</v>
      </c>
      <c r="M166" s="2">
        <f t="shared" si="5"/>
        <v>388700000</v>
      </c>
    </row>
    <row r="167" spans="1:13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t="s">
        <v>13</v>
      </c>
      <c r="K167" t="s">
        <v>70</v>
      </c>
      <c r="L167" s="2">
        <f t="shared" si="4"/>
        <v>1436200000</v>
      </c>
      <c r="M167" s="2">
        <f t="shared" si="5"/>
        <v>490200000</v>
      </c>
    </row>
    <row r="168" spans="1:13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t="s">
        <v>19</v>
      </c>
      <c r="K168" t="s">
        <v>79</v>
      </c>
      <c r="L168" s="2">
        <f t="shared" si="4"/>
        <v>4740935000</v>
      </c>
      <c r="M168" s="2">
        <f t="shared" si="5"/>
        <v>1773098000</v>
      </c>
    </row>
    <row r="169" spans="1:13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t="s">
        <v>19</v>
      </c>
      <c r="K169" t="s">
        <v>79</v>
      </c>
      <c r="L169" s="2">
        <f t="shared" si="4"/>
        <v>4934907000</v>
      </c>
      <c r="M169" s="2">
        <f t="shared" si="5"/>
        <v>1830223000</v>
      </c>
    </row>
    <row r="170" spans="1:13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t="s">
        <v>19</v>
      </c>
      <c r="K170" t="s">
        <v>79</v>
      </c>
      <c r="L170" s="2">
        <f t="shared" si="4"/>
        <v>5327031000</v>
      </c>
      <c r="M170" s="2">
        <f t="shared" si="5"/>
        <v>1953051000</v>
      </c>
    </row>
    <row r="171" spans="1:13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t="s">
        <v>19</v>
      </c>
      <c r="K171" t="s">
        <v>79</v>
      </c>
      <c r="L171" s="2">
        <f t="shared" si="4"/>
        <v>5608736000</v>
      </c>
      <c r="M171" s="2">
        <f t="shared" si="5"/>
        <v>2060395000</v>
      </c>
    </row>
    <row r="172" spans="1:13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t="s">
        <v>13</v>
      </c>
      <c r="K172" t="s">
        <v>91</v>
      </c>
      <c r="L172" s="2">
        <f t="shared" si="4"/>
        <v>13355000000</v>
      </c>
      <c r="M172" s="2">
        <f t="shared" si="5"/>
        <v>6542000000</v>
      </c>
    </row>
    <row r="173" spans="1:13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t="s">
        <v>13</v>
      </c>
      <c r="K173" t="s">
        <v>91</v>
      </c>
      <c r="L173" s="2">
        <f t="shared" si="4"/>
        <v>14010000000</v>
      </c>
      <c r="M173" s="2">
        <f t="shared" si="5"/>
        <v>7483000000</v>
      </c>
    </row>
    <row r="174" spans="1:13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t="s">
        <v>13</v>
      </c>
      <c r="K174" t="s">
        <v>91</v>
      </c>
      <c r="L174" s="2">
        <f t="shared" si="4"/>
        <v>14026000000</v>
      </c>
      <c r="M174" s="2">
        <f t="shared" si="5"/>
        <v>7444000000</v>
      </c>
    </row>
    <row r="175" spans="1:13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t="s">
        <v>13</v>
      </c>
      <c r="K175" t="s">
        <v>91</v>
      </c>
      <c r="L175" s="2">
        <f t="shared" si="4"/>
        <v>13781000000</v>
      </c>
      <c r="M175" s="2">
        <f t="shared" si="5"/>
        <v>5841000000</v>
      </c>
    </row>
    <row r="176" spans="1:13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t="s">
        <v>47</v>
      </c>
      <c r="K176" t="s">
        <v>105</v>
      </c>
      <c r="L176" s="2">
        <f t="shared" si="4"/>
        <v>96325000000</v>
      </c>
      <c r="M176" s="2">
        <f t="shared" si="5"/>
        <v>16063000000</v>
      </c>
    </row>
    <row r="177" spans="1:13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t="s">
        <v>47</v>
      </c>
      <c r="K177" t="s">
        <v>105</v>
      </c>
      <c r="L177" s="2">
        <f t="shared" si="4"/>
        <v>98663000000</v>
      </c>
      <c r="M177" s="2">
        <f t="shared" si="5"/>
        <v>25893000000</v>
      </c>
    </row>
    <row r="178" spans="1:13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t="s">
        <v>47</v>
      </c>
      <c r="K178" t="s">
        <v>105</v>
      </c>
      <c r="L178" s="2">
        <f t="shared" si="4"/>
        <v>92525000000</v>
      </c>
      <c r="M178" s="2">
        <f t="shared" si="5"/>
        <v>15133000000</v>
      </c>
    </row>
    <row r="179" spans="1:13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t="s">
        <v>47</v>
      </c>
      <c r="K179" t="s">
        <v>105</v>
      </c>
      <c r="L179" s="2">
        <f t="shared" si="4"/>
        <v>90852000000</v>
      </c>
      <c r="M179" s="2">
        <f t="shared" si="5"/>
        <v>30499000000</v>
      </c>
    </row>
    <row r="180" spans="1:13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t="s">
        <v>25</v>
      </c>
      <c r="K180" t="s">
        <v>30</v>
      </c>
      <c r="L180" s="2">
        <f t="shared" si="4"/>
        <v>7134000000</v>
      </c>
      <c r="M180" s="2">
        <f t="shared" si="5"/>
        <v>2770000000</v>
      </c>
    </row>
    <row r="181" spans="1:13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t="s">
        <v>25</v>
      </c>
      <c r="K181" t="s">
        <v>30</v>
      </c>
      <c r="L181" s="2">
        <f t="shared" si="4"/>
        <v>4162000000</v>
      </c>
      <c r="M181" s="2">
        <f t="shared" si="5"/>
        <v>496000000</v>
      </c>
    </row>
    <row r="182" spans="1:13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t="s">
        <v>25</v>
      </c>
      <c r="K182" t="s">
        <v>30</v>
      </c>
      <c r="L182" s="2">
        <f t="shared" si="4"/>
        <v>4581000000</v>
      </c>
      <c r="M182" s="2">
        <f t="shared" si="5"/>
        <v>656000000</v>
      </c>
    </row>
    <row r="183" spans="1:13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t="s">
        <v>25</v>
      </c>
      <c r="K183" t="s">
        <v>30</v>
      </c>
      <c r="L183" s="2">
        <f t="shared" si="4"/>
        <v>4146000000</v>
      </c>
      <c r="M183" s="2">
        <f t="shared" si="5"/>
        <v>449000000</v>
      </c>
    </row>
    <row r="184" spans="1:13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t="s">
        <v>19</v>
      </c>
      <c r="K184" t="s">
        <v>79</v>
      </c>
      <c r="L184" s="2">
        <f t="shared" si="4"/>
        <v>4388755000</v>
      </c>
      <c r="M184" s="2">
        <f t="shared" si="5"/>
        <v>1638218000</v>
      </c>
    </row>
    <row r="185" spans="1:13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t="s">
        <v>19</v>
      </c>
      <c r="K185" t="s">
        <v>79</v>
      </c>
      <c r="L185" s="2">
        <f t="shared" si="4"/>
        <v>4565582000</v>
      </c>
      <c r="M185" s="2">
        <f t="shared" si="5"/>
        <v>1614587000</v>
      </c>
    </row>
    <row r="186" spans="1:13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t="s">
        <v>19</v>
      </c>
      <c r="K186" t="s">
        <v>79</v>
      </c>
      <c r="L186" s="2">
        <f t="shared" si="4"/>
        <v>4619779000</v>
      </c>
      <c r="M186" s="2">
        <f t="shared" si="5"/>
        <v>1554293000</v>
      </c>
    </row>
    <row r="187" spans="1:13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t="s">
        <v>19</v>
      </c>
      <c r="K187" t="s">
        <v>79</v>
      </c>
      <c r="L187" s="2">
        <f t="shared" si="4"/>
        <v>4620310000</v>
      </c>
      <c r="M187" s="2">
        <f t="shared" si="5"/>
        <v>1414903000</v>
      </c>
    </row>
    <row r="188" spans="1:13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t="s">
        <v>47</v>
      </c>
      <c r="K188" t="s">
        <v>105</v>
      </c>
      <c r="L188" s="2">
        <f t="shared" si="4"/>
        <v>10308000000</v>
      </c>
      <c r="M188" s="2">
        <f t="shared" si="5"/>
        <v>3491000000</v>
      </c>
    </row>
    <row r="189" spans="1:13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t="s">
        <v>47</v>
      </c>
      <c r="K189" t="s">
        <v>105</v>
      </c>
      <c r="L189" s="2">
        <f t="shared" si="4"/>
        <v>10242000000</v>
      </c>
      <c r="M189" s="2">
        <f t="shared" si="5"/>
        <v>3919000000</v>
      </c>
    </row>
    <row r="190" spans="1:13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t="s">
        <v>47</v>
      </c>
      <c r="K190" t="s">
        <v>105</v>
      </c>
      <c r="L190" s="2">
        <f t="shared" si="4"/>
        <v>9759000000</v>
      </c>
      <c r="M190" s="2">
        <f t="shared" si="5"/>
        <v>3702000000</v>
      </c>
    </row>
    <row r="191" spans="1:13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t="s">
        <v>47</v>
      </c>
      <c r="K191" t="s">
        <v>105</v>
      </c>
      <c r="L191" s="2">
        <f t="shared" si="4"/>
        <v>10113000000</v>
      </c>
      <c r="M191" s="2">
        <f t="shared" si="5"/>
        <v>3584000000</v>
      </c>
    </row>
    <row r="192" spans="1:13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t="s">
        <v>19</v>
      </c>
      <c r="K192" t="s">
        <v>110</v>
      </c>
      <c r="L192" s="2">
        <f t="shared" si="4"/>
        <v>10984000000</v>
      </c>
      <c r="M192" s="2">
        <f t="shared" si="5"/>
        <v>2229000000</v>
      </c>
    </row>
    <row r="193" spans="1:13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t="s">
        <v>19</v>
      </c>
      <c r="K193" t="s">
        <v>110</v>
      </c>
      <c r="L193" s="2">
        <f t="shared" si="4"/>
        <v>9399000000</v>
      </c>
      <c r="M193" s="2">
        <f t="shared" si="5"/>
        <v>1293000000</v>
      </c>
    </row>
    <row r="194" spans="1:13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t="s">
        <v>19</v>
      </c>
      <c r="K194" t="s">
        <v>110</v>
      </c>
      <c r="L194" s="2">
        <f t="shared" si="4"/>
        <v>9047000000</v>
      </c>
      <c r="M194" s="2">
        <f t="shared" si="5"/>
        <v>1455000000</v>
      </c>
    </row>
    <row r="195" spans="1:13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t="s">
        <v>19</v>
      </c>
      <c r="K195" t="s">
        <v>110</v>
      </c>
      <c r="L195" s="2">
        <f t="shared" ref="L195:L258" si="6">E195-F195</f>
        <v>9191000000</v>
      </c>
      <c r="M195" s="2">
        <f t="shared" ref="M195:M258" si="7">L195-G195-H195-I195</f>
        <v>1573000000</v>
      </c>
    </row>
    <row r="196" spans="1:13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t="s">
        <v>25</v>
      </c>
      <c r="K196" t="s">
        <v>30</v>
      </c>
      <c r="L196" s="2">
        <f t="shared" si="6"/>
        <v>1855100000</v>
      </c>
      <c r="M196" s="2">
        <f t="shared" si="7"/>
        <v>639100000</v>
      </c>
    </row>
    <row r="197" spans="1:13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t="s">
        <v>25</v>
      </c>
      <c r="K197" t="s">
        <v>30</v>
      </c>
      <c r="L197" s="2">
        <f t="shared" si="6"/>
        <v>2065000000</v>
      </c>
      <c r="M197" s="2">
        <f t="shared" si="7"/>
        <v>781500000</v>
      </c>
    </row>
    <row r="198" spans="1:13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t="s">
        <v>25</v>
      </c>
      <c r="K198" t="s">
        <v>30</v>
      </c>
      <c r="L198" s="2">
        <f t="shared" si="6"/>
        <v>2114800000</v>
      </c>
      <c r="M198" s="2">
        <f t="shared" si="7"/>
        <v>843500000</v>
      </c>
    </row>
    <row r="199" spans="1:13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t="s">
        <v>25</v>
      </c>
      <c r="K199" t="s">
        <v>30</v>
      </c>
      <c r="L199" s="2">
        <f t="shared" si="6"/>
        <v>2342300000</v>
      </c>
      <c r="M199" s="2">
        <f t="shared" si="7"/>
        <v>947600000</v>
      </c>
    </row>
    <row r="200" spans="1:13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t="s">
        <v>25</v>
      </c>
      <c r="K200" t="s">
        <v>30</v>
      </c>
      <c r="L200" s="2">
        <f t="shared" si="6"/>
        <v>4171000000</v>
      </c>
      <c r="M200" s="2">
        <f t="shared" si="7"/>
        <v>1255000000</v>
      </c>
    </row>
    <row r="201" spans="1:13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t="s">
        <v>25</v>
      </c>
      <c r="K201" t="s">
        <v>30</v>
      </c>
      <c r="L201" s="2">
        <f t="shared" si="6"/>
        <v>4301000000</v>
      </c>
      <c r="M201" s="2">
        <f t="shared" si="7"/>
        <v>1606000000</v>
      </c>
    </row>
    <row r="202" spans="1:13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t="s">
        <v>25</v>
      </c>
      <c r="K202" t="s">
        <v>30</v>
      </c>
      <c r="L202" s="2">
        <f t="shared" si="6"/>
        <v>4695000000</v>
      </c>
      <c r="M202" s="2">
        <f t="shared" si="7"/>
        <v>1500000000</v>
      </c>
    </row>
    <row r="203" spans="1:13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t="s">
        <v>25</v>
      </c>
      <c r="K203" t="s">
        <v>30</v>
      </c>
      <c r="L203" s="2">
        <f t="shared" si="6"/>
        <v>5991000000</v>
      </c>
      <c r="M203" s="2">
        <f t="shared" si="7"/>
        <v>2158000000</v>
      </c>
    </row>
    <row r="204" spans="1:13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t="s">
        <v>83</v>
      </c>
      <c r="K204" t="s">
        <v>114</v>
      </c>
      <c r="L204" s="2">
        <f t="shared" si="6"/>
        <v>3811000000</v>
      </c>
      <c r="M204" s="2">
        <f t="shared" si="7"/>
        <v>1949000000</v>
      </c>
    </row>
    <row r="205" spans="1:13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t="s">
        <v>83</v>
      </c>
      <c r="K205" t="s">
        <v>114</v>
      </c>
      <c r="L205" s="2">
        <f t="shared" si="6"/>
        <v>4805000000</v>
      </c>
      <c r="M205" s="2">
        <f t="shared" si="7"/>
        <v>2859000000</v>
      </c>
    </row>
    <row r="206" spans="1:13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t="s">
        <v>83</v>
      </c>
      <c r="K206" t="s">
        <v>114</v>
      </c>
      <c r="L206" s="2">
        <f t="shared" si="6"/>
        <v>1327000000</v>
      </c>
      <c r="M206" s="2">
        <f t="shared" si="7"/>
        <v>-108000000</v>
      </c>
    </row>
    <row r="207" spans="1:13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t="s">
        <v>83</v>
      </c>
      <c r="K207" t="s">
        <v>114</v>
      </c>
      <c r="L207" s="2">
        <f t="shared" si="6"/>
        <v>-132000000</v>
      </c>
      <c r="M207" s="2">
        <f t="shared" si="7"/>
        <v>-1331000000</v>
      </c>
    </row>
    <row r="208" spans="1:13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2">
        <f t="shared" si="6"/>
        <v>6074500000</v>
      </c>
      <c r="M208" s="2">
        <f t="shared" si="7"/>
        <v>2490500000</v>
      </c>
    </row>
    <row r="209" spans="1:13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2">
        <f t="shared" si="6"/>
        <v>8532300000</v>
      </c>
      <c r="M209" s="2">
        <f t="shared" si="7"/>
        <v>3955700000</v>
      </c>
    </row>
    <row r="210" spans="1:13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2">
        <f t="shared" si="6"/>
        <v>9523400000</v>
      </c>
      <c r="M210" s="2">
        <f t="shared" si="7"/>
        <v>4984400000</v>
      </c>
    </row>
    <row r="211" spans="1:13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2">
        <f t="shared" si="6"/>
        <v>9970100000</v>
      </c>
      <c r="M211" s="2">
        <f t="shared" si="7"/>
        <v>5638300000</v>
      </c>
    </row>
    <row r="212" spans="1:13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t="s">
        <v>59</v>
      </c>
      <c r="K212" t="s">
        <v>117</v>
      </c>
      <c r="L212" s="2">
        <f t="shared" si="6"/>
        <v>1561700000</v>
      </c>
      <c r="M212" s="2">
        <f t="shared" si="7"/>
        <v>790500000</v>
      </c>
    </row>
    <row r="213" spans="1:13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t="s">
        <v>59</v>
      </c>
      <c r="K213" t="s">
        <v>117</v>
      </c>
      <c r="L213" s="2">
        <f t="shared" si="6"/>
        <v>1592700000</v>
      </c>
      <c r="M213" s="2">
        <f t="shared" si="7"/>
        <v>795400000</v>
      </c>
    </row>
    <row r="214" spans="1:13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t="s">
        <v>59</v>
      </c>
      <c r="K214" t="s">
        <v>117</v>
      </c>
      <c r="L214" s="2">
        <f t="shared" si="6"/>
        <v>1666500000</v>
      </c>
      <c r="M214" s="2">
        <f t="shared" si="7"/>
        <v>838600000</v>
      </c>
    </row>
    <row r="215" spans="1:13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t="s">
        <v>59</v>
      </c>
      <c r="K215" t="s">
        <v>117</v>
      </c>
      <c r="L215" s="2">
        <f t="shared" si="6"/>
        <v>1536700000</v>
      </c>
      <c r="M215" s="2">
        <f t="shared" si="7"/>
        <v>605200000</v>
      </c>
    </row>
    <row r="216" spans="1:13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t="s">
        <v>25</v>
      </c>
      <c r="K216" t="s">
        <v>28</v>
      </c>
      <c r="L216" s="2">
        <f t="shared" si="6"/>
        <v>13011000000</v>
      </c>
      <c r="M216" s="2">
        <f t="shared" si="7"/>
        <v>4090000000</v>
      </c>
    </row>
    <row r="217" spans="1:13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t="s">
        <v>25</v>
      </c>
      <c r="K217" t="s">
        <v>28</v>
      </c>
      <c r="L217" s="2">
        <f t="shared" si="6"/>
        <v>11766000000</v>
      </c>
      <c r="M217" s="2">
        <f t="shared" si="7"/>
        <v>3096000000</v>
      </c>
    </row>
    <row r="218" spans="1:13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t="s">
        <v>25</v>
      </c>
      <c r="K218" t="s">
        <v>28</v>
      </c>
      <c r="L218" s="2">
        <f t="shared" si="6"/>
        <v>11947000000</v>
      </c>
      <c r="M218" s="2">
        <f t="shared" si="7"/>
        <v>2591000000</v>
      </c>
    </row>
    <row r="219" spans="1:13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t="s">
        <v>25</v>
      </c>
      <c r="K219" t="s">
        <v>28</v>
      </c>
      <c r="L219" s="2">
        <f t="shared" si="6"/>
        <v>12651000000</v>
      </c>
      <c r="M219" s="2">
        <f t="shared" si="7"/>
        <v>1890000000</v>
      </c>
    </row>
    <row r="220" spans="1:13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2">
        <f t="shared" si="6"/>
        <v>4900000000</v>
      </c>
      <c r="M220" s="2">
        <f t="shared" si="7"/>
        <v>1090000000</v>
      </c>
    </row>
    <row r="221" spans="1:13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2">
        <f t="shared" si="6"/>
        <v>4969000000</v>
      </c>
      <c r="M221" s="2">
        <f t="shared" si="7"/>
        <v>1020000000</v>
      </c>
    </row>
    <row r="222" spans="1:13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2">
        <f t="shared" si="6"/>
        <v>5170000000</v>
      </c>
      <c r="M222" s="2">
        <f t="shared" si="7"/>
        <v>1098000000</v>
      </c>
    </row>
    <row r="223" spans="1:13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2">
        <f t="shared" si="6"/>
        <v>5304000000</v>
      </c>
      <c r="M223" s="2">
        <f t="shared" si="7"/>
        <v>937000000</v>
      </c>
    </row>
    <row r="224" spans="1:13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t="s">
        <v>19</v>
      </c>
      <c r="K224" t="s">
        <v>121</v>
      </c>
      <c r="L224" s="2">
        <f t="shared" si="6"/>
        <v>1557500000</v>
      </c>
      <c r="M224" s="2">
        <f t="shared" si="7"/>
        <v>855200000</v>
      </c>
    </row>
    <row r="225" spans="1:13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t="s">
        <v>19</v>
      </c>
      <c r="K225" t="s">
        <v>121</v>
      </c>
      <c r="L225" s="2">
        <f t="shared" si="6"/>
        <v>1756400000</v>
      </c>
      <c r="M225" s="2">
        <f t="shared" si="7"/>
        <v>963700000</v>
      </c>
    </row>
    <row r="226" spans="1:13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t="s">
        <v>19</v>
      </c>
      <c r="K226" t="s">
        <v>121</v>
      </c>
      <c r="L226" s="2">
        <f t="shared" si="6"/>
        <v>1703100000</v>
      </c>
      <c r="M226" s="2">
        <f t="shared" si="7"/>
        <v>939700000</v>
      </c>
    </row>
    <row r="227" spans="1:13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t="s">
        <v>19</v>
      </c>
      <c r="K227" t="s">
        <v>121</v>
      </c>
      <c r="L227" s="2">
        <f t="shared" si="6"/>
        <v>1933100000</v>
      </c>
      <c r="M227" s="2">
        <f t="shared" si="7"/>
        <v>225900000</v>
      </c>
    </row>
    <row r="228" spans="1:13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t="s">
        <v>52</v>
      </c>
      <c r="K228" t="s">
        <v>53</v>
      </c>
      <c r="L228" s="2">
        <f t="shared" si="6"/>
        <v>1179978000</v>
      </c>
      <c r="M228" s="2">
        <f t="shared" si="7"/>
        <v>640321000</v>
      </c>
    </row>
    <row r="229" spans="1:13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t="s">
        <v>52</v>
      </c>
      <c r="K229" t="s">
        <v>53</v>
      </c>
      <c r="L229" s="2">
        <f t="shared" si="6"/>
        <v>1364136000</v>
      </c>
      <c r="M229" s="2">
        <f t="shared" si="7"/>
        <v>686426000</v>
      </c>
    </row>
    <row r="230" spans="1:13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t="s">
        <v>52</v>
      </c>
      <c r="K230" t="s">
        <v>53</v>
      </c>
      <c r="L230" s="2">
        <f t="shared" si="6"/>
        <v>1532472000</v>
      </c>
      <c r="M230" s="2">
        <f t="shared" si="7"/>
        <v>801822000</v>
      </c>
    </row>
    <row r="231" spans="1:13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t="s">
        <v>52</v>
      </c>
      <c r="K231" t="s">
        <v>53</v>
      </c>
      <c r="L231" s="2">
        <f t="shared" si="6"/>
        <v>1586485000</v>
      </c>
      <c r="M231" s="2">
        <f t="shared" si="7"/>
        <v>849365000</v>
      </c>
    </row>
    <row r="232" spans="1:13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t="s">
        <v>36</v>
      </c>
      <c r="K232" t="s">
        <v>124</v>
      </c>
      <c r="L232" s="2">
        <f t="shared" si="6"/>
        <v>3364900000</v>
      </c>
      <c r="M232" s="2">
        <f t="shared" si="7"/>
        <v>1299000000</v>
      </c>
    </row>
    <row r="233" spans="1:13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t="s">
        <v>36</v>
      </c>
      <c r="K233" t="s">
        <v>124</v>
      </c>
      <c r="L233" s="2">
        <f t="shared" si="6"/>
        <v>2927400000</v>
      </c>
      <c r="M233" s="2">
        <f t="shared" si="7"/>
        <v>1148500000</v>
      </c>
    </row>
    <row r="234" spans="1:13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t="s">
        <v>36</v>
      </c>
      <c r="K234" t="s">
        <v>124</v>
      </c>
      <c r="L234" s="2">
        <f t="shared" si="6"/>
        <v>2875600000</v>
      </c>
      <c r="M234" s="2">
        <f t="shared" si="7"/>
        <v>1330300000</v>
      </c>
    </row>
    <row r="235" spans="1:13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t="s">
        <v>36</v>
      </c>
      <c r="K235" t="s">
        <v>124</v>
      </c>
      <c r="L235" s="2">
        <f t="shared" si="6"/>
        <v>3090800000</v>
      </c>
      <c r="M235" s="2">
        <f t="shared" si="7"/>
        <v>881400000</v>
      </c>
    </row>
    <row r="236" spans="1:13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t="s">
        <v>25</v>
      </c>
      <c r="K236" t="s">
        <v>28</v>
      </c>
      <c r="L236" s="2">
        <f t="shared" si="6"/>
        <v>4921000000</v>
      </c>
      <c r="M236" s="2">
        <f t="shared" si="7"/>
        <v>1888000000</v>
      </c>
    </row>
    <row r="237" spans="1:13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t="s">
        <v>25</v>
      </c>
      <c r="K237" t="s">
        <v>28</v>
      </c>
      <c r="L237" s="2">
        <f t="shared" si="6"/>
        <v>5161000000</v>
      </c>
      <c r="M237" s="2">
        <f t="shared" si="7"/>
        <v>1910000000</v>
      </c>
    </row>
    <row r="238" spans="1:13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t="s">
        <v>25</v>
      </c>
      <c r="K238" t="s">
        <v>28</v>
      </c>
      <c r="L238" s="2">
        <f t="shared" si="6"/>
        <v>5712000000</v>
      </c>
      <c r="M238" s="2">
        <f t="shared" si="7"/>
        <v>2191000000</v>
      </c>
    </row>
    <row r="239" spans="1:13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t="s">
        <v>25</v>
      </c>
      <c r="K239" t="s">
        <v>28</v>
      </c>
      <c r="L239" s="2">
        <f t="shared" si="6"/>
        <v>6543000000</v>
      </c>
      <c r="M239" s="2">
        <f t="shared" si="7"/>
        <v>2436000000</v>
      </c>
    </row>
    <row r="240" spans="1:13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t="s">
        <v>13</v>
      </c>
      <c r="K240" t="s">
        <v>127</v>
      </c>
      <c r="L240" s="2">
        <f t="shared" si="6"/>
        <v>14202000000</v>
      </c>
      <c r="M240" s="2">
        <f t="shared" si="7"/>
        <v>5628000000</v>
      </c>
    </row>
    <row r="241" spans="1:13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t="s">
        <v>13</v>
      </c>
      <c r="K241" t="s">
        <v>127</v>
      </c>
      <c r="L241" s="2">
        <f t="shared" si="6"/>
        <v>13842000000</v>
      </c>
      <c r="M241" s="2">
        <f t="shared" si="7"/>
        <v>3314000000</v>
      </c>
    </row>
    <row r="242" spans="1:13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t="s">
        <v>13</v>
      </c>
      <c r="K242" t="s">
        <v>127</v>
      </c>
      <c r="L242" s="2">
        <f t="shared" si="6"/>
        <v>12878000000</v>
      </c>
      <c r="M242" s="2">
        <f t="shared" si="7"/>
        <v>3785000000</v>
      </c>
    </row>
    <row r="243" spans="1:13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t="s">
        <v>13</v>
      </c>
      <c r="K243" t="s">
        <v>127</v>
      </c>
      <c r="L243" s="2">
        <f t="shared" si="6"/>
        <v>9632000000</v>
      </c>
      <c r="M243" s="2">
        <f t="shared" si="7"/>
        <v>1093000000</v>
      </c>
    </row>
    <row r="244" spans="1:13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-6000000</v>
      </c>
      <c r="J244" t="s">
        <v>47</v>
      </c>
      <c r="K244" t="s">
        <v>50</v>
      </c>
      <c r="L244" s="2">
        <f t="shared" si="6"/>
        <v>5316000000</v>
      </c>
      <c r="M244" s="2">
        <f t="shared" si="7"/>
        <v>3226000000</v>
      </c>
    </row>
    <row r="245" spans="1:13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t="s">
        <v>47</v>
      </c>
      <c r="K245" t="s">
        <v>50</v>
      </c>
      <c r="L245" s="2">
        <f t="shared" si="6"/>
        <v>6739000000</v>
      </c>
      <c r="M245" s="2">
        <f t="shared" si="7"/>
        <v>4513000000</v>
      </c>
    </row>
    <row r="246" spans="1:13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-82000000</v>
      </c>
      <c r="J246" t="s">
        <v>47</v>
      </c>
      <c r="K246" t="s">
        <v>50</v>
      </c>
      <c r="L246" s="2">
        <f t="shared" si="6"/>
        <v>5930000000</v>
      </c>
      <c r="M246" s="2">
        <f t="shared" si="7"/>
        <v>3767000000</v>
      </c>
    </row>
    <row r="247" spans="1:13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t="s">
        <v>47</v>
      </c>
      <c r="K247" t="s">
        <v>50</v>
      </c>
      <c r="L247" s="2">
        <f t="shared" si="6"/>
        <v>6019000000</v>
      </c>
      <c r="M247" s="2">
        <f t="shared" si="7"/>
        <v>3629000000</v>
      </c>
    </row>
    <row r="248" spans="1:13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t="s">
        <v>52</v>
      </c>
      <c r="K248" t="s">
        <v>130</v>
      </c>
      <c r="L248" s="2">
        <f t="shared" si="6"/>
        <v>768671000</v>
      </c>
      <c r="M248" s="2">
        <f t="shared" si="7"/>
        <v>599026000</v>
      </c>
    </row>
    <row r="249" spans="1:13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t="s">
        <v>52</v>
      </c>
      <c r="K249" t="s">
        <v>130</v>
      </c>
      <c r="L249" s="2">
        <f t="shared" si="6"/>
        <v>891095000</v>
      </c>
      <c r="M249" s="2">
        <f t="shared" si="7"/>
        <v>700705000</v>
      </c>
    </row>
    <row r="250" spans="1:13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t="s">
        <v>52</v>
      </c>
      <c r="K250" t="s">
        <v>130</v>
      </c>
      <c r="L250" s="2">
        <f t="shared" si="6"/>
        <v>999696000</v>
      </c>
      <c r="M250" s="2">
        <f t="shared" si="7"/>
        <v>734595000</v>
      </c>
    </row>
    <row r="251" spans="1:13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t="s">
        <v>52</v>
      </c>
      <c r="K251" t="s">
        <v>130</v>
      </c>
      <c r="L251" s="2">
        <f t="shared" si="6"/>
        <v>1139269000</v>
      </c>
      <c r="M251" s="2">
        <f t="shared" si="7"/>
        <v>825173000</v>
      </c>
    </row>
    <row r="252" spans="1:13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t="s">
        <v>52</v>
      </c>
      <c r="K252" t="s">
        <v>53</v>
      </c>
      <c r="L252" s="2">
        <f t="shared" si="6"/>
        <v>1703691000</v>
      </c>
      <c r="M252" s="2">
        <f t="shared" si="7"/>
        <v>868527000</v>
      </c>
    </row>
    <row r="253" spans="1:13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t="s">
        <v>52</v>
      </c>
      <c r="K253" t="s">
        <v>53</v>
      </c>
      <c r="L253" s="2">
        <f t="shared" si="6"/>
        <v>1874734000</v>
      </c>
      <c r="M253" s="2">
        <f t="shared" si="7"/>
        <v>919873000</v>
      </c>
    </row>
    <row r="254" spans="1:13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t="s">
        <v>52</v>
      </c>
      <c r="K254" t="s">
        <v>53</v>
      </c>
      <c r="L254" s="2">
        <f t="shared" si="6"/>
        <v>2232150000</v>
      </c>
      <c r="M254" s="2">
        <f t="shared" si="7"/>
        <v>989073000</v>
      </c>
    </row>
    <row r="255" spans="1:13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t="s">
        <v>52</v>
      </c>
      <c r="K255" t="s">
        <v>53</v>
      </c>
      <c r="L255" s="2">
        <f t="shared" si="6"/>
        <v>2342425000</v>
      </c>
      <c r="M255" s="2">
        <f t="shared" si="7"/>
        <v>995326000</v>
      </c>
    </row>
    <row r="256" spans="1:13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t="s">
        <v>19</v>
      </c>
      <c r="K256" t="s">
        <v>133</v>
      </c>
      <c r="L256" s="2">
        <f t="shared" si="6"/>
        <v>4811000000</v>
      </c>
      <c r="M256" s="2">
        <f t="shared" si="7"/>
        <v>1342000000</v>
      </c>
    </row>
    <row r="257" spans="1:13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t="s">
        <v>19</v>
      </c>
      <c r="K257" t="s">
        <v>133</v>
      </c>
      <c r="L257" s="2">
        <f t="shared" si="6"/>
        <v>5463000000</v>
      </c>
      <c r="M257" s="2">
        <f t="shared" si="7"/>
        <v>1772000000</v>
      </c>
    </row>
    <row r="258" spans="1:13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t="s">
        <v>19</v>
      </c>
      <c r="K258" t="s">
        <v>133</v>
      </c>
      <c r="L258" s="2">
        <f t="shared" si="6"/>
        <v>6267000000</v>
      </c>
      <c r="M258" s="2">
        <f t="shared" si="7"/>
        <v>2574000000</v>
      </c>
    </row>
    <row r="259" spans="1:13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t="s">
        <v>19</v>
      </c>
      <c r="K259" t="s">
        <v>133</v>
      </c>
      <c r="L259" s="2">
        <f t="shared" ref="L259:L322" si="8">E259-F259</f>
        <v>7006000000</v>
      </c>
      <c r="M259" s="2">
        <f t="shared" ref="M259:M322" si="9">L259-G259-H259-I259</f>
        <v>3071000000</v>
      </c>
    </row>
    <row r="260" spans="1:13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2">
        <f t="shared" si="8"/>
        <v>6153500000</v>
      </c>
      <c r="M260" s="2">
        <f t="shared" si="9"/>
        <v>1980000000</v>
      </c>
    </row>
    <row r="261" spans="1:13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2">
        <f t="shared" si="8"/>
        <v>7284500000</v>
      </c>
      <c r="M261" s="2">
        <f t="shared" si="9"/>
        <v>2567700000</v>
      </c>
    </row>
    <row r="262" spans="1:13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2">
        <f t="shared" si="8"/>
        <v>8835900000</v>
      </c>
      <c r="M262" s="2">
        <f t="shared" si="9"/>
        <v>2554200000</v>
      </c>
    </row>
    <row r="263" spans="1:13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2">
        <f t="shared" si="8"/>
        <v>10791200000</v>
      </c>
      <c r="M263" s="2">
        <f t="shared" si="9"/>
        <v>3204400000</v>
      </c>
    </row>
    <row r="264" spans="1:13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2">
        <f t="shared" si="8"/>
        <v>2396026000</v>
      </c>
      <c r="M264" s="2">
        <f t="shared" si="9"/>
        <v>576012000</v>
      </c>
    </row>
    <row r="265" spans="1:13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2">
        <f t="shared" si="8"/>
        <v>2798326000</v>
      </c>
      <c r="M265" s="2">
        <f t="shared" si="9"/>
        <v>763084000</v>
      </c>
    </row>
    <row r="266" spans="1:13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2">
        <f t="shared" si="8"/>
        <v>3674486000</v>
      </c>
      <c r="M266" s="2">
        <f t="shared" si="9"/>
        <v>781136000</v>
      </c>
    </row>
    <row r="267" spans="1:13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2">
        <f t="shared" si="8"/>
        <v>4017357000</v>
      </c>
      <c r="M267" s="2">
        <f t="shared" si="9"/>
        <v>911013000</v>
      </c>
    </row>
    <row r="268" spans="1:13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t="s">
        <v>59</v>
      </c>
      <c r="K268" t="s">
        <v>138</v>
      </c>
      <c r="L268" s="2">
        <f t="shared" si="8"/>
        <v>3113300000</v>
      </c>
      <c r="M268" s="2">
        <f t="shared" si="9"/>
        <v>2912400000</v>
      </c>
    </row>
    <row r="269" spans="1:13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t="s">
        <v>59</v>
      </c>
      <c r="K269" t="s">
        <v>138</v>
      </c>
      <c r="L269" s="2">
        <f t="shared" si="8"/>
        <v>2520200000</v>
      </c>
      <c r="M269" s="2">
        <f t="shared" si="9"/>
        <v>2370000000</v>
      </c>
    </row>
    <row r="270" spans="1:13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t="s">
        <v>59</v>
      </c>
      <c r="K270" t="s">
        <v>138</v>
      </c>
      <c r="L270" s="2">
        <f t="shared" si="8"/>
        <v>1778500000</v>
      </c>
      <c r="M270" s="2">
        <f t="shared" si="9"/>
        <v>1573300000</v>
      </c>
    </row>
    <row r="271" spans="1:13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t="s">
        <v>59</v>
      </c>
      <c r="K271" t="s">
        <v>138</v>
      </c>
      <c r="L271" s="2">
        <f t="shared" si="8"/>
        <v>1547100000</v>
      </c>
      <c r="M271" s="2">
        <f t="shared" si="9"/>
        <v>1228100000</v>
      </c>
    </row>
    <row r="272" spans="1:13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t="s">
        <v>47</v>
      </c>
      <c r="K272" t="s">
        <v>140</v>
      </c>
      <c r="L272" s="2">
        <f t="shared" si="8"/>
        <v>5138000000</v>
      </c>
      <c r="M272" s="2">
        <f t="shared" si="9"/>
        <v>1268000000</v>
      </c>
    </row>
    <row r="273" spans="1:13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t="s">
        <v>47</v>
      </c>
      <c r="K273" t="s">
        <v>140</v>
      </c>
      <c r="L273" s="2">
        <f t="shared" si="8"/>
        <v>4917000000</v>
      </c>
      <c r="M273" s="2">
        <f t="shared" si="9"/>
        <v>1194000000</v>
      </c>
    </row>
    <row r="274" spans="1:13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t="s">
        <v>47</v>
      </c>
      <c r="K274" t="s">
        <v>140</v>
      </c>
      <c r="L274" s="2">
        <f t="shared" si="8"/>
        <v>5182000000</v>
      </c>
      <c r="M274" s="2">
        <f t="shared" si="9"/>
        <v>1471000000</v>
      </c>
    </row>
    <row r="275" spans="1:13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t="s">
        <v>47</v>
      </c>
      <c r="K275" t="s">
        <v>140</v>
      </c>
      <c r="L275" s="2">
        <f t="shared" si="8"/>
        <v>5039000000</v>
      </c>
      <c r="M275" s="2">
        <f t="shared" si="9"/>
        <v>1478000000</v>
      </c>
    </row>
    <row r="276" spans="1:13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t="s">
        <v>36</v>
      </c>
      <c r="K276" t="s">
        <v>142</v>
      </c>
      <c r="L276" s="2">
        <f t="shared" si="8"/>
        <v>1291400000</v>
      </c>
      <c r="M276" s="2">
        <f t="shared" si="9"/>
        <v>545100000</v>
      </c>
    </row>
    <row r="277" spans="1:13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t="s">
        <v>36</v>
      </c>
      <c r="K277" t="s">
        <v>142</v>
      </c>
      <c r="L277" s="2">
        <f t="shared" si="8"/>
        <v>1438000000</v>
      </c>
      <c r="M277" s="2">
        <f t="shared" si="9"/>
        <v>622200000</v>
      </c>
    </row>
    <row r="278" spans="1:13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t="s">
        <v>36</v>
      </c>
      <c r="K278" t="s">
        <v>142</v>
      </c>
      <c r="L278" s="2">
        <f t="shared" si="8"/>
        <v>1452900000</v>
      </c>
      <c r="M278" s="2">
        <f t="shared" si="9"/>
        <v>641200000</v>
      </c>
    </row>
    <row r="279" spans="1:13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t="s">
        <v>36</v>
      </c>
      <c r="K279" t="s">
        <v>142</v>
      </c>
      <c r="L279" s="2">
        <f t="shared" si="8"/>
        <v>1511800000</v>
      </c>
      <c r="M279" s="2">
        <f t="shared" si="9"/>
        <v>674200000</v>
      </c>
    </row>
    <row r="280" spans="1:13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t="s">
        <v>83</v>
      </c>
      <c r="K280" t="s">
        <v>144</v>
      </c>
      <c r="L280" s="2">
        <f t="shared" si="8"/>
        <v>5235000000</v>
      </c>
      <c r="M280" s="2">
        <f t="shared" si="9"/>
        <v>1701000000</v>
      </c>
    </row>
    <row r="281" spans="1:13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t="s">
        <v>83</v>
      </c>
      <c r="K281" t="s">
        <v>144</v>
      </c>
      <c r="L281" s="2">
        <f t="shared" si="8"/>
        <v>6150000000</v>
      </c>
      <c r="M281" s="2">
        <f t="shared" si="9"/>
        <v>2561000000</v>
      </c>
    </row>
    <row r="282" spans="1:13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t="s">
        <v>83</v>
      </c>
      <c r="K282" t="s">
        <v>144</v>
      </c>
      <c r="L282" s="2">
        <f t="shared" si="8"/>
        <v>7076000000</v>
      </c>
      <c r="M282" s="2">
        <f t="shared" si="9"/>
        <v>3607000000</v>
      </c>
    </row>
    <row r="283" spans="1:13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t="s">
        <v>83</v>
      </c>
      <c r="K283" t="s">
        <v>144</v>
      </c>
      <c r="L283" s="2">
        <f t="shared" si="8"/>
        <v>2469000000</v>
      </c>
      <c r="M283" s="2">
        <f t="shared" si="9"/>
        <v>-94000000</v>
      </c>
    </row>
    <row r="284" spans="1:13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t="s">
        <v>13</v>
      </c>
      <c r="K284" t="s">
        <v>146</v>
      </c>
      <c r="L284" s="2">
        <f t="shared" si="8"/>
        <v>1717571000</v>
      </c>
      <c r="M284" s="2">
        <f t="shared" si="9"/>
        <v>675320000</v>
      </c>
    </row>
    <row r="285" spans="1:13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t="s">
        <v>13</v>
      </c>
      <c r="K285" t="s">
        <v>146</v>
      </c>
      <c r="L285" s="2">
        <f t="shared" si="8"/>
        <v>1836095000</v>
      </c>
      <c r="M285" s="2">
        <f t="shared" si="9"/>
        <v>682650000</v>
      </c>
    </row>
    <row r="286" spans="1:13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t="s">
        <v>13</v>
      </c>
      <c r="K286" t="s">
        <v>146</v>
      </c>
      <c r="L286" s="2">
        <f t="shared" si="8"/>
        <v>2007652000</v>
      </c>
      <c r="M286" s="2">
        <f t="shared" si="9"/>
        <v>748418000</v>
      </c>
    </row>
    <row r="287" spans="1:13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t="s">
        <v>13</v>
      </c>
      <c r="K287" t="s">
        <v>146</v>
      </c>
      <c r="L287" s="2">
        <f t="shared" si="8"/>
        <v>2268480000</v>
      </c>
      <c r="M287" s="2">
        <f t="shared" si="9"/>
        <v>858310000</v>
      </c>
    </row>
    <row r="288" spans="1:13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t="s">
        <v>19</v>
      </c>
      <c r="K288" t="s">
        <v>148</v>
      </c>
      <c r="L288" s="2">
        <f t="shared" si="8"/>
        <v>2810000000</v>
      </c>
      <c r="M288" s="2">
        <f t="shared" si="9"/>
        <v>909000000</v>
      </c>
    </row>
    <row r="289" spans="1:13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t="s">
        <v>19</v>
      </c>
      <c r="K289" t="s">
        <v>148</v>
      </c>
      <c r="L289" s="2">
        <f t="shared" si="8"/>
        <v>3135000000</v>
      </c>
      <c r="M289" s="2">
        <f t="shared" si="9"/>
        <v>971000000</v>
      </c>
    </row>
    <row r="290" spans="1:13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t="s">
        <v>19</v>
      </c>
      <c r="K290" t="s">
        <v>148</v>
      </c>
      <c r="L290" s="2">
        <f t="shared" si="8"/>
        <v>3328000000</v>
      </c>
      <c r="M290" s="2">
        <f t="shared" si="9"/>
        <v>1114000000</v>
      </c>
    </row>
    <row r="291" spans="1:13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t="s">
        <v>19</v>
      </c>
      <c r="K291" t="s">
        <v>148</v>
      </c>
      <c r="L291" s="2">
        <f t="shared" si="8"/>
        <v>10348000000</v>
      </c>
      <c r="M291" s="2">
        <f t="shared" si="9"/>
        <v>3355000000</v>
      </c>
    </row>
    <row r="292" spans="1:13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t="s">
        <v>25</v>
      </c>
      <c r="K292" t="s">
        <v>81</v>
      </c>
      <c r="L292" s="2">
        <f t="shared" si="8"/>
        <v>11219000000</v>
      </c>
      <c r="M292" s="2">
        <f t="shared" si="9"/>
        <v>2477000000</v>
      </c>
    </row>
    <row r="293" spans="1:13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t="s">
        <v>25</v>
      </c>
      <c r="K293" t="s">
        <v>81</v>
      </c>
      <c r="L293" s="2">
        <f t="shared" si="8"/>
        <v>11515000000</v>
      </c>
      <c r="M293" s="2">
        <f t="shared" si="9"/>
        <v>2176000000</v>
      </c>
    </row>
    <row r="294" spans="1:13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t="s">
        <v>25</v>
      </c>
      <c r="K294" t="s">
        <v>81</v>
      </c>
      <c r="L294" s="2">
        <f t="shared" si="8"/>
        <v>13580000000</v>
      </c>
      <c r="M294" s="2">
        <f t="shared" si="9"/>
        <v>3304000000</v>
      </c>
    </row>
    <row r="295" spans="1:13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t="s">
        <v>25</v>
      </c>
      <c r="K295" t="s">
        <v>81</v>
      </c>
      <c r="L295" s="2">
        <f t="shared" si="8"/>
        <v>14586000000</v>
      </c>
      <c r="M295" s="2">
        <f t="shared" si="9"/>
        <v>3327000000</v>
      </c>
    </row>
    <row r="296" spans="1:13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t="s">
        <v>47</v>
      </c>
      <c r="K296" t="s">
        <v>50</v>
      </c>
      <c r="L296" s="2">
        <f t="shared" si="8"/>
        <v>634000000</v>
      </c>
      <c r="M296" s="2">
        <f t="shared" si="9"/>
        <v>620000000</v>
      </c>
    </row>
    <row r="297" spans="1:13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t="s">
        <v>47</v>
      </c>
      <c r="K297" t="s">
        <v>50</v>
      </c>
      <c r="L297" s="2">
        <f t="shared" si="8"/>
        <v>783000000</v>
      </c>
      <c r="M297" s="2">
        <f t="shared" si="9"/>
        <v>768000000</v>
      </c>
    </row>
    <row r="298" spans="1:13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t="s">
        <v>47</v>
      </c>
      <c r="K298" t="s">
        <v>50</v>
      </c>
      <c r="L298" s="2">
        <f t="shared" si="8"/>
        <v>788000000</v>
      </c>
      <c r="M298" s="2">
        <f t="shared" si="9"/>
        <v>774000000</v>
      </c>
    </row>
    <row r="299" spans="1:13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t="s">
        <v>47</v>
      </c>
      <c r="K299" t="s">
        <v>50</v>
      </c>
      <c r="L299" s="2">
        <f t="shared" si="8"/>
        <v>947000000</v>
      </c>
      <c r="M299" s="2">
        <f t="shared" si="9"/>
        <v>934000000</v>
      </c>
    </row>
    <row r="300" spans="1:13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t="s">
        <v>36</v>
      </c>
      <c r="K300" t="s">
        <v>142</v>
      </c>
      <c r="L300" s="2">
        <f t="shared" si="8"/>
        <v>9932000000</v>
      </c>
      <c r="M300" s="2">
        <f t="shared" si="9"/>
        <v>3889000000</v>
      </c>
    </row>
    <row r="301" spans="1:13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t="s">
        <v>36</v>
      </c>
      <c r="K301" t="s">
        <v>142</v>
      </c>
      <c r="L301" s="2">
        <f t="shared" si="8"/>
        <v>10201000000</v>
      </c>
      <c r="M301" s="2">
        <f t="shared" si="9"/>
        <v>3556000000</v>
      </c>
    </row>
    <row r="302" spans="1:13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t="s">
        <v>36</v>
      </c>
      <c r="K302" t="s">
        <v>142</v>
      </c>
      <c r="L302" s="2">
        <f t="shared" si="8"/>
        <v>10109000000</v>
      </c>
      <c r="M302" s="2">
        <f t="shared" si="9"/>
        <v>3557000000</v>
      </c>
    </row>
    <row r="303" spans="1:13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t="s">
        <v>36</v>
      </c>
      <c r="K303" t="s">
        <v>142</v>
      </c>
      <c r="L303" s="2">
        <f t="shared" si="8"/>
        <v>9399000000</v>
      </c>
      <c r="M303" s="2">
        <f t="shared" si="9"/>
        <v>2789000000</v>
      </c>
    </row>
    <row r="304" spans="1:13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t="s">
        <v>36</v>
      </c>
      <c r="K304" t="s">
        <v>142</v>
      </c>
      <c r="L304" s="2">
        <f t="shared" si="8"/>
        <v>2391000000</v>
      </c>
      <c r="M304" s="2">
        <f t="shared" si="9"/>
        <v>970000000</v>
      </c>
    </row>
    <row r="305" spans="1:13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t="s">
        <v>36</v>
      </c>
      <c r="K305" t="s">
        <v>142</v>
      </c>
      <c r="L305" s="2">
        <f t="shared" si="8"/>
        <v>2356000000</v>
      </c>
      <c r="M305" s="2">
        <f t="shared" si="9"/>
        <v>977000000</v>
      </c>
    </row>
    <row r="306" spans="1:13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t="s">
        <v>36</v>
      </c>
      <c r="K306" t="s">
        <v>142</v>
      </c>
      <c r="L306" s="2">
        <f t="shared" si="8"/>
        <v>2465000000</v>
      </c>
      <c r="M306" s="2">
        <f t="shared" si="9"/>
        <v>1008000000</v>
      </c>
    </row>
    <row r="307" spans="1:13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t="s">
        <v>36</v>
      </c>
      <c r="K307" t="s">
        <v>142</v>
      </c>
      <c r="L307" s="2">
        <f t="shared" si="8"/>
        <v>2598000000</v>
      </c>
      <c r="M307" s="2">
        <f t="shared" si="9"/>
        <v>1064000000</v>
      </c>
    </row>
    <row r="308" spans="1:13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t="s">
        <v>47</v>
      </c>
      <c r="K308" t="s">
        <v>140</v>
      </c>
      <c r="L308" s="2">
        <f t="shared" si="8"/>
        <v>2611000000</v>
      </c>
      <c r="M308" s="2">
        <f t="shared" si="9"/>
        <v>895000000</v>
      </c>
    </row>
    <row r="309" spans="1:13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t="s">
        <v>47</v>
      </c>
      <c r="K309" t="s">
        <v>140</v>
      </c>
      <c r="L309" s="2">
        <f t="shared" si="8"/>
        <v>2562000000</v>
      </c>
      <c r="M309" s="2">
        <f t="shared" si="9"/>
        <v>924000000</v>
      </c>
    </row>
    <row r="310" spans="1:13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t="s">
        <v>47</v>
      </c>
      <c r="K310" t="s">
        <v>140</v>
      </c>
      <c r="L310" s="2">
        <f t="shared" si="8"/>
        <v>2776000000</v>
      </c>
      <c r="M310" s="2">
        <f t="shared" si="9"/>
        <v>770000000</v>
      </c>
    </row>
    <row r="311" spans="1:13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t="s">
        <v>47</v>
      </c>
      <c r="K311" t="s">
        <v>140</v>
      </c>
      <c r="L311" s="2">
        <f t="shared" si="8"/>
        <v>2920000000</v>
      </c>
      <c r="M311" s="2">
        <f t="shared" si="9"/>
        <v>836000000</v>
      </c>
    </row>
    <row r="312" spans="1:13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t="s">
        <v>19</v>
      </c>
      <c r="K312" t="s">
        <v>155</v>
      </c>
      <c r="L312" s="2">
        <f t="shared" si="8"/>
        <v>854769000</v>
      </c>
      <c r="M312" s="2">
        <f t="shared" si="9"/>
        <v>554982000</v>
      </c>
    </row>
    <row r="313" spans="1:13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t="s">
        <v>19</v>
      </c>
      <c r="K313" t="s">
        <v>155</v>
      </c>
      <c r="L313" s="2">
        <f t="shared" si="8"/>
        <v>1117756000</v>
      </c>
      <c r="M313" s="2">
        <f t="shared" si="9"/>
        <v>733385000</v>
      </c>
    </row>
    <row r="314" spans="1:13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t="s">
        <v>19</v>
      </c>
      <c r="K314" t="s">
        <v>155</v>
      </c>
      <c r="L314" s="2">
        <f t="shared" si="8"/>
        <v>1174287000</v>
      </c>
      <c r="M314" s="2">
        <f t="shared" si="9"/>
        <v>793705000</v>
      </c>
    </row>
    <row r="315" spans="1:13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t="s">
        <v>19</v>
      </c>
      <c r="K315" t="s">
        <v>155</v>
      </c>
      <c r="L315" s="2">
        <f t="shared" si="8"/>
        <v>498214000</v>
      </c>
      <c r="M315" s="2">
        <f t="shared" si="9"/>
        <v>75606000</v>
      </c>
    </row>
    <row r="316" spans="1:13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t="s">
        <v>13</v>
      </c>
      <c r="K316" t="s">
        <v>157</v>
      </c>
      <c r="L316" s="2">
        <f t="shared" si="8"/>
        <v>4280000000</v>
      </c>
      <c r="M316" s="2">
        <f t="shared" si="9"/>
        <v>1740000000</v>
      </c>
    </row>
    <row r="317" spans="1:13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t="s">
        <v>13</v>
      </c>
      <c r="K317" t="s">
        <v>157</v>
      </c>
      <c r="L317" s="2">
        <f t="shared" si="8"/>
        <v>4861000000</v>
      </c>
      <c r="M317" s="2">
        <f t="shared" si="9"/>
        <v>1995000000</v>
      </c>
    </row>
    <row r="318" spans="1:13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t="s">
        <v>13</v>
      </c>
      <c r="K318" t="s">
        <v>157</v>
      </c>
      <c r="L318" s="2">
        <f t="shared" si="8"/>
        <v>4947000000</v>
      </c>
      <c r="M318" s="2">
        <f t="shared" si="9"/>
        <v>2043000000</v>
      </c>
    </row>
    <row r="319" spans="1:13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t="s">
        <v>13</v>
      </c>
      <c r="K319" t="s">
        <v>157</v>
      </c>
      <c r="L319" s="2">
        <f t="shared" si="8"/>
        <v>4452000000</v>
      </c>
      <c r="M319" s="2">
        <f t="shared" si="9"/>
        <v>1627000000</v>
      </c>
    </row>
    <row r="320" spans="1:13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t="s">
        <v>42</v>
      </c>
      <c r="K320" t="s">
        <v>43</v>
      </c>
      <c r="L320" s="2">
        <f t="shared" si="8"/>
        <v>2004000000</v>
      </c>
      <c r="M320" s="2">
        <f t="shared" si="9"/>
        <v>1142000000</v>
      </c>
    </row>
    <row r="321" spans="1:13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t="s">
        <v>42</v>
      </c>
      <c r="K321" t="s">
        <v>43</v>
      </c>
      <c r="L321" s="2">
        <f t="shared" si="8"/>
        <v>2089000000</v>
      </c>
      <c r="M321" s="2">
        <f t="shared" si="9"/>
        <v>1152000000</v>
      </c>
    </row>
    <row r="322" spans="1:13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t="s">
        <v>42</v>
      </c>
      <c r="K322" t="s">
        <v>43</v>
      </c>
      <c r="L322" s="2">
        <f t="shared" si="8"/>
        <v>2175000000</v>
      </c>
      <c r="M322" s="2">
        <f t="shared" si="9"/>
        <v>1163000000</v>
      </c>
    </row>
    <row r="323" spans="1:13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t="s">
        <v>42</v>
      </c>
      <c r="K323" t="s">
        <v>43</v>
      </c>
      <c r="L323" s="2">
        <f t="shared" ref="L323:L386" si="10">E323-F323</f>
        <v>2389000000</v>
      </c>
      <c r="M323" s="2">
        <f t="shared" ref="M323:M386" si="11">L323-G323-H323-I323</f>
        <v>1297000000</v>
      </c>
    </row>
    <row r="324" spans="1:13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t="s">
        <v>25</v>
      </c>
      <c r="K324" t="s">
        <v>81</v>
      </c>
      <c r="L324" s="2">
        <f t="shared" si="10"/>
        <v>1329000000</v>
      </c>
      <c r="M324" s="2">
        <f t="shared" si="11"/>
        <v>136000000</v>
      </c>
    </row>
    <row r="325" spans="1:13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t="s">
        <v>25</v>
      </c>
      <c r="K325" t="s">
        <v>81</v>
      </c>
      <c r="L325" s="2">
        <f t="shared" si="10"/>
        <v>1868000000</v>
      </c>
      <c r="M325" s="2">
        <f t="shared" si="11"/>
        <v>277000000</v>
      </c>
    </row>
    <row r="326" spans="1:13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t="s">
        <v>25</v>
      </c>
      <c r="K326" t="s">
        <v>81</v>
      </c>
      <c r="L326" s="2">
        <f t="shared" si="10"/>
        <v>3882000000</v>
      </c>
      <c r="M326" s="2">
        <f t="shared" si="11"/>
        <v>464000000</v>
      </c>
    </row>
    <row r="327" spans="1:13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t="s">
        <v>25</v>
      </c>
      <c r="K327" t="s">
        <v>81</v>
      </c>
      <c r="L327" s="2">
        <f t="shared" si="10"/>
        <v>5518000000</v>
      </c>
      <c r="M327" s="2">
        <f t="shared" si="11"/>
        <v>705000000</v>
      </c>
    </row>
    <row r="328" spans="1:13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t="s">
        <v>42</v>
      </c>
      <c r="K328" t="s">
        <v>43</v>
      </c>
      <c r="L328" s="2">
        <f t="shared" si="10"/>
        <v>2705000000</v>
      </c>
      <c r="M328" s="2">
        <f t="shared" si="11"/>
        <v>1290000000</v>
      </c>
    </row>
    <row r="329" spans="1:13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t="s">
        <v>42</v>
      </c>
      <c r="K329" t="s">
        <v>43</v>
      </c>
      <c r="L329" s="2">
        <f t="shared" si="10"/>
        <v>2351000000</v>
      </c>
      <c r="M329" s="2">
        <f t="shared" si="11"/>
        <v>1010000000</v>
      </c>
    </row>
    <row r="330" spans="1:13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t="s">
        <v>42</v>
      </c>
      <c r="K330" t="s">
        <v>43</v>
      </c>
      <c r="L330" s="2">
        <f t="shared" si="10"/>
        <v>2336000000</v>
      </c>
      <c r="M330" s="2">
        <f t="shared" si="11"/>
        <v>935000000</v>
      </c>
    </row>
    <row r="331" spans="1:13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t="s">
        <v>42</v>
      </c>
      <c r="K331" t="s">
        <v>43</v>
      </c>
      <c r="L331" s="2">
        <f t="shared" si="10"/>
        <v>2277000000</v>
      </c>
      <c r="M331" s="2">
        <f t="shared" si="11"/>
        <v>933000000</v>
      </c>
    </row>
    <row r="332" spans="1:13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t="s">
        <v>47</v>
      </c>
      <c r="K332" t="s">
        <v>100</v>
      </c>
      <c r="L332" s="2">
        <f t="shared" si="10"/>
        <v>22368000000</v>
      </c>
      <c r="M332" s="2">
        <f t="shared" si="11"/>
        <v>6156000000</v>
      </c>
    </row>
    <row r="333" spans="1:13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t="s">
        <v>47</v>
      </c>
      <c r="K333" t="s">
        <v>100</v>
      </c>
      <c r="L333" s="2">
        <f t="shared" si="10"/>
        <v>22935000000</v>
      </c>
      <c r="M333" s="2">
        <f t="shared" si="11"/>
        <v>7129000000</v>
      </c>
    </row>
    <row r="334" spans="1:13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t="s">
        <v>47</v>
      </c>
      <c r="K334" t="s">
        <v>100</v>
      </c>
      <c r="L334" s="2">
        <f t="shared" si="10"/>
        <v>22781000000</v>
      </c>
      <c r="M334" s="2">
        <f t="shared" si="11"/>
        <v>7060000000</v>
      </c>
    </row>
    <row r="335" spans="1:13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t="s">
        <v>47</v>
      </c>
      <c r="K335" t="s">
        <v>100</v>
      </c>
      <c r="L335" s="2">
        <f t="shared" si="10"/>
        <v>23947000000</v>
      </c>
      <c r="M335" s="2">
        <f t="shared" si="11"/>
        <v>6415000000</v>
      </c>
    </row>
    <row r="336" spans="1:13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t="s">
        <v>83</v>
      </c>
      <c r="K336" t="s">
        <v>84</v>
      </c>
      <c r="L336" s="2">
        <f t="shared" si="10"/>
        <v>914492000</v>
      </c>
      <c r="M336" s="2">
        <f t="shared" si="11"/>
        <v>292974000</v>
      </c>
    </row>
    <row r="337" spans="1:13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t="s">
        <v>83</v>
      </c>
      <c r="K337" t="s">
        <v>84</v>
      </c>
      <c r="L337" s="2">
        <f t="shared" si="10"/>
        <v>1345997000</v>
      </c>
      <c r="M337" s="2">
        <f t="shared" si="11"/>
        <v>547294000</v>
      </c>
    </row>
    <row r="338" spans="1:13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t="s">
        <v>83</v>
      </c>
      <c r="K338" t="s">
        <v>84</v>
      </c>
      <c r="L338" s="2">
        <f t="shared" si="10"/>
        <v>1648131000</v>
      </c>
      <c r="M338" s="2">
        <f t="shared" si="11"/>
        <v>885769000</v>
      </c>
    </row>
    <row r="339" spans="1:13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t="s">
        <v>83</v>
      </c>
      <c r="K339" t="s">
        <v>84</v>
      </c>
      <c r="L339" s="2">
        <f t="shared" si="10"/>
        <v>776156000</v>
      </c>
      <c r="M339" s="2">
        <f t="shared" si="11"/>
        <v>41692000</v>
      </c>
    </row>
    <row r="340" spans="1:13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t="s">
        <v>13</v>
      </c>
      <c r="K340" t="s">
        <v>164</v>
      </c>
      <c r="L340" s="2">
        <f t="shared" si="10"/>
        <v>1371000000</v>
      </c>
      <c r="M340" s="2">
        <f t="shared" si="11"/>
        <v>876000000</v>
      </c>
    </row>
    <row r="341" spans="1:13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t="s">
        <v>13</v>
      </c>
      <c r="K341" t="s">
        <v>164</v>
      </c>
      <c r="L341" s="2">
        <f t="shared" si="10"/>
        <v>1510000000</v>
      </c>
      <c r="M341" s="2">
        <f t="shared" si="11"/>
        <v>916000000</v>
      </c>
    </row>
    <row r="342" spans="1:13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t="s">
        <v>13</v>
      </c>
      <c r="K342" t="s">
        <v>164</v>
      </c>
      <c r="L342" s="2">
        <f t="shared" si="10"/>
        <v>1614000000</v>
      </c>
      <c r="M342" s="2">
        <f t="shared" si="11"/>
        <v>1008000000</v>
      </c>
    </row>
    <row r="343" spans="1:13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t="s">
        <v>13</v>
      </c>
      <c r="K343" t="s">
        <v>164</v>
      </c>
      <c r="L343" s="2">
        <f t="shared" si="10"/>
        <v>1617000000</v>
      </c>
      <c r="M343" s="2">
        <f t="shared" si="11"/>
        <v>979000000</v>
      </c>
    </row>
    <row r="344" spans="1:13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2">
        <f t="shared" si="10"/>
        <v>1026808000</v>
      </c>
      <c r="M344" s="2">
        <f t="shared" si="11"/>
        <v>327007000</v>
      </c>
    </row>
    <row r="345" spans="1:13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2">
        <f t="shared" si="10"/>
        <v>1091570000</v>
      </c>
      <c r="M345" s="2">
        <f t="shared" si="11"/>
        <v>306486000</v>
      </c>
    </row>
    <row r="346" spans="1:13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2">
        <f t="shared" si="10"/>
        <v>1070262000</v>
      </c>
      <c r="M346" s="2">
        <f t="shared" si="11"/>
        <v>236671000</v>
      </c>
    </row>
    <row r="347" spans="1:13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2">
        <f t="shared" si="10"/>
        <v>1173079000</v>
      </c>
      <c r="M347" s="2">
        <f t="shared" si="11"/>
        <v>324080000</v>
      </c>
    </row>
    <row r="348" spans="1:13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t="s">
        <v>36</v>
      </c>
      <c r="K348" t="s">
        <v>168</v>
      </c>
      <c r="L348" s="2">
        <f t="shared" si="10"/>
        <v>13208000000</v>
      </c>
      <c r="M348" s="2">
        <f t="shared" si="11"/>
        <v>3104000000</v>
      </c>
    </row>
    <row r="349" spans="1:13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t="s">
        <v>36</v>
      </c>
      <c r="K349" t="s">
        <v>168</v>
      </c>
      <c r="L349" s="2">
        <f t="shared" si="10"/>
        <v>14182000000</v>
      </c>
      <c r="M349" s="2">
        <f t="shared" si="11"/>
        <v>3283000000</v>
      </c>
    </row>
    <row r="350" spans="1:13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t="s">
        <v>36</v>
      </c>
      <c r="K350" t="s">
        <v>168</v>
      </c>
      <c r="L350" s="2">
        <f t="shared" si="10"/>
        <v>15134000000</v>
      </c>
      <c r="M350" s="2">
        <f t="shared" si="11"/>
        <v>3689000000</v>
      </c>
    </row>
    <row r="351" spans="1:13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t="s">
        <v>36</v>
      </c>
      <c r="K351" t="s">
        <v>168</v>
      </c>
      <c r="L351" s="2">
        <f t="shared" si="10"/>
        <v>15818000000</v>
      </c>
      <c r="M351" s="2">
        <f t="shared" si="11"/>
        <v>3750000000</v>
      </c>
    </row>
    <row r="352" spans="1:13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t="s">
        <v>36</v>
      </c>
      <c r="K352" t="s">
        <v>170</v>
      </c>
      <c r="L352" s="2">
        <f t="shared" si="10"/>
        <v>1319000</v>
      </c>
      <c r="M352" s="2">
        <f t="shared" si="11"/>
        <v>-1156000</v>
      </c>
    </row>
    <row r="353" spans="1:13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2">
        <f t="shared" si="10"/>
        <v>1372000</v>
      </c>
      <c r="M353" s="2">
        <f t="shared" si="11"/>
        <v>-2761000</v>
      </c>
    </row>
    <row r="354" spans="1:13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t="s">
        <v>36</v>
      </c>
      <c r="K354" t="s">
        <v>170</v>
      </c>
      <c r="L354" s="2">
        <f t="shared" si="10"/>
        <v>4054000</v>
      </c>
      <c r="M354" s="2">
        <f t="shared" si="11"/>
        <v>-11305000</v>
      </c>
    </row>
    <row r="355" spans="1:13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t="s">
        <v>36</v>
      </c>
      <c r="K355" t="s">
        <v>170</v>
      </c>
      <c r="L355" s="2">
        <f t="shared" si="10"/>
        <v>15165000</v>
      </c>
      <c r="M355" s="2">
        <f t="shared" si="11"/>
        <v>-10688000</v>
      </c>
    </row>
    <row r="356" spans="1:13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t="s">
        <v>36</v>
      </c>
      <c r="K356" t="s">
        <v>124</v>
      </c>
      <c r="L356" s="2">
        <f t="shared" si="10"/>
        <v>2912000000</v>
      </c>
      <c r="M356" s="2">
        <f t="shared" si="11"/>
        <v>1131000000</v>
      </c>
    </row>
    <row r="357" spans="1:13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t="s">
        <v>36</v>
      </c>
      <c r="K357" t="s">
        <v>124</v>
      </c>
      <c r="L357" s="2">
        <f t="shared" si="10"/>
        <v>2971000000</v>
      </c>
      <c r="M357" s="2">
        <f t="shared" si="11"/>
        <v>1322000000</v>
      </c>
    </row>
    <row r="358" spans="1:13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t="s">
        <v>36</v>
      </c>
      <c r="K358" t="s">
        <v>124</v>
      </c>
      <c r="L358" s="2">
        <f t="shared" si="10"/>
        <v>2782000000</v>
      </c>
      <c r="M358" s="2">
        <f t="shared" si="11"/>
        <v>1156000000</v>
      </c>
    </row>
    <row r="359" spans="1:13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t="s">
        <v>36</v>
      </c>
      <c r="K359" t="s">
        <v>124</v>
      </c>
      <c r="L359" s="2">
        <f t="shared" si="10"/>
        <v>2780000000</v>
      </c>
      <c r="M359" s="2">
        <f t="shared" si="11"/>
        <v>991000000</v>
      </c>
    </row>
    <row r="360" spans="1:13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t="s">
        <v>22</v>
      </c>
      <c r="K360" t="s">
        <v>57</v>
      </c>
      <c r="L360" s="2">
        <f t="shared" si="10"/>
        <v>2366616000</v>
      </c>
      <c r="M360" s="2">
        <f t="shared" si="11"/>
        <v>-110710000</v>
      </c>
    </row>
    <row r="361" spans="1:13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t="s">
        <v>22</v>
      </c>
      <c r="K361" t="s">
        <v>57</v>
      </c>
      <c r="L361" s="2">
        <f t="shared" si="10"/>
        <v>3102575000</v>
      </c>
      <c r="M361" s="2">
        <f t="shared" si="11"/>
        <v>-286074000</v>
      </c>
    </row>
    <row r="362" spans="1:13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t="s">
        <v>22</v>
      </c>
      <c r="K362" t="s">
        <v>57</v>
      </c>
      <c r="L362" s="2">
        <f t="shared" si="10"/>
        <v>4084316000</v>
      </c>
      <c r="M362" s="2">
        <f t="shared" si="11"/>
        <v>-145633000</v>
      </c>
    </row>
    <row r="363" spans="1:13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t="s">
        <v>22</v>
      </c>
      <c r="K363" t="s">
        <v>57</v>
      </c>
      <c r="L363" s="2">
        <f t="shared" si="10"/>
        <v>5012668000</v>
      </c>
      <c r="M363" s="2">
        <f t="shared" si="11"/>
        <v>114923000</v>
      </c>
    </row>
    <row r="364" spans="1:13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2">
        <f t="shared" si="10"/>
        <v>29440000000</v>
      </c>
      <c r="M364" s="2">
        <f t="shared" si="11"/>
        <v>11301000000</v>
      </c>
    </row>
    <row r="365" spans="1:13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2">
        <f t="shared" si="10"/>
        <v>27769000000</v>
      </c>
      <c r="M365" s="2">
        <f t="shared" si="11"/>
        <v>9763000000</v>
      </c>
    </row>
    <row r="366" spans="1:13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2">
        <f t="shared" si="10"/>
        <v>29681000000</v>
      </c>
      <c r="M366" s="2">
        <f t="shared" si="11"/>
        <v>11254000000</v>
      </c>
    </row>
    <row r="367" spans="1:13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2">
        <f t="shared" si="10"/>
        <v>30960000000</v>
      </c>
      <c r="M367" s="2">
        <f t="shared" si="11"/>
        <v>12928000000</v>
      </c>
    </row>
    <row r="368" spans="1:13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t="s">
        <v>22</v>
      </c>
      <c r="K368" t="s">
        <v>176</v>
      </c>
      <c r="L368" s="2">
        <f t="shared" si="10"/>
        <v>787445000</v>
      </c>
      <c r="M368" s="2">
        <f t="shared" si="11"/>
        <v>456180000</v>
      </c>
    </row>
    <row r="369" spans="1:13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t="s">
        <v>22</v>
      </c>
      <c r="K369" t="s">
        <v>176</v>
      </c>
      <c r="L369" s="2">
        <f t="shared" si="10"/>
        <v>674816000</v>
      </c>
      <c r="M369" s="2">
        <f t="shared" si="11"/>
        <v>305330000</v>
      </c>
    </row>
    <row r="370" spans="1:13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t="s">
        <v>13</v>
      </c>
      <c r="K370" t="s">
        <v>178</v>
      </c>
      <c r="L370" s="2">
        <f t="shared" si="10"/>
        <v>8095000000</v>
      </c>
      <c r="M370" s="2">
        <f t="shared" si="11"/>
        <v>3473000000</v>
      </c>
    </row>
    <row r="371" spans="1:13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t="s">
        <v>13</v>
      </c>
      <c r="K371" t="s">
        <v>178</v>
      </c>
      <c r="L371" s="2">
        <f t="shared" si="10"/>
        <v>8569000000</v>
      </c>
      <c r="M371" s="2">
        <f t="shared" si="11"/>
        <v>3613000000</v>
      </c>
    </row>
    <row r="372" spans="1:13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t="s">
        <v>13</v>
      </c>
      <c r="K372" t="s">
        <v>178</v>
      </c>
      <c r="L372" s="2">
        <f t="shared" si="10"/>
        <v>8518000000</v>
      </c>
      <c r="M372" s="2">
        <f t="shared" si="11"/>
        <v>3584000000</v>
      </c>
    </row>
    <row r="373" spans="1:13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t="s">
        <v>13</v>
      </c>
      <c r="K373" t="s">
        <v>178</v>
      </c>
      <c r="L373" s="2">
        <f t="shared" si="10"/>
        <v>8287000000</v>
      </c>
      <c r="M373" s="2">
        <f t="shared" si="11"/>
        <v>3389000000</v>
      </c>
    </row>
    <row r="374" spans="1:13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t="s">
        <v>13</v>
      </c>
      <c r="K374" t="s">
        <v>180</v>
      </c>
      <c r="L374" s="2">
        <f t="shared" si="10"/>
        <v>1753309000</v>
      </c>
      <c r="M374" s="2">
        <f t="shared" si="11"/>
        <v>565978000</v>
      </c>
    </row>
    <row r="375" spans="1:13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t="s">
        <v>13</v>
      </c>
      <c r="K375" t="s">
        <v>180</v>
      </c>
      <c r="L375" s="2">
        <f t="shared" si="10"/>
        <v>1749759000</v>
      </c>
      <c r="M375" s="2">
        <f t="shared" si="11"/>
        <v>602720000</v>
      </c>
    </row>
    <row r="376" spans="1:13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t="s">
        <v>13</v>
      </c>
      <c r="K376" t="s">
        <v>180</v>
      </c>
      <c r="L376" s="2">
        <f t="shared" si="10"/>
        <v>1921337000</v>
      </c>
      <c r="M376" s="2">
        <f t="shared" si="11"/>
        <v>696407000</v>
      </c>
    </row>
    <row r="377" spans="1:13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t="s">
        <v>13</v>
      </c>
      <c r="K377" t="s">
        <v>180</v>
      </c>
      <c r="L377" s="2">
        <f t="shared" si="10"/>
        <v>2129870000</v>
      </c>
      <c r="M377" s="2">
        <f t="shared" si="11"/>
        <v>781748000</v>
      </c>
    </row>
    <row r="378" spans="1:13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t="s">
        <v>182</v>
      </c>
      <c r="K378" t="s">
        <v>183</v>
      </c>
      <c r="L378" s="2">
        <f t="shared" si="10"/>
        <v>10737000000</v>
      </c>
      <c r="M378" s="2">
        <f t="shared" si="11"/>
        <v>2713000000</v>
      </c>
    </row>
    <row r="379" spans="1:13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t="s">
        <v>182</v>
      </c>
      <c r="K379" t="s">
        <v>183</v>
      </c>
      <c r="L379" s="2">
        <f t="shared" si="10"/>
        <v>10588000000</v>
      </c>
      <c r="M379" s="2">
        <f t="shared" si="11"/>
        <v>2545000000</v>
      </c>
    </row>
    <row r="380" spans="1:13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t="s">
        <v>182</v>
      </c>
      <c r="K380" t="s">
        <v>183</v>
      </c>
      <c r="L380" s="2">
        <f t="shared" si="10"/>
        <v>10185000000</v>
      </c>
      <c r="M380" s="2">
        <f t="shared" si="11"/>
        <v>2410000000</v>
      </c>
    </row>
    <row r="381" spans="1:13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t="s">
        <v>182</v>
      </c>
      <c r="K381" t="s">
        <v>183</v>
      </c>
      <c r="L381" s="2">
        <f t="shared" si="10"/>
        <v>10122000000</v>
      </c>
      <c r="M381" s="2">
        <f t="shared" si="11"/>
        <v>2605000000</v>
      </c>
    </row>
    <row r="382" spans="1:13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t="s">
        <v>22</v>
      </c>
      <c r="K382" t="s">
        <v>176</v>
      </c>
      <c r="L382" s="2">
        <f t="shared" si="10"/>
        <v>3068231000</v>
      </c>
      <c r="M382" s="2">
        <f t="shared" si="11"/>
        <v>1361496000</v>
      </c>
    </row>
    <row r="383" spans="1:13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t="s">
        <v>22</v>
      </c>
      <c r="K383" t="s">
        <v>176</v>
      </c>
      <c r="L383" s="2">
        <f t="shared" si="10"/>
        <v>3577700000</v>
      </c>
      <c r="M383" s="2">
        <f t="shared" si="11"/>
        <v>1677900000</v>
      </c>
    </row>
    <row r="384" spans="1:13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t="s">
        <v>22</v>
      </c>
      <c r="K384" t="s">
        <v>176</v>
      </c>
      <c r="L384" s="2">
        <f t="shared" si="10"/>
        <v>4121600000</v>
      </c>
      <c r="M384" s="2">
        <f t="shared" si="11"/>
        <v>1884900000</v>
      </c>
    </row>
    <row r="385" spans="1:13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t="s">
        <v>22</v>
      </c>
      <c r="K385" t="s">
        <v>176</v>
      </c>
      <c r="L385" s="2">
        <f t="shared" si="10"/>
        <v>4975800000</v>
      </c>
      <c r="M385" s="2">
        <f t="shared" si="11"/>
        <v>2142000000</v>
      </c>
    </row>
    <row r="386" spans="1:13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2">
        <f t="shared" si="10"/>
        <v>2415639000</v>
      </c>
      <c r="M386" s="2">
        <f t="shared" si="11"/>
        <v>380717000</v>
      </c>
    </row>
    <row r="387" spans="1:13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2">
        <f t="shared" ref="L387:L450" si="12">E387-F387</f>
        <v>2522637000</v>
      </c>
      <c r="M387" s="2">
        <f t="shared" ref="M387:M450" si="13">L387-G387-H387-I387</f>
        <v>329056000</v>
      </c>
    </row>
    <row r="388" spans="1:13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2">
        <f t="shared" si="12"/>
        <v>2661230000</v>
      </c>
      <c r="M388" s="2">
        <f t="shared" si="13"/>
        <v>517633000</v>
      </c>
    </row>
    <row r="389" spans="1:13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2">
        <f t="shared" si="12"/>
        <v>2858724000</v>
      </c>
      <c r="M389" s="2">
        <f t="shared" si="13"/>
        <v>720280000</v>
      </c>
    </row>
    <row r="390" spans="1:13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t="s">
        <v>36</v>
      </c>
      <c r="K390" t="s">
        <v>187</v>
      </c>
      <c r="L390" s="2">
        <f t="shared" si="12"/>
        <v>23783000000</v>
      </c>
      <c r="M390" s="2">
        <f t="shared" si="13"/>
        <v>23783000000</v>
      </c>
    </row>
    <row r="391" spans="1:13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t="s">
        <v>36</v>
      </c>
      <c r="K391" t="s">
        <v>187</v>
      </c>
      <c r="L391" s="2">
        <f t="shared" si="12"/>
        <v>25367000000</v>
      </c>
      <c r="M391" s="2">
        <f t="shared" si="13"/>
        <v>25367000000</v>
      </c>
    </row>
    <row r="392" spans="1:13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t="s">
        <v>36</v>
      </c>
      <c r="K392" t="s">
        <v>187</v>
      </c>
      <c r="L392" s="2">
        <f t="shared" si="12"/>
        <v>26528000000</v>
      </c>
      <c r="M392" s="2">
        <f t="shared" si="13"/>
        <v>26528000000</v>
      </c>
    </row>
    <row r="393" spans="1:13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t="s">
        <v>36</v>
      </c>
      <c r="K393" t="s">
        <v>187</v>
      </c>
      <c r="L393" s="2">
        <f t="shared" si="12"/>
        <v>28857000000</v>
      </c>
      <c r="M393" s="2">
        <f t="shared" si="13"/>
        <v>28857000000</v>
      </c>
    </row>
    <row r="394" spans="1:13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t="s">
        <v>83</v>
      </c>
      <c r="K394" t="s">
        <v>144</v>
      </c>
      <c r="L394" s="2">
        <f t="shared" si="12"/>
        <v>67254000000</v>
      </c>
      <c r="M394" s="2">
        <f t="shared" si="13"/>
        <v>36741000000</v>
      </c>
    </row>
    <row r="395" spans="1:13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t="s">
        <v>83</v>
      </c>
      <c r="K395" t="s">
        <v>144</v>
      </c>
      <c r="L395" s="2">
        <f t="shared" si="12"/>
        <v>60833000000</v>
      </c>
      <c r="M395" s="2">
        <f t="shared" si="13"/>
        <v>29074000000</v>
      </c>
    </row>
    <row r="396" spans="1:13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t="s">
        <v>83</v>
      </c>
      <c r="K396" t="s">
        <v>144</v>
      </c>
      <c r="L396" s="2">
        <f t="shared" si="12"/>
        <v>55538000000</v>
      </c>
      <c r="M396" s="2">
        <f t="shared" si="13"/>
        <v>21711000000</v>
      </c>
    </row>
    <row r="397" spans="1:13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t="s">
        <v>83</v>
      </c>
      <c r="K397" t="s">
        <v>144</v>
      </c>
      <c r="L397" s="2">
        <f t="shared" si="12"/>
        <v>37140000000</v>
      </c>
      <c r="M397" s="2">
        <f t="shared" si="13"/>
        <v>-370000000</v>
      </c>
    </row>
    <row r="398" spans="1:13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t="s">
        <v>83</v>
      </c>
      <c r="K398" t="s">
        <v>84</v>
      </c>
      <c r="L398" s="2">
        <f t="shared" si="12"/>
        <v>1476071000</v>
      </c>
      <c r="M398" s="2">
        <f t="shared" si="13"/>
        <v>762960000</v>
      </c>
    </row>
    <row r="399" spans="1:13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t="s">
        <v>83</v>
      </c>
      <c r="K399" t="s">
        <v>84</v>
      </c>
      <c r="L399" s="2">
        <f t="shared" si="12"/>
        <v>1864483000</v>
      </c>
      <c r="M399" s="2">
        <f t="shared" si="13"/>
        <v>916013000</v>
      </c>
    </row>
    <row r="400" spans="1:13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t="s">
        <v>83</v>
      </c>
      <c r="K400" t="s">
        <v>84</v>
      </c>
      <c r="L400" s="2">
        <f t="shared" si="12"/>
        <v>2121773000</v>
      </c>
      <c r="M400" s="2">
        <f t="shared" si="13"/>
        <v>930800000</v>
      </c>
    </row>
    <row r="401" spans="1:13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t="s">
        <v>83</v>
      </c>
      <c r="K401" t="s">
        <v>84</v>
      </c>
      <c r="L401" s="2">
        <f t="shared" si="12"/>
        <v>1262214000</v>
      </c>
      <c r="M401" s="2">
        <f t="shared" si="13"/>
        <v>-199373000</v>
      </c>
    </row>
    <row r="402" spans="1:13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t="s">
        <v>42</v>
      </c>
      <c r="K402" t="s">
        <v>45</v>
      </c>
      <c r="L402" s="2">
        <f t="shared" si="12"/>
        <v>4535000000</v>
      </c>
      <c r="M402" s="2">
        <f t="shared" si="13"/>
        <v>2858000000</v>
      </c>
    </row>
    <row r="403" spans="1:13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t="s">
        <v>42</v>
      </c>
      <c r="K403" t="s">
        <v>45</v>
      </c>
      <c r="L403" s="2">
        <f t="shared" si="12"/>
        <v>5087000000</v>
      </c>
      <c r="M403" s="2">
        <f t="shared" si="13"/>
        <v>3316000000</v>
      </c>
    </row>
    <row r="404" spans="1:13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t="s">
        <v>42</v>
      </c>
      <c r="K404" t="s">
        <v>45</v>
      </c>
      <c r="L404" s="2">
        <f t="shared" si="12"/>
        <v>4555000000</v>
      </c>
      <c r="M404" s="2">
        <f t="shared" si="13"/>
        <v>2721000000</v>
      </c>
    </row>
    <row r="405" spans="1:13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t="s">
        <v>42</v>
      </c>
      <c r="K405" t="s">
        <v>45</v>
      </c>
      <c r="L405" s="2">
        <f t="shared" si="12"/>
        <v>5482000000</v>
      </c>
      <c r="M405" s="2">
        <f t="shared" si="13"/>
        <v>3536000000</v>
      </c>
    </row>
    <row r="406" spans="1:13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t="s">
        <v>13</v>
      </c>
      <c r="K406" t="s">
        <v>14</v>
      </c>
      <c r="L406" s="2">
        <f t="shared" si="12"/>
        <v>16809000000</v>
      </c>
      <c r="M406" s="2">
        <f t="shared" si="13"/>
        <v>3802000000</v>
      </c>
    </row>
    <row r="407" spans="1:13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t="s">
        <v>13</v>
      </c>
      <c r="K407" t="s">
        <v>14</v>
      </c>
      <c r="L407" s="2">
        <f t="shared" si="12"/>
        <v>17395000000</v>
      </c>
      <c r="M407" s="2">
        <f t="shared" si="13"/>
        <v>2922000000</v>
      </c>
    </row>
    <row r="408" spans="1:13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t="s">
        <v>13</v>
      </c>
      <c r="K408" t="s">
        <v>14</v>
      </c>
      <c r="L408" s="2">
        <f t="shared" si="12"/>
        <v>23608000000</v>
      </c>
      <c r="M408" s="2">
        <f t="shared" si="13"/>
        <v>7837000000</v>
      </c>
    </row>
    <row r="409" spans="1:13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t="s">
        <v>13</v>
      </c>
      <c r="K409" t="s">
        <v>14</v>
      </c>
      <c r="L409" s="2">
        <f t="shared" si="12"/>
        <v>23699000000</v>
      </c>
      <c r="M409" s="2">
        <f t="shared" si="13"/>
        <v>6952000000</v>
      </c>
    </row>
    <row r="410" spans="1:13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t="s">
        <v>59</v>
      </c>
      <c r="K410" t="s">
        <v>193</v>
      </c>
      <c r="L410" s="2">
        <f t="shared" si="12"/>
        <v>11356000000</v>
      </c>
      <c r="M410" s="2">
        <f t="shared" si="13"/>
        <v>2755000000</v>
      </c>
    </row>
    <row r="411" spans="1:13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t="s">
        <v>59</v>
      </c>
      <c r="K411" t="s">
        <v>193</v>
      </c>
      <c r="L411" s="2">
        <f t="shared" si="12"/>
        <v>11383000000</v>
      </c>
      <c r="M411" s="2">
        <f t="shared" si="13"/>
        <v>3889000000</v>
      </c>
    </row>
    <row r="412" spans="1:13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t="s">
        <v>59</v>
      </c>
      <c r="K412" t="s">
        <v>193</v>
      </c>
      <c r="L412" s="2">
        <f t="shared" si="12"/>
        <v>10018000000</v>
      </c>
      <c r="M412" s="2">
        <f t="shared" si="13"/>
        <v>3046000000</v>
      </c>
    </row>
    <row r="413" spans="1:13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t="s">
        <v>59</v>
      </c>
      <c r="K413" t="s">
        <v>193</v>
      </c>
      <c r="L413" s="2">
        <f t="shared" si="12"/>
        <v>10125000000</v>
      </c>
      <c r="M413" s="2">
        <f t="shared" si="13"/>
        <v>3479000000</v>
      </c>
    </row>
    <row r="414" spans="1:13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t="s">
        <v>13</v>
      </c>
      <c r="K414" t="s">
        <v>127</v>
      </c>
      <c r="L414" s="2">
        <f t="shared" si="12"/>
        <v>12128100000</v>
      </c>
      <c r="M414" s="2">
        <f t="shared" si="13"/>
        <v>6224700000</v>
      </c>
    </row>
    <row r="415" spans="1:13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t="s">
        <v>13</v>
      </c>
      <c r="K415" t="s">
        <v>127</v>
      </c>
      <c r="L415" s="2">
        <f t="shared" si="12"/>
        <v>11291100000</v>
      </c>
      <c r="M415" s="2">
        <f t="shared" si="13"/>
        <v>5461400000</v>
      </c>
    </row>
    <row r="416" spans="1:13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t="s">
        <v>13</v>
      </c>
      <c r="K416" t="s">
        <v>127</v>
      </c>
      <c r="L416" s="2">
        <f t="shared" si="12"/>
        <v>8719600000</v>
      </c>
      <c r="M416" s="2">
        <f t="shared" si="13"/>
        <v>3460100000</v>
      </c>
    </row>
    <row r="417" spans="1:13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t="s">
        <v>13</v>
      </c>
      <c r="K417" t="s">
        <v>127</v>
      </c>
      <c r="L417" s="2">
        <f t="shared" si="12"/>
        <v>8395100000</v>
      </c>
      <c r="M417" s="2">
        <f t="shared" si="13"/>
        <v>2987700000</v>
      </c>
    </row>
    <row r="418" spans="1:13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t="s">
        <v>47</v>
      </c>
      <c r="K418" t="s">
        <v>100</v>
      </c>
      <c r="L418" s="2">
        <f t="shared" si="12"/>
        <v>8139000000</v>
      </c>
      <c r="M418" s="2">
        <f t="shared" si="13"/>
        <v>4239000000</v>
      </c>
    </row>
    <row r="419" spans="1:13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t="s">
        <v>47</v>
      </c>
      <c r="K419" t="s">
        <v>100</v>
      </c>
      <c r="L419" s="2">
        <f t="shared" si="12"/>
        <v>8672000000</v>
      </c>
      <c r="M419" s="2">
        <f t="shared" si="13"/>
        <v>4392000000</v>
      </c>
    </row>
    <row r="420" spans="1:13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t="s">
        <v>47</v>
      </c>
      <c r="K420" t="s">
        <v>100</v>
      </c>
      <c r="L420" s="2">
        <f t="shared" si="12"/>
        <v>8997000000</v>
      </c>
      <c r="M420" s="2">
        <f t="shared" si="13"/>
        <v>4214000000</v>
      </c>
    </row>
    <row r="421" spans="1:13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t="s">
        <v>47</v>
      </c>
      <c r="K421" t="s">
        <v>100</v>
      </c>
      <c r="L421" s="2">
        <f t="shared" si="12"/>
        <v>9379000000</v>
      </c>
      <c r="M421" s="2">
        <f t="shared" si="13"/>
        <v>4252000000</v>
      </c>
    </row>
    <row r="422" spans="1:13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t="s">
        <v>19</v>
      </c>
      <c r="K422" t="s">
        <v>197</v>
      </c>
      <c r="L422" s="2">
        <f t="shared" si="12"/>
        <v>5085401000</v>
      </c>
      <c r="M422" s="2">
        <f t="shared" si="13"/>
        <v>1655276000</v>
      </c>
    </row>
    <row r="423" spans="1:13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t="s">
        <v>19</v>
      </c>
      <c r="K423" t="s">
        <v>197</v>
      </c>
      <c r="L423" s="2">
        <f t="shared" si="12"/>
        <v>5435742000</v>
      </c>
      <c r="M423" s="2">
        <f t="shared" si="13"/>
        <v>1736185000</v>
      </c>
    </row>
    <row r="424" spans="1:13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t="s">
        <v>19</v>
      </c>
      <c r="K424" t="s">
        <v>197</v>
      </c>
      <c r="L424" s="2">
        <f t="shared" si="12"/>
        <v>5802507000</v>
      </c>
      <c r="M424" s="2">
        <f t="shared" si="13"/>
        <v>1769093000</v>
      </c>
    </row>
    <row r="425" spans="1:13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t="s">
        <v>19</v>
      </c>
      <c r="K425" t="s">
        <v>197</v>
      </c>
      <c r="L425" s="2">
        <f t="shared" si="12"/>
        <v>6306091000</v>
      </c>
      <c r="M425" s="2">
        <f t="shared" si="13"/>
        <v>1940294000</v>
      </c>
    </row>
    <row r="426" spans="1:13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t="s">
        <v>25</v>
      </c>
      <c r="K426" t="s">
        <v>199</v>
      </c>
      <c r="L426" s="2">
        <f t="shared" si="12"/>
        <v>3018000000</v>
      </c>
      <c r="M426" s="2">
        <f t="shared" si="13"/>
        <v>1201000000</v>
      </c>
    </row>
    <row r="427" spans="1:13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t="s">
        <v>25</v>
      </c>
      <c r="K427" t="s">
        <v>199</v>
      </c>
      <c r="L427" s="2">
        <f t="shared" si="12"/>
        <v>2820000000</v>
      </c>
      <c r="M427" s="2">
        <f t="shared" si="13"/>
        <v>1001000000</v>
      </c>
    </row>
    <row r="428" spans="1:13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t="s">
        <v>25</v>
      </c>
      <c r="K428" t="s">
        <v>199</v>
      </c>
      <c r="L428" s="2">
        <f t="shared" si="12"/>
        <v>2798000000</v>
      </c>
      <c r="M428" s="2">
        <f t="shared" si="13"/>
        <v>983000000</v>
      </c>
    </row>
    <row r="429" spans="1:13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t="s">
        <v>25</v>
      </c>
      <c r="K429" t="s">
        <v>199</v>
      </c>
      <c r="L429" s="2">
        <f t="shared" si="12"/>
        <v>2836000000</v>
      </c>
      <c r="M429" s="2">
        <f t="shared" si="13"/>
        <v>1399000000</v>
      </c>
    </row>
    <row r="430" spans="1:13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t="s">
        <v>19</v>
      </c>
      <c r="K430" t="s">
        <v>201</v>
      </c>
      <c r="L430" s="2">
        <f t="shared" si="12"/>
        <v>1405800000</v>
      </c>
      <c r="M430" s="2">
        <f t="shared" si="13"/>
        <v>755900000</v>
      </c>
    </row>
    <row r="431" spans="1:13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t="s">
        <v>19</v>
      </c>
      <c r="K431" t="s">
        <v>201</v>
      </c>
      <c r="L431" s="2">
        <f t="shared" si="12"/>
        <v>1756300000</v>
      </c>
      <c r="M431" s="2">
        <f t="shared" si="13"/>
        <v>929400000</v>
      </c>
    </row>
    <row r="432" spans="1:13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t="s">
        <v>19</v>
      </c>
      <c r="K432" t="s">
        <v>201</v>
      </c>
      <c r="L432" s="2">
        <f t="shared" si="12"/>
        <v>2288300000</v>
      </c>
      <c r="M432" s="2">
        <f t="shared" si="13"/>
        <v>1285300000</v>
      </c>
    </row>
    <row r="433" spans="1:13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t="s">
        <v>19</v>
      </c>
      <c r="K433" t="s">
        <v>201</v>
      </c>
      <c r="L433" s="2">
        <f t="shared" si="12"/>
        <v>2654800000</v>
      </c>
      <c r="M433" s="2">
        <f t="shared" si="13"/>
        <v>1554500000</v>
      </c>
    </row>
    <row r="434" spans="1:13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t="s">
        <v>13</v>
      </c>
      <c r="K434" t="s">
        <v>164</v>
      </c>
      <c r="L434" s="2">
        <f t="shared" si="12"/>
        <v>9414300000</v>
      </c>
      <c r="M434" s="2">
        <f t="shared" si="13"/>
        <v>3095200000</v>
      </c>
    </row>
    <row r="435" spans="1:13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t="s">
        <v>13</v>
      </c>
      <c r="K435" t="s">
        <v>164</v>
      </c>
      <c r="L435" s="2">
        <f t="shared" si="12"/>
        <v>9342000000</v>
      </c>
      <c r="M435" s="2">
        <f t="shared" si="13"/>
        <v>3120500000</v>
      </c>
    </row>
    <row r="436" spans="1:13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t="s">
        <v>13</v>
      </c>
      <c r="K436" t="s">
        <v>164</v>
      </c>
      <c r="L436" s="2">
        <f t="shared" si="12"/>
        <v>9892600000</v>
      </c>
      <c r="M436" s="2">
        <f t="shared" si="13"/>
        <v>3346600000</v>
      </c>
    </row>
    <row r="437" spans="1:13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t="s">
        <v>13</v>
      </c>
      <c r="K437" t="s">
        <v>164</v>
      </c>
      <c r="L437" s="2">
        <f t="shared" si="12"/>
        <v>10762500000</v>
      </c>
      <c r="M437" s="2">
        <f t="shared" si="13"/>
        <v>3469100000</v>
      </c>
    </row>
    <row r="438" spans="1:13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t="s">
        <v>19</v>
      </c>
      <c r="K438" t="s">
        <v>204</v>
      </c>
      <c r="L438" s="2">
        <f t="shared" si="12"/>
        <v>20007000000</v>
      </c>
      <c r="M438" s="2">
        <f t="shared" si="13"/>
        <v>9450000000</v>
      </c>
    </row>
    <row r="439" spans="1:13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t="s">
        <v>19</v>
      </c>
      <c r="K439" t="s">
        <v>204</v>
      </c>
      <c r="L439" s="2">
        <f t="shared" si="12"/>
        <v>22393000000</v>
      </c>
      <c r="M439" s="2">
        <f t="shared" si="13"/>
        <v>11540000000</v>
      </c>
    </row>
    <row r="440" spans="1:13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t="s">
        <v>19</v>
      </c>
      <c r="K440" t="s">
        <v>204</v>
      </c>
      <c r="L440" s="2">
        <f t="shared" si="12"/>
        <v>24101000000</v>
      </c>
      <c r="M440" s="2">
        <f t="shared" si="13"/>
        <v>13224000000</v>
      </c>
    </row>
    <row r="441" spans="1:13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t="s">
        <v>19</v>
      </c>
      <c r="K441" t="s">
        <v>204</v>
      </c>
      <c r="L441" s="2">
        <f t="shared" si="12"/>
        <v>25639000000</v>
      </c>
      <c r="M441" s="2">
        <f t="shared" si="13"/>
        <v>14358000000</v>
      </c>
    </row>
    <row r="442" spans="1:13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t="s">
        <v>19</v>
      </c>
      <c r="K442" t="s">
        <v>148</v>
      </c>
      <c r="L442" s="2">
        <f t="shared" si="12"/>
        <v>3846000000</v>
      </c>
      <c r="M442" s="2">
        <f t="shared" si="13"/>
        <v>1972000000</v>
      </c>
    </row>
    <row r="443" spans="1:13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t="s">
        <v>19</v>
      </c>
      <c r="K443" t="s">
        <v>148</v>
      </c>
      <c r="L443" s="2">
        <f t="shared" si="12"/>
        <v>4141000000</v>
      </c>
      <c r="M443" s="2">
        <f t="shared" si="13"/>
        <v>2120000000</v>
      </c>
    </row>
    <row r="444" spans="1:13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t="s">
        <v>19</v>
      </c>
      <c r="K444" t="s">
        <v>148</v>
      </c>
      <c r="L444" s="2">
        <f t="shared" si="12"/>
        <v>4051000000</v>
      </c>
      <c r="M444" s="2">
        <f t="shared" si="13"/>
        <v>2052000000</v>
      </c>
    </row>
    <row r="445" spans="1:13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t="s">
        <v>19</v>
      </c>
      <c r="K445" t="s">
        <v>148</v>
      </c>
      <c r="L445" s="2">
        <f t="shared" si="12"/>
        <v>4065000000</v>
      </c>
      <c r="M445" s="2">
        <f t="shared" si="13"/>
        <v>2053000000</v>
      </c>
    </row>
    <row r="446" spans="1:13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t="s">
        <v>19</v>
      </c>
      <c r="K446" t="s">
        <v>148</v>
      </c>
      <c r="L446" s="2">
        <f t="shared" si="12"/>
        <v>3846000000</v>
      </c>
      <c r="M446" s="2">
        <f t="shared" si="13"/>
        <v>1972000000</v>
      </c>
    </row>
    <row r="447" spans="1:13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t="s">
        <v>19</v>
      </c>
      <c r="K447" t="s">
        <v>148</v>
      </c>
      <c r="L447" s="2">
        <f t="shared" si="12"/>
        <v>4141000000</v>
      </c>
      <c r="M447" s="2">
        <f t="shared" si="13"/>
        <v>2120000000</v>
      </c>
    </row>
    <row r="448" spans="1:13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t="s">
        <v>19</v>
      </c>
      <c r="K448" t="s">
        <v>148</v>
      </c>
      <c r="L448" s="2">
        <f t="shared" si="12"/>
        <v>4051000000</v>
      </c>
      <c r="M448" s="2">
        <f t="shared" si="13"/>
        <v>2052000000</v>
      </c>
    </row>
    <row r="449" spans="1:13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t="s">
        <v>19</v>
      </c>
      <c r="K449" t="s">
        <v>148</v>
      </c>
      <c r="L449" s="2">
        <f t="shared" si="12"/>
        <v>4065000000</v>
      </c>
      <c r="M449" s="2">
        <f t="shared" si="13"/>
        <v>2053000000</v>
      </c>
    </row>
    <row r="450" spans="1:13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t="s">
        <v>19</v>
      </c>
      <c r="K450" t="s">
        <v>121</v>
      </c>
      <c r="L450" s="2">
        <f t="shared" si="12"/>
        <v>2777000000</v>
      </c>
      <c r="M450" s="2">
        <f t="shared" si="13"/>
        <v>1764000000</v>
      </c>
    </row>
    <row r="451" spans="1:13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t="s">
        <v>19</v>
      </c>
      <c r="K451" t="s">
        <v>121</v>
      </c>
      <c r="L451" s="2">
        <f t="shared" ref="L451:L514" si="14">E451-F451</f>
        <v>3028000000</v>
      </c>
      <c r="M451" s="2">
        <f t="shared" ref="M451:M514" si="15">L451-G451-H451-I451</f>
        <v>1898000000</v>
      </c>
    </row>
    <row r="452" spans="1:13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t="s">
        <v>19</v>
      </c>
      <c r="K452" t="s">
        <v>121</v>
      </c>
      <c r="L452" s="2">
        <f t="shared" si="14"/>
        <v>3010000000</v>
      </c>
      <c r="M452" s="2">
        <f t="shared" si="15"/>
        <v>1900000000</v>
      </c>
    </row>
    <row r="453" spans="1:13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t="s">
        <v>19</v>
      </c>
      <c r="K453" t="s">
        <v>121</v>
      </c>
      <c r="L453" s="2">
        <f t="shared" si="14"/>
        <v>3554000000</v>
      </c>
      <c r="M453" s="2">
        <f t="shared" si="15"/>
        <v>2275000000</v>
      </c>
    </row>
    <row r="454" spans="1:13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t="s">
        <v>52</v>
      </c>
      <c r="K454" t="s">
        <v>75</v>
      </c>
      <c r="L454" s="2">
        <f t="shared" si="14"/>
        <v>817169000</v>
      </c>
      <c r="M454" s="2">
        <f t="shared" si="15"/>
        <v>366078000</v>
      </c>
    </row>
    <row r="455" spans="1:13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t="s">
        <v>52</v>
      </c>
      <c r="K455" t="s">
        <v>75</v>
      </c>
      <c r="L455" s="2">
        <f t="shared" si="14"/>
        <v>926599000</v>
      </c>
      <c r="M455" s="2">
        <f t="shared" si="15"/>
        <v>381812000</v>
      </c>
    </row>
    <row r="456" spans="1:13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t="s">
        <v>52</v>
      </c>
      <c r="K456" t="s">
        <v>75</v>
      </c>
      <c r="L456" s="2">
        <f t="shared" si="14"/>
        <v>1013117000</v>
      </c>
      <c r="M456" s="2">
        <f t="shared" si="15"/>
        <v>385136000</v>
      </c>
    </row>
    <row r="457" spans="1:13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t="s">
        <v>52</v>
      </c>
      <c r="K457" t="s">
        <v>75</v>
      </c>
      <c r="L457" s="2">
        <f t="shared" si="14"/>
        <v>1112054000</v>
      </c>
      <c r="M457" s="2">
        <f t="shared" si="15"/>
        <v>401911000</v>
      </c>
    </row>
    <row r="458" spans="1:13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t="s">
        <v>19</v>
      </c>
      <c r="K458" t="s">
        <v>197</v>
      </c>
      <c r="L458" s="2">
        <f t="shared" si="14"/>
        <v>2652700000</v>
      </c>
      <c r="M458" s="2">
        <f t="shared" si="15"/>
        <v>920100000</v>
      </c>
    </row>
    <row r="459" spans="1:13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t="s">
        <v>19</v>
      </c>
      <c r="K459" t="s">
        <v>197</v>
      </c>
      <c r="L459" s="2">
        <f t="shared" si="14"/>
        <v>2789800000</v>
      </c>
      <c r="M459" s="2">
        <f t="shared" si="15"/>
        <v>970300000</v>
      </c>
    </row>
    <row r="460" spans="1:13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t="s">
        <v>19</v>
      </c>
      <c r="K460" t="s">
        <v>197</v>
      </c>
      <c r="L460" s="2">
        <f t="shared" si="14"/>
        <v>3034000000</v>
      </c>
      <c r="M460" s="2">
        <f t="shared" si="15"/>
        <v>1040200000</v>
      </c>
    </row>
    <row r="461" spans="1:13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t="s">
        <v>19</v>
      </c>
      <c r="K461" t="s">
        <v>197</v>
      </c>
      <c r="L461" s="2">
        <f t="shared" si="14"/>
        <v>4656700000</v>
      </c>
      <c r="M461" s="2">
        <f t="shared" si="15"/>
        <v>1049700000</v>
      </c>
    </row>
    <row r="462" spans="1:13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t="s">
        <v>13</v>
      </c>
      <c r="K462" t="s">
        <v>211</v>
      </c>
      <c r="L462" s="2">
        <f t="shared" si="14"/>
        <v>1663000000</v>
      </c>
      <c r="M462" s="2">
        <f t="shared" si="15"/>
        <v>461500000</v>
      </c>
    </row>
    <row r="463" spans="1:13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t="s">
        <v>13</v>
      </c>
      <c r="K463" t="s">
        <v>211</v>
      </c>
      <c r="L463" s="2">
        <f t="shared" si="14"/>
        <v>1558400000</v>
      </c>
      <c r="M463" s="2">
        <f t="shared" si="15"/>
        <v>440000000</v>
      </c>
    </row>
    <row r="464" spans="1:13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t="s">
        <v>13</v>
      </c>
      <c r="K464" t="s">
        <v>211</v>
      </c>
      <c r="L464" s="2">
        <f t="shared" si="14"/>
        <v>1584500000</v>
      </c>
      <c r="M464" s="2">
        <f t="shared" si="15"/>
        <v>426300000</v>
      </c>
    </row>
    <row r="465" spans="1:13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t="s">
        <v>13</v>
      </c>
      <c r="K465" t="s">
        <v>211</v>
      </c>
      <c r="L465" s="2">
        <f t="shared" si="14"/>
        <v>1637100000</v>
      </c>
      <c r="M465" s="2">
        <f t="shared" si="15"/>
        <v>369300000</v>
      </c>
    </row>
    <row r="466" spans="1:13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t="s">
        <v>13</v>
      </c>
      <c r="K466" t="s">
        <v>157</v>
      </c>
      <c r="L466" s="2">
        <f t="shared" si="14"/>
        <v>2778591000</v>
      </c>
      <c r="M466" s="2">
        <f t="shared" si="15"/>
        <v>1161670000</v>
      </c>
    </row>
    <row r="467" spans="1:13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t="s">
        <v>13</v>
      </c>
      <c r="K467" t="s">
        <v>157</v>
      </c>
      <c r="L467" s="2">
        <f t="shared" si="14"/>
        <v>2974249000</v>
      </c>
      <c r="M467" s="2">
        <f t="shared" si="15"/>
        <v>1215484000</v>
      </c>
    </row>
    <row r="468" spans="1:13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t="s">
        <v>13</v>
      </c>
      <c r="K468" t="s">
        <v>157</v>
      </c>
      <c r="L468" s="2">
        <f t="shared" si="14"/>
        <v>2568144000</v>
      </c>
      <c r="M468" s="2">
        <f t="shared" si="15"/>
        <v>920762000</v>
      </c>
    </row>
    <row r="469" spans="1:13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t="s">
        <v>13</v>
      </c>
      <c r="K469" t="s">
        <v>157</v>
      </c>
      <c r="L469" s="2">
        <f t="shared" si="14"/>
        <v>2471969000</v>
      </c>
      <c r="M469" s="2">
        <f t="shared" si="15"/>
        <v>714446000</v>
      </c>
    </row>
    <row r="470" spans="1:13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t="s">
        <v>36</v>
      </c>
      <c r="K470" t="s">
        <v>214</v>
      </c>
      <c r="L470" s="2">
        <f t="shared" si="14"/>
        <v>3498000000</v>
      </c>
      <c r="M470" s="2">
        <f t="shared" si="15"/>
        <v>1046000000</v>
      </c>
    </row>
    <row r="471" spans="1:13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t="s">
        <v>36</v>
      </c>
      <c r="K471" t="s">
        <v>214</v>
      </c>
      <c r="L471" s="2">
        <f t="shared" si="14"/>
        <v>3630000000</v>
      </c>
      <c r="M471" s="2">
        <f t="shared" si="15"/>
        <v>1180000000</v>
      </c>
    </row>
    <row r="472" spans="1:13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t="s">
        <v>36</v>
      </c>
      <c r="K472" t="s">
        <v>214</v>
      </c>
      <c r="L472" s="2">
        <f t="shared" si="14"/>
        <v>3723000000</v>
      </c>
      <c r="M472" s="2">
        <f t="shared" si="15"/>
        <v>1298000000</v>
      </c>
    </row>
    <row r="473" spans="1:13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t="s">
        <v>36</v>
      </c>
      <c r="K473" t="s">
        <v>214</v>
      </c>
      <c r="L473" s="2">
        <f t="shared" si="14"/>
        <v>3858000000</v>
      </c>
      <c r="M473" s="2">
        <f t="shared" si="15"/>
        <v>1433000000</v>
      </c>
    </row>
    <row r="474" spans="1:13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t="s">
        <v>19</v>
      </c>
      <c r="K474" t="s">
        <v>155</v>
      </c>
      <c r="L474" s="2">
        <f t="shared" si="14"/>
        <v>1304400000</v>
      </c>
      <c r="M474" s="2">
        <f t="shared" si="15"/>
        <v>400900000</v>
      </c>
    </row>
    <row r="475" spans="1:13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t="s">
        <v>19</v>
      </c>
      <c r="K475" t="s">
        <v>155</v>
      </c>
      <c r="L475" s="2">
        <f t="shared" si="14"/>
        <v>1295100000</v>
      </c>
      <c r="M475" s="2">
        <f t="shared" si="15"/>
        <v>325300000</v>
      </c>
    </row>
    <row r="476" spans="1:13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t="s">
        <v>19</v>
      </c>
      <c r="K476" t="s">
        <v>155</v>
      </c>
      <c r="L476" s="2">
        <f t="shared" si="14"/>
        <v>1422500000</v>
      </c>
      <c r="M476" s="2">
        <f t="shared" si="15"/>
        <v>429700000</v>
      </c>
    </row>
    <row r="477" spans="1:13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t="s">
        <v>19</v>
      </c>
      <c r="K477" t="s">
        <v>155</v>
      </c>
      <c r="L477" s="2">
        <f t="shared" si="14"/>
        <v>1541100000</v>
      </c>
      <c r="M477" s="2">
        <f t="shared" si="15"/>
        <v>628000000</v>
      </c>
    </row>
    <row r="478" spans="1:13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t="s">
        <v>42</v>
      </c>
      <c r="K478" t="s">
        <v>45</v>
      </c>
      <c r="L478" s="2">
        <f t="shared" si="14"/>
        <v>6677000000</v>
      </c>
      <c r="M478" s="2">
        <f t="shared" si="15"/>
        <v>3567000000</v>
      </c>
    </row>
    <row r="479" spans="1:13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t="s">
        <v>42</v>
      </c>
      <c r="K479" t="s">
        <v>45</v>
      </c>
      <c r="L479" s="2">
        <f t="shared" si="14"/>
        <v>9211000000</v>
      </c>
      <c r="M479" s="2">
        <f t="shared" si="15"/>
        <v>5269000000</v>
      </c>
    </row>
    <row r="480" spans="1:13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t="s">
        <v>42</v>
      </c>
      <c r="K480" t="s">
        <v>45</v>
      </c>
      <c r="L480" s="2">
        <f t="shared" si="14"/>
        <v>9602000000</v>
      </c>
      <c r="M480" s="2">
        <f t="shared" si="15"/>
        <v>5323000000</v>
      </c>
    </row>
    <row r="481" spans="1:13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t="s">
        <v>42</v>
      </c>
      <c r="K481" t="s">
        <v>45</v>
      </c>
      <c r="L481" s="2">
        <f t="shared" si="14"/>
        <v>9731000000</v>
      </c>
      <c r="M481" s="2">
        <f t="shared" si="15"/>
        <v>5452000000</v>
      </c>
    </row>
    <row r="482" spans="1:13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t="s">
        <v>25</v>
      </c>
      <c r="K482" t="s">
        <v>199</v>
      </c>
      <c r="L482" s="2">
        <f t="shared" si="14"/>
        <v>2602731000</v>
      </c>
      <c r="M482" s="2">
        <f t="shared" si="15"/>
        <v>1370883000</v>
      </c>
    </row>
    <row r="483" spans="1:13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t="s">
        <v>25</v>
      </c>
      <c r="K483" t="s">
        <v>199</v>
      </c>
      <c r="L483" s="2">
        <f t="shared" si="14"/>
        <v>3565673000</v>
      </c>
      <c r="M483" s="2">
        <f t="shared" si="15"/>
        <v>1520428000</v>
      </c>
    </row>
    <row r="484" spans="1:13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t="s">
        <v>25</v>
      </c>
      <c r="K484" t="s">
        <v>199</v>
      </c>
      <c r="L484" s="2">
        <f t="shared" si="14"/>
        <v>3675801000</v>
      </c>
      <c r="M484" s="2">
        <f t="shared" si="15"/>
        <v>1806360000</v>
      </c>
    </row>
    <row r="485" spans="1:13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t="s">
        <v>25</v>
      </c>
      <c r="K485" t="s">
        <v>199</v>
      </c>
      <c r="L485" s="2">
        <f t="shared" si="14"/>
        <v>3957003000</v>
      </c>
      <c r="M485" s="2">
        <f t="shared" si="15"/>
        <v>1371844000</v>
      </c>
    </row>
    <row r="486" spans="1:13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t="s">
        <v>83</v>
      </c>
      <c r="K486" t="s">
        <v>84</v>
      </c>
      <c r="L486" s="2">
        <f t="shared" si="14"/>
        <v>8129000000</v>
      </c>
      <c r="M486" s="2">
        <f t="shared" si="15"/>
        <v>2606000000</v>
      </c>
    </row>
    <row r="487" spans="1:13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t="s">
        <v>83</v>
      </c>
      <c r="K487" t="s">
        <v>84</v>
      </c>
      <c r="L487" s="2">
        <f t="shared" si="14"/>
        <v>18306000000</v>
      </c>
      <c r="M487" s="2">
        <f t="shared" si="15"/>
        <v>6697000000</v>
      </c>
    </row>
    <row r="488" spans="1:13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t="s">
        <v>83</v>
      </c>
      <c r="K488" t="s">
        <v>84</v>
      </c>
      <c r="L488" s="2">
        <f t="shared" si="14"/>
        <v>11041000000</v>
      </c>
      <c r="M488" s="2">
        <f t="shared" si="15"/>
        <v>171000000</v>
      </c>
    </row>
    <row r="489" spans="1:13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t="s">
        <v>83</v>
      </c>
      <c r="K489" t="s">
        <v>84</v>
      </c>
      <c r="L489" s="2">
        <f t="shared" si="14"/>
        <v>10615000000</v>
      </c>
      <c r="M489" s="2">
        <f t="shared" si="15"/>
        <v>2347000000</v>
      </c>
    </row>
    <row r="490" spans="1:13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2">
        <f t="shared" si="14"/>
        <v>2409000000</v>
      </c>
      <c r="M490" s="2">
        <f t="shared" si="15"/>
        <v>148000000</v>
      </c>
    </row>
    <row r="491" spans="1:13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2">
        <f t="shared" si="14"/>
        <v>2228000000</v>
      </c>
      <c r="M491" s="2">
        <f t="shared" si="15"/>
        <v>32000000</v>
      </c>
    </row>
    <row r="492" spans="1:13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2">
        <f t="shared" si="14"/>
        <v>3086000000</v>
      </c>
      <c r="M492" s="2">
        <f t="shared" si="15"/>
        <v>948000000</v>
      </c>
    </row>
    <row r="493" spans="1:13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2">
        <f t="shared" si="14"/>
        <v>3042000000</v>
      </c>
      <c r="M493" s="2">
        <f t="shared" si="15"/>
        <v>898000000</v>
      </c>
    </row>
    <row r="494" spans="1:13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2">
        <f t="shared" si="14"/>
        <v>6765000000</v>
      </c>
      <c r="M494" s="2">
        <f t="shared" si="15"/>
        <v>2454000000</v>
      </c>
    </row>
    <row r="495" spans="1:13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2">
        <f t="shared" si="14"/>
        <v>7127000000</v>
      </c>
      <c r="M495" s="2">
        <f t="shared" si="15"/>
        <v>2476000000</v>
      </c>
    </row>
    <row r="496" spans="1:13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2">
        <f t="shared" si="14"/>
        <v>6821000000</v>
      </c>
      <c r="M496" s="2">
        <f t="shared" si="15"/>
        <v>2197000000</v>
      </c>
    </row>
    <row r="497" spans="1:13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2">
        <f t="shared" si="14"/>
        <v>6972000000</v>
      </c>
      <c r="M497" s="2">
        <f t="shared" si="15"/>
        <v>2325000000</v>
      </c>
    </row>
    <row r="498" spans="1:13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t="s">
        <v>59</v>
      </c>
      <c r="K498" t="s">
        <v>60</v>
      </c>
      <c r="L498" s="2">
        <f t="shared" si="14"/>
        <v>5453300000</v>
      </c>
      <c r="M498" s="2">
        <f t="shared" si="15"/>
        <v>1435000000</v>
      </c>
    </row>
    <row r="499" spans="1:13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t="s">
        <v>59</v>
      </c>
      <c r="K499" t="s">
        <v>60</v>
      </c>
      <c r="L499" s="2">
        <f t="shared" si="14"/>
        <v>6092200000</v>
      </c>
      <c r="M499" s="2">
        <f t="shared" si="15"/>
        <v>1731900000</v>
      </c>
    </row>
    <row r="500" spans="1:13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t="s">
        <v>59</v>
      </c>
      <c r="K500" t="s">
        <v>60</v>
      </c>
      <c r="L500" s="2">
        <f t="shared" si="14"/>
        <v>6601400000</v>
      </c>
      <c r="M500" s="2">
        <f t="shared" si="15"/>
        <v>2023800000</v>
      </c>
    </row>
    <row r="501" spans="1:13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t="s">
        <v>59</v>
      </c>
      <c r="K501" t="s">
        <v>60</v>
      </c>
      <c r="L501" s="2">
        <f t="shared" si="14"/>
        <v>6321600000</v>
      </c>
      <c r="M501" s="2">
        <f t="shared" si="15"/>
        <v>1976100000</v>
      </c>
    </row>
    <row r="502" spans="1:13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t="s">
        <v>42</v>
      </c>
      <c r="K502" t="s">
        <v>45</v>
      </c>
      <c r="L502" s="2">
        <f t="shared" si="14"/>
        <v>5163000000</v>
      </c>
      <c r="M502" s="2">
        <f t="shared" si="15"/>
        <v>2244000000</v>
      </c>
    </row>
    <row r="503" spans="1:13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t="s">
        <v>42</v>
      </c>
      <c r="K503" t="s">
        <v>45</v>
      </c>
      <c r="L503" s="2">
        <f t="shared" si="14"/>
        <v>5112000000</v>
      </c>
      <c r="M503" s="2">
        <f t="shared" si="15"/>
        <v>2164000000</v>
      </c>
    </row>
    <row r="504" spans="1:13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t="s">
        <v>42</v>
      </c>
      <c r="K504" t="s">
        <v>45</v>
      </c>
      <c r="L504" s="2">
        <f t="shared" si="14"/>
        <v>5494000000</v>
      </c>
      <c r="M504" s="2">
        <f t="shared" si="15"/>
        <v>2427000000</v>
      </c>
    </row>
    <row r="505" spans="1:13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t="s">
        <v>42</v>
      </c>
      <c r="K505" t="s">
        <v>45</v>
      </c>
      <c r="L505" s="2">
        <f t="shared" si="14"/>
        <v>5718000000</v>
      </c>
      <c r="M505" s="2">
        <f t="shared" si="15"/>
        <v>2471000000</v>
      </c>
    </row>
    <row r="506" spans="1:13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t="s">
        <v>13</v>
      </c>
      <c r="K506" t="s">
        <v>211</v>
      </c>
      <c r="L506" s="2">
        <f t="shared" si="14"/>
        <v>1313500000</v>
      </c>
      <c r="M506" s="2">
        <f t="shared" si="15"/>
        <v>480000000</v>
      </c>
    </row>
    <row r="507" spans="1:13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t="s">
        <v>13</v>
      </c>
      <c r="K507" t="s">
        <v>211</v>
      </c>
      <c r="L507" s="2">
        <f t="shared" si="14"/>
        <v>1516600000</v>
      </c>
      <c r="M507" s="2">
        <f t="shared" si="15"/>
        <v>611200000</v>
      </c>
    </row>
    <row r="508" spans="1:13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t="s">
        <v>13</v>
      </c>
      <c r="K508" t="s">
        <v>211</v>
      </c>
      <c r="L508" s="2">
        <f t="shared" si="14"/>
        <v>1591700000</v>
      </c>
      <c r="M508" s="2">
        <f t="shared" si="15"/>
        <v>638200000</v>
      </c>
    </row>
    <row r="509" spans="1:13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t="s">
        <v>13</v>
      </c>
      <c r="K509" t="s">
        <v>211</v>
      </c>
      <c r="L509" s="2">
        <f t="shared" si="14"/>
        <v>1776200000</v>
      </c>
      <c r="M509" s="2">
        <f t="shared" si="15"/>
        <v>693900000</v>
      </c>
    </row>
    <row r="510" spans="1:13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t="s">
        <v>42</v>
      </c>
      <c r="K510" t="s">
        <v>45</v>
      </c>
      <c r="L510" s="2">
        <f t="shared" si="14"/>
        <v>4115000000</v>
      </c>
      <c r="M510" s="2">
        <f t="shared" si="15"/>
        <v>2257000000</v>
      </c>
    </row>
    <row r="511" spans="1:13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t="s">
        <v>42</v>
      </c>
      <c r="K511" t="s">
        <v>45</v>
      </c>
      <c r="L511" s="2">
        <f t="shared" si="14"/>
        <v>4217000000</v>
      </c>
      <c r="M511" s="2">
        <f t="shared" si="15"/>
        <v>2286000000</v>
      </c>
    </row>
    <row r="512" spans="1:13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t="s">
        <v>42</v>
      </c>
      <c r="K512" t="s">
        <v>45</v>
      </c>
      <c r="L512" s="2">
        <f t="shared" si="14"/>
        <v>4671000000</v>
      </c>
      <c r="M512" s="2">
        <f t="shared" si="15"/>
        <v>2629000000</v>
      </c>
    </row>
    <row r="513" spans="1:13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t="s">
        <v>42</v>
      </c>
      <c r="K513" t="s">
        <v>45</v>
      </c>
      <c r="L513" s="2">
        <f t="shared" si="14"/>
        <v>4268000000</v>
      </c>
      <c r="M513" s="2">
        <f t="shared" si="15"/>
        <v>2013000000</v>
      </c>
    </row>
    <row r="514" spans="1:13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t="s">
        <v>36</v>
      </c>
      <c r="K514" t="s">
        <v>170</v>
      </c>
      <c r="L514" s="2">
        <f t="shared" si="14"/>
        <v>8155800000</v>
      </c>
      <c r="M514" s="2">
        <f t="shared" si="15"/>
        <v>1558800000</v>
      </c>
    </row>
    <row r="515" spans="1:13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t="s">
        <v>36</v>
      </c>
      <c r="K515" t="s">
        <v>170</v>
      </c>
      <c r="L515" s="2">
        <f t="shared" ref="L515:L578" si="16">E515-F515</f>
        <v>8810600000</v>
      </c>
      <c r="M515" s="2">
        <f t="shared" ref="M515:M578" si="17">L515-G515-H515-I515</f>
        <v>1824700000</v>
      </c>
    </row>
    <row r="516" spans="1:13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t="s">
        <v>36</v>
      </c>
      <c r="K516" t="s">
        <v>170</v>
      </c>
      <c r="L516" s="2">
        <f t="shared" si="16"/>
        <v>8679800000</v>
      </c>
      <c r="M516" s="2">
        <f t="shared" si="17"/>
        <v>1606300000</v>
      </c>
    </row>
    <row r="517" spans="1:13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t="s">
        <v>36</v>
      </c>
      <c r="K517" t="s">
        <v>170</v>
      </c>
      <c r="L517" s="2">
        <f t="shared" si="16"/>
        <v>9081200000</v>
      </c>
      <c r="M517" s="2">
        <f t="shared" si="17"/>
        <v>1743400000</v>
      </c>
    </row>
    <row r="518" spans="1:13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t="s">
        <v>59</v>
      </c>
      <c r="K518" t="s">
        <v>193</v>
      </c>
      <c r="L518" s="2">
        <f t="shared" si="16"/>
        <v>1762000000</v>
      </c>
      <c r="M518" s="2">
        <f t="shared" si="17"/>
        <v>920000000</v>
      </c>
    </row>
    <row r="519" spans="1:13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t="s">
        <v>59</v>
      </c>
      <c r="K519" t="s">
        <v>193</v>
      </c>
      <c r="L519" s="2">
        <f t="shared" si="16"/>
        <v>2776000000</v>
      </c>
      <c r="M519" s="2">
        <f t="shared" si="17"/>
        <v>1938000000</v>
      </c>
    </row>
    <row r="520" spans="1:13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t="s">
        <v>59</v>
      </c>
      <c r="K520" t="s">
        <v>193</v>
      </c>
      <c r="L520" s="2">
        <f t="shared" si="16"/>
        <v>2221000000</v>
      </c>
      <c r="M520" s="2">
        <f t="shared" si="17"/>
        <v>1239000000</v>
      </c>
    </row>
    <row r="521" spans="1:13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t="s">
        <v>59</v>
      </c>
      <c r="K521" t="s">
        <v>193</v>
      </c>
      <c r="L521" s="2">
        <f t="shared" si="16"/>
        <v>2580000000</v>
      </c>
      <c r="M521" s="2">
        <f t="shared" si="17"/>
        <v>1567000000</v>
      </c>
    </row>
    <row r="522" spans="1:13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t="s">
        <v>13</v>
      </c>
      <c r="K522" t="s">
        <v>164</v>
      </c>
      <c r="L522" s="2">
        <f t="shared" si="16"/>
        <v>9952000000</v>
      </c>
      <c r="M522" s="2">
        <f t="shared" si="17"/>
        <v>3942000000</v>
      </c>
    </row>
    <row r="523" spans="1:13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t="s">
        <v>13</v>
      </c>
      <c r="K523" t="s">
        <v>164</v>
      </c>
      <c r="L523" s="2">
        <f t="shared" si="16"/>
        <v>7762000000</v>
      </c>
      <c r="M523" s="2">
        <f t="shared" si="17"/>
        <v>3387000000</v>
      </c>
    </row>
    <row r="524" spans="1:13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t="s">
        <v>13</v>
      </c>
      <c r="K524" t="s">
        <v>164</v>
      </c>
      <c r="L524" s="2">
        <f t="shared" si="16"/>
        <v>7008000000</v>
      </c>
      <c r="M524" s="2">
        <f t="shared" si="17"/>
        <v>2943000000</v>
      </c>
    </row>
    <row r="525" spans="1:13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t="s">
        <v>13</v>
      </c>
      <c r="K525" t="s">
        <v>164</v>
      </c>
      <c r="L525" s="2">
        <f t="shared" si="16"/>
        <v>6262000000</v>
      </c>
      <c r="M525" s="2">
        <f t="shared" si="17"/>
        <v>2504000000</v>
      </c>
    </row>
    <row r="526" spans="1:13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t="s">
        <v>83</v>
      </c>
      <c r="K526" t="s">
        <v>84</v>
      </c>
      <c r="L526" s="2">
        <f t="shared" si="16"/>
        <v>9983208000</v>
      </c>
      <c r="M526" s="2">
        <f t="shared" si="17"/>
        <v>2951071000</v>
      </c>
    </row>
    <row r="527" spans="1:13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t="s">
        <v>83</v>
      </c>
      <c r="K527" t="s">
        <v>84</v>
      </c>
      <c r="L527" s="2">
        <f t="shared" si="16"/>
        <v>12420225000</v>
      </c>
      <c r="M527" s="2">
        <f t="shared" si="17"/>
        <v>4198153000</v>
      </c>
    </row>
    <row r="528" spans="1:13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t="s">
        <v>83</v>
      </c>
      <c r="K528" t="s">
        <v>84</v>
      </c>
      <c r="L528" s="2">
        <f t="shared" si="16"/>
        <v>15500951000</v>
      </c>
      <c r="M528" s="2">
        <f t="shared" si="17"/>
        <v>6218276000</v>
      </c>
    </row>
    <row r="529" spans="1:13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t="s">
        <v>83</v>
      </c>
      <c r="K529" t="s">
        <v>84</v>
      </c>
      <c r="L529" s="2">
        <f t="shared" si="16"/>
        <v>6579671000</v>
      </c>
      <c r="M529" s="2">
        <f t="shared" si="17"/>
        <v>91707000</v>
      </c>
    </row>
    <row r="530" spans="1:13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t="s">
        <v>52</v>
      </c>
      <c r="K530" t="s">
        <v>53</v>
      </c>
      <c r="L530" s="2">
        <f t="shared" si="16"/>
        <v>942759000</v>
      </c>
      <c r="M530" s="2">
        <f t="shared" si="17"/>
        <v>411579000</v>
      </c>
    </row>
    <row r="531" spans="1:13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t="s">
        <v>52</v>
      </c>
      <c r="K531" t="s">
        <v>53</v>
      </c>
      <c r="L531" s="2">
        <f t="shared" si="16"/>
        <v>1088363000</v>
      </c>
      <c r="M531" s="2">
        <f t="shared" si="17"/>
        <v>466950000</v>
      </c>
    </row>
    <row r="532" spans="1:13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t="s">
        <v>52</v>
      </c>
      <c r="K532" t="s">
        <v>53</v>
      </c>
      <c r="L532" s="2">
        <f t="shared" si="16"/>
        <v>1245891000</v>
      </c>
      <c r="M532" s="2">
        <f t="shared" si="17"/>
        <v>511772000</v>
      </c>
    </row>
    <row r="533" spans="1:13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t="s">
        <v>52</v>
      </c>
      <c r="K533" t="s">
        <v>53</v>
      </c>
      <c r="L533" s="2">
        <f t="shared" si="16"/>
        <v>1434361000</v>
      </c>
      <c r="M533" s="2">
        <f t="shared" si="17"/>
        <v>609065000</v>
      </c>
    </row>
    <row r="534" spans="1:13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t="s">
        <v>52</v>
      </c>
      <c r="K534" t="s">
        <v>53</v>
      </c>
      <c r="L534" s="2">
        <f t="shared" si="16"/>
        <v>1121995000</v>
      </c>
      <c r="M534" s="2">
        <f t="shared" si="17"/>
        <v>514093000</v>
      </c>
    </row>
    <row r="535" spans="1:13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t="s">
        <v>52</v>
      </c>
      <c r="K535" t="s">
        <v>53</v>
      </c>
      <c r="L535" s="2">
        <f t="shared" si="16"/>
        <v>1553474000</v>
      </c>
      <c r="M535" s="2">
        <f t="shared" si="17"/>
        <v>512322000</v>
      </c>
    </row>
    <row r="536" spans="1:13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t="s">
        <v>52</v>
      </c>
      <c r="K536" t="s">
        <v>53</v>
      </c>
      <c r="L536" s="2">
        <f t="shared" si="16"/>
        <v>1731184000</v>
      </c>
      <c r="M536" s="2">
        <f t="shared" si="17"/>
        <v>921375000</v>
      </c>
    </row>
    <row r="537" spans="1:13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t="s">
        <v>52</v>
      </c>
      <c r="K537" t="s">
        <v>53</v>
      </c>
      <c r="L537" s="2">
        <f t="shared" si="16"/>
        <v>1839797000</v>
      </c>
      <c r="M537" s="2">
        <f t="shared" si="17"/>
        <v>1008820000</v>
      </c>
    </row>
    <row r="538" spans="1:13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t="s">
        <v>83</v>
      </c>
      <c r="K538" t="s">
        <v>84</v>
      </c>
      <c r="L538" s="2">
        <f t="shared" si="16"/>
        <v>1504616000</v>
      </c>
      <c r="M538" s="2">
        <f t="shared" si="17"/>
        <v>650635000</v>
      </c>
    </row>
    <row r="539" spans="1:13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t="s">
        <v>83</v>
      </c>
      <c r="K539" t="s">
        <v>84</v>
      </c>
      <c r="L539" s="2">
        <f t="shared" si="16"/>
        <v>1944794000</v>
      </c>
      <c r="M539" s="2">
        <f t="shared" si="17"/>
        <v>1027362000</v>
      </c>
    </row>
    <row r="540" spans="1:13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t="s">
        <v>83</v>
      </c>
      <c r="K540" t="s">
        <v>84</v>
      </c>
      <c r="L540" s="2">
        <f t="shared" si="16"/>
        <v>1430957000</v>
      </c>
      <c r="M540" s="2">
        <f t="shared" si="17"/>
        <v>361816000</v>
      </c>
    </row>
    <row r="541" spans="1:13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t="s">
        <v>83</v>
      </c>
      <c r="K541" t="s">
        <v>84</v>
      </c>
      <c r="L541" s="2">
        <f t="shared" si="16"/>
        <v>1243430000</v>
      </c>
      <c r="M541" s="2">
        <f t="shared" si="17"/>
        <v>42763000</v>
      </c>
    </row>
    <row r="542" spans="1:13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t="s">
        <v>42</v>
      </c>
      <c r="K542" t="s">
        <v>43</v>
      </c>
      <c r="L542" s="2">
        <f t="shared" si="16"/>
        <v>2606353000</v>
      </c>
      <c r="M542" s="2">
        <f t="shared" si="17"/>
        <v>1118206000</v>
      </c>
    </row>
    <row r="543" spans="1:13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t="s">
        <v>42</v>
      </c>
      <c r="K543" t="s">
        <v>43</v>
      </c>
      <c r="L543" s="2">
        <f t="shared" si="16"/>
        <v>3303264000</v>
      </c>
      <c r="M543" s="2">
        <f t="shared" si="17"/>
        <v>1529435000</v>
      </c>
    </row>
    <row r="544" spans="1:13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t="s">
        <v>42</v>
      </c>
      <c r="K544" t="s">
        <v>43</v>
      </c>
      <c r="L544" s="2">
        <f t="shared" si="16"/>
        <v>3292717000</v>
      </c>
      <c r="M544" s="2">
        <f t="shared" si="17"/>
        <v>1632849000</v>
      </c>
    </row>
    <row r="545" spans="1:13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t="s">
        <v>42</v>
      </c>
      <c r="K545" t="s">
        <v>43</v>
      </c>
      <c r="L545" s="2">
        <f t="shared" si="16"/>
        <v>3538633000</v>
      </c>
      <c r="M545" s="2">
        <f t="shared" si="17"/>
        <v>1764164000</v>
      </c>
    </row>
    <row r="546" spans="1:13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t="s">
        <v>52</v>
      </c>
      <c r="K546" t="s">
        <v>234</v>
      </c>
      <c r="L546" s="2">
        <f t="shared" si="16"/>
        <v>362986000</v>
      </c>
      <c r="M546" s="2">
        <f t="shared" si="17"/>
        <v>169240000</v>
      </c>
    </row>
    <row r="547" spans="1:13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t="s">
        <v>52</v>
      </c>
      <c r="K547" t="s">
        <v>234</v>
      </c>
      <c r="L547" s="2">
        <f t="shared" si="16"/>
        <v>413254000</v>
      </c>
      <c r="M547" s="2">
        <f t="shared" si="17"/>
        <v>194150000</v>
      </c>
    </row>
    <row r="548" spans="1:13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t="s">
        <v>52</v>
      </c>
      <c r="K548" t="s">
        <v>234</v>
      </c>
      <c r="L548" s="2">
        <f t="shared" si="16"/>
        <v>658392000</v>
      </c>
      <c r="M548" s="2">
        <f t="shared" si="17"/>
        <v>256922000</v>
      </c>
    </row>
    <row r="549" spans="1:13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t="s">
        <v>52</v>
      </c>
      <c r="K549" t="s">
        <v>234</v>
      </c>
      <c r="L549" s="2">
        <f t="shared" si="16"/>
        <v>830899000</v>
      </c>
      <c r="M549" s="2">
        <f t="shared" si="17"/>
        <v>337386000</v>
      </c>
    </row>
    <row r="550" spans="1:13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t="s">
        <v>47</v>
      </c>
      <c r="K550" t="s">
        <v>236</v>
      </c>
      <c r="L550" s="2">
        <f t="shared" si="16"/>
        <v>1365000000</v>
      </c>
      <c r="M550" s="2">
        <f t="shared" si="17"/>
        <v>-27000000</v>
      </c>
    </row>
    <row r="551" spans="1:13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t="s">
        <v>47</v>
      </c>
      <c r="K551" t="s">
        <v>236</v>
      </c>
      <c r="L551" s="2">
        <f t="shared" si="16"/>
        <v>1466000000</v>
      </c>
      <c r="M551" s="2">
        <f t="shared" si="17"/>
        <v>322000000</v>
      </c>
    </row>
    <row r="552" spans="1:13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t="s">
        <v>47</v>
      </c>
      <c r="K552" t="s">
        <v>236</v>
      </c>
      <c r="L552" s="2">
        <f t="shared" si="16"/>
        <v>1665000000</v>
      </c>
      <c r="M552" s="2">
        <f t="shared" si="17"/>
        <v>571000000</v>
      </c>
    </row>
    <row r="553" spans="1:13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t="s">
        <v>47</v>
      </c>
      <c r="K553" t="s">
        <v>236</v>
      </c>
      <c r="L553" s="2">
        <f t="shared" si="16"/>
        <v>1403000000</v>
      </c>
      <c r="M553" s="2">
        <f t="shared" si="17"/>
        <v>294000000</v>
      </c>
    </row>
    <row r="554" spans="1:13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t="s">
        <v>13</v>
      </c>
      <c r="K554" t="s">
        <v>164</v>
      </c>
      <c r="L554" s="2">
        <f t="shared" si="16"/>
        <v>4863000000</v>
      </c>
      <c r="M554" s="2">
        <f t="shared" si="17"/>
        <v>1530000000</v>
      </c>
    </row>
    <row r="555" spans="1:13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t="s">
        <v>13</v>
      </c>
      <c r="K555" t="s">
        <v>164</v>
      </c>
      <c r="L555" s="2">
        <f t="shared" si="16"/>
        <v>6677000000</v>
      </c>
      <c r="M555" s="2">
        <f t="shared" si="17"/>
        <v>2147000000</v>
      </c>
    </row>
    <row r="556" spans="1:13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t="s">
        <v>13</v>
      </c>
      <c r="K556" t="s">
        <v>164</v>
      </c>
      <c r="L556" s="2">
        <f t="shared" si="16"/>
        <v>6906000000</v>
      </c>
      <c r="M556" s="2">
        <f t="shared" si="17"/>
        <v>2449000000</v>
      </c>
    </row>
    <row r="557" spans="1:13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t="s">
        <v>13</v>
      </c>
      <c r="K557" t="s">
        <v>164</v>
      </c>
      <c r="L557" s="2">
        <f t="shared" si="16"/>
        <v>6563000000</v>
      </c>
      <c r="M557" s="2">
        <f t="shared" si="17"/>
        <v>2342000000</v>
      </c>
    </row>
    <row r="558" spans="1:13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t="s">
        <v>42</v>
      </c>
      <c r="K558" t="s">
        <v>45</v>
      </c>
      <c r="L558" s="2">
        <f t="shared" si="16"/>
        <v>3718452000</v>
      </c>
      <c r="M558" s="2">
        <f t="shared" si="17"/>
        <v>1656705000</v>
      </c>
    </row>
    <row r="559" spans="1:13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t="s">
        <v>42</v>
      </c>
      <c r="K559" t="s">
        <v>45</v>
      </c>
      <c r="L559" s="2">
        <f t="shared" si="16"/>
        <v>3802062000</v>
      </c>
      <c r="M559" s="2">
        <f t="shared" si="17"/>
        <v>1652967000</v>
      </c>
    </row>
    <row r="560" spans="1:13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t="s">
        <v>42</v>
      </c>
      <c r="K560" t="s">
        <v>45</v>
      </c>
      <c r="L560" s="2">
        <f t="shared" si="16"/>
        <v>4368734000</v>
      </c>
      <c r="M560" s="2">
        <f t="shared" si="17"/>
        <v>2186641000</v>
      </c>
    </row>
    <row r="561" spans="1:13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t="s">
        <v>42</v>
      </c>
      <c r="K561" t="s">
        <v>45</v>
      </c>
      <c r="L561" s="2">
        <f t="shared" si="16"/>
        <v>4063978000</v>
      </c>
      <c r="M561" s="2">
        <f t="shared" si="17"/>
        <v>1651704000</v>
      </c>
    </row>
    <row r="562" spans="1:13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t="s">
        <v>25</v>
      </c>
      <c r="K562" t="s">
        <v>30</v>
      </c>
      <c r="L562" s="2">
        <f t="shared" si="16"/>
        <v>1408600000</v>
      </c>
      <c r="M562" s="2">
        <f t="shared" si="17"/>
        <v>419900000</v>
      </c>
    </row>
    <row r="563" spans="1:13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t="s">
        <v>25</v>
      </c>
      <c r="K563" t="s">
        <v>30</v>
      </c>
      <c r="L563" s="2">
        <f t="shared" si="16"/>
        <v>1528900000</v>
      </c>
      <c r="M563" s="2">
        <f t="shared" si="17"/>
        <v>456200000</v>
      </c>
    </row>
    <row r="564" spans="1:13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t="s">
        <v>25</v>
      </c>
      <c r="K564" t="s">
        <v>30</v>
      </c>
      <c r="L564" s="2">
        <f t="shared" si="16"/>
        <v>1697300000</v>
      </c>
      <c r="M564" s="2">
        <f t="shared" si="17"/>
        <v>422100000</v>
      </c>
    </row>
    <row r="565" spans="1:13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t="s">
        <v>25</v>
      </c>
      <c r="K565" t="s">
        <v>30</v>
      </c>
      <c r="L565" s="2">
        <f t="shared" si="16"/>
        <v>1876500000</v>
      </c>
      <c r="M565" s="2">
        <f t="shared" si="17"/>
        <v>642700000</v>
      </c>
    </row>
    <row r="566" spans="1:13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t="s">
        <v>42</v>
      </c>
      <c r="K566" t="s">
        <v>43</v>
      </c>
      <c r="L566" s="2">
        <f t="shared" si="16"/>
        <v>6894000000</v>
      </c>
      <c r="M566" s="2">
        <f t="shared" si="17"/>
        <v>3646000000</v>
      </c>
    </row>
    <row r="567" spans="1:13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t="s">
        <v>42</v>
      </c>
      <c r="K567" t="s">
        <v>43</v>
      </c>
      <c r="L567" s="2">
        <f t="shared" si="16"/>
        <v>5858000000</v>
      </c>
      <c r="M567" s="2">
        <f t="shared" si="17"/>
        <v>2390000000</v>
      </c>
    </row>
    <row r="568" spans="1:13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t="s">
        <v>42</v>
      </c>
      <c r="K568" t="s">
        <v>43</v>
      </c>
      <c r="L568" s="2">
        <f t="shared" si="16"/>
        <v>8041000000</v>
      </c>
      <c r="M568" s="2">
        <f t="shared" si="17"/>
        <v>4391000000</v>
      </c>
    </row>
    <row r="569" spans="1:13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t="s">
        <v>42</v>
      </c>
      <c r="K569" t="s">
        <v>43</v>
      </c>
      <c r="L569" s="2">
        <f t="shared" si="16"/>
        <v>8672000000</v>
      </c>
      <c r="M569" s="2">
        <f t="shared" si="17"/>
        <v>3160000000</v>
      </c>
    </row>
    <row r="570" spans="1:13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t="s">
        <v>13</v>
      </c>
      <c r="K570" t="s">
        <v>146</v>
      </c>
      <c r="L570" s="2">
        <f t="shared" si="16"/>
        <v>1835370000</v>
      </c>
      <c r="M570" s="2">
        <f t="shared" si="17"/>
        <v>530798000</v>
      </c>
    </row>
    <row r="571" spans="1:13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t="s">
        <v>13</v>
      </c>
      <c r="K571" t="s">
        <v>146</v>
      </c>
      <c r="L571" s="2">
        <f t="shared" si="16"/>
        <v>1882853000</v>
      </c>
      <c r="M571" s="2">
        <f t="shared" si="17"/>
        <v>552073000</v>
      </c>
    </row>
    <row r="572" spans="1:13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t="s">
        <v>13</v>
      </c>
      <c r="K572" t="s">
        <v>146</v>
      </c>
      <c r="L572" s="2">
        <f t="shared" si="16"/>
        <v>1981427000</v>
      </c>
      <c r="M572" s="2">
        <f t="shared" si="17"/>
        <v>594648000</v>
      </c>
    </row>
    <row r="573" spans="1:13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t="s">
        <v>13</v>
      </c>
      <c r="K573" t="s">
        <v>146</v>
      </c>
      <c r="L573" s="2">
        <f t="shared" si="16"/>
        <v>2187777000</v>
      </c>
      <c r="M573" s="2">
        <f t="shared" si="17"/>
        <v>721484000</v>
      </c>
    </row>
    <row r="574" spans="1:13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t="s">
        <v>19</v>
      </c>
      <c r="K574" t="s">
        <v>77</v>
      </c>
      <c r="L574" s="2">
        <f t="shared" si="16"/>
        <v>3733225000</v>
      </c>
      <c r="M574" s="2">
        <f t="shared" si="17"/>
        <v>510451000</v>
      </c>
    </row>
    <row r="575" spans="1:13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t="s">
        <v>19</v>
      </c>
      <c r="K575" t="s">
        <v>77</v>
      </c>
      <c r="L575" s="2">
        <f t="shared" si="16"/>
        <v>4584404000</v>
      </c>
      <c r="M575" s="2">
        <f t="shared" si="17"/>
        <v>587775000</v>
      </c>
    </row>
    <row r="576" spans="1:13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t="s">
        <v>19</v>
      </c>
      <c r="K576" t="s">
        <v>77</v>
      </c>
      <c r="L576" s="2">
        <f t="shared" si="16"/>
        <v>5362758000</v>
      </c>
      <c r="M576" s="2">
        <f t="shared" si="17"/>
        <v>421057000</v>
      </c>
    </row>
    <row r="577" spans="1:13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t="s">
        <v>19</v>
      </c>
      <c r="K577" t="s">
        <v>77</v>
      </c>
      <c r="L577" s="2">
        <f t="shared" si="16"/>
        <v>7176866000</v>
      </c>
      <c r="M577" s="2">
        <f t="shared" si="17"/>
        <v>578997000</v>
      </c>
    </row>
    <row r="578" spans="1:13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t="s">
        <v>52</v>
      </c>
      <c r="K578" t="s">
        <v>75</v>
      </c>
      <c r="L578" s="2">
        <f t="shared" si="16"/>
        <v>295368000</v>
      </c>
      <c r="M578" s="2">
        <f t="shared" si="17"/>
        <v>162592000</v>
      </c>
    </row>
    <row r="579" spans="1:13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t="s">
        <v>52</v>
      </c>
      <c r="K579" t="s">
        <v>75</v>
      </c>
      <c r="L579" s="2">
        <f t="shared" ref="L579:L642" si="18">E579-F579</f>
        <v>380601000</v>
      </c>
      <c r="M579" s="2">
        <f t="shared" ref="M579:M642" si="19">L579-G579-H579-I579</f>
        <v>222101000</v>
      </c>
    </row>
    <row r="580" spans="1:13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t="s">
        <v>52</v>
      </c>
      <c r="K580" t="s">
        <v>75</v>
      </c>
      <c r="L580" s="2">
        <f t="shared" si="18"/>
        <v>474739000</v>
      </c>
      <c r="M580" s="2">
        <f t="shared" si="19"/>
        <v>288294000</v>
      </c>
    </row>
    <row r="581" spans="1:13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t="s">
        <v>52</v>
      </c>
      <c r="K581" t="s">
        <v>75</v>
      </c>
      <c r="L581" s="2">
        <f t="shared" si="18"/>
        <v>578305000</v>
      </c>
      <c r="M581" s="2">
        <f t="shared" si="19"/>
        <v>364057000</v>
      </c>
    </row>
    <row r="582" spans="1:13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t="s">
        <v>19</v>
      </c>
      <c r="K582" t="s">
        <v>245</v>
      </c>
      <c r="L582" s="2">
        <f t="shared" si="18"/>
        <v>23867000000</v>
      </c>
      <c r="M582" s="2">
        <f t="shared" si="19"/>
        <v>13017000000</v>
      </c>
    </row>
    <row r="583" spans="1:13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t="s">
        <v>19</v>
      </c>
      <c r="K583" t="s">
        <v>245</v>
      </c>
      <c r="L583" s="2">
        <f t="shared" si="18"/>
        <v>12174000000</v>
      </c>
      <c r="M583" s="2">
        <f t="shared" si="19"/>
        <v>332000000</v>
      </c>
    </row>
    <row r="584" spans="1:13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t="s">
        <v>19</v>
      </c>
      <c r="K584" t="s">
        <v>245</v>
      </c>
      <c r="L584" s="2">
        <f t="shared" si="18"/>
        <v>18149000000</v>
      </c>
      <c r="M584" s="2">
        <f t="shared" si="19"/>
        <v>7647000000</v>
      </c>
    </row>
    <row r="585" spans="1:13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t="s">
        <v>19</v>
      </c>
      <c r="K585" t="s">
        <v>245</v>
      </c>
      <c r="L585" s="2">
        <f t="shared" si="18"/>
        <v>16312000000</v>
      </c>
      <c r="M585" s="2">
        <f t="shared" si="19"/>
        <v>4116000000</v>
      </c>
    </row>
    <row r="586" spans="1:13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t="s">
        <v>13</v>
      </c>
      <c r="K586" t="s">
        <v>64</v>
      </c>
      <c r="L586" s="2">
        <f t="shared" si="18"/>
        <v>1719445000</v>
      </c>
      <c r="M586" s="2">
        <f t="shared" si="19"/>
        <v>712014000</v>
      </c>
    </row>
    <row r="587" spans="1:13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t="s">
        <v>13</v>
      </c>
      <c r="K587" t="s">
        <v>64</v>
      </c>
      <c r="L587" s="2">
        <f t="shared" si="18"/>
        <v>1897402000</v>
      </c>
      <c r="M587" s="2">
        <f t="shared" si="19"/>
        <v>786626000</v>
      </c>
    </row>
    <row r="588" spans="1:13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t="s">
        <v>13</v>
      </c>
      <c r="K588" t="s">
        <v>64</v>
      </c>
      <c r="L588" s="2">
        <f t="shared" si="18"/>
        <v>1948934000</v>
      </c>
      <c r="M588" s="2">
        <f t="shared" si="19"/>
        <v>827344000</v>
      </c>
    </row>
    <row r="589" spans="1:13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t="s">
        <v>13</v>
      </c>
      <c r="K589" t="s">
        <v>64</v>
      </c>
      <c r="L589" s="2">
        <f t="shared" si="18"/>
        <v>1964777000</v>
      </c>
      <c r="M589" s="2">
        <f t="shared" si="19"/>
        <v>795307000</v>
      </c>
    </row>
    <row r="590" spans="1:13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t="s">
        <v>22</v>
      </c>
      <c r="K590" t="s">
        <v>57</v>
      </c>
      <c r="L590" s="2">
        <f t="shared" si="18"/>
        <v>5997000000</v>
      </c>
      <c r="M590" s="2">
        <f t="shared" si="19"/>
        <v>2804000000</v>
      </c>
    </row>
    <row r="591" spans="1:13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t="s">
        <v>22</v>
      </c>
      <c r="K591" t="s">
        <v>57</v>
      </c>
      <c r="L591" s="2">
        <f t="shared" si="18"/>
        <v>10313000000</v>
      </c>
      <c r="M591" s="2">
        <f t="shared" si="19"/>
        <v>4994000000</v>
      </c>
    </row>
    <row r="592" spans="1:13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t="s">
        <v>22</v>
      </c>
      <c r="K592" t="s">
        <v>57</v>
      </c>
      <c r="L592" s="2">
        <f t="shared" si="18"/>
        <v>15061000000</v>
      </c>
      <c r="M592" s="2">
        <f t="shared" si="19"/>
        <v>6225000000</v>
      </c>
    </row>
    <row r="593" spans="1:13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t="s">
        <v>22</v>
      </c>
      <c r="K593" t="s">
        <v>57</v>
      </c>
      <c r="L593" s="2">
        <f t="shared" si="18"/>
        <v>23849000000</v>
      </c>
      <c r="M593" s="2">
        <f t="shared" si="19"/>
        <v>12427000000</v>
      </c>
    </row>
    <row r="594" spans="1:13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t="s">
        <v>13</v>
      </c>
      <c r="K594" t="s">
        <v>64</v>
      </c>
      <c r="L594" s="2">
        <f t="shared" si="18"/>
        <v>1041600000</v>
      </c>
      <c r="M594" s="2">
        <f t="shared" si="19"/>
        <v>161100000</v>
      </c>
    </row>
    <row r="595" spans="1:13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t="s">
        <v>13</v>
      </c>
      <c r="K595" t="s">
        <v>64</v>
      </c>
      <c r="L595" s="2">
        <f t="shared" si="18"/>
        <v>1295100000</v>
      </c>
      <c r="M595" s="2">
        <f t="shared" si="19"/>
        <v>347000000</v>
      </c>
    </row>
    <row r="596" spans="1:13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t="s">
        <v>13</v>
      </c>
      <c r="K596" t="s">
        <v>64</v>
      </c>
      <c r="L596" s="2">
        <f t="shared" si="18"/>
        <v>1366900000</v>
      </c>
      <c r="M596" s="2">
        <f t="shared" si="19"/>
        <v>410500000</v>
      </c>
    </row>
    <row r="597" spans="1:13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t="s">
        <v>13</v>
      </c>
      <c r="K597" t="s">
        <v>64</v>
      </c>
      <c r="L597" s="2">
        <f t="shared" si="18"/>
        <v>1581900000</v>
      </c>
      <c r="M597" s="2">
        <f t="shared" si="19"/>
        <v>512700000</v>
      </c>
    </row>
    <row r="598" spans="1:13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t="s">
        <v>59</v>
      </c>
      <c r="K598" t="s">
        <v>250</v>
      </c>
      <c r="L598" s="2">
        <f t="shared" si="18"/>
        <v>6449000000</v>
      </c>
      <c r="M598" s="2">
        <f t="shared" si="19"/>
        <v>5733000000</v>
      </c>
    </row>
    <row r="599" spans="1:13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t="s">
        <v>59</v>
      </c>
      <c r="K599" t="s">
        <v>250</v>
      </c>
      <c r="L599" s="2">
        <f t="shared" si="18"/>
        <v>6284000000</v>
      </c>
      <c r="M599" s="2">
        <f t="shared" si="19"/>
        <v>5417000000</v>
      </c>
    </row>
    <row r="600" spans="1:13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t="s">
        <v>59</v>
      </c>
      <c r="K600" t="s">
        <v>250</v>
      </c>
      <c r="L600" s="2">
        <f t="shared" si="18"/>
        <v>1934000000</v>
      </c>
      <c r="M600" s="2">
        <f t="shared" si="19"/>
        <v>1216000000</v>
      </c>
    </row>
    <row r="601" spans="1:13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t="s">
        <v>59</v>
      </c>
      <c r="K601" t="s">
        <v>250</v>
      </c>
      <c r="L601" s="2">
        <f t="shared" si="18"/>
        <v>-12647000000</v>
      </c>
      <c r="M601" s="2">
        <f t="shared" si="19"/>
        <v>-13343000000</v>
      </c>
    </row>
    <row r="602" spans="1:13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t="s">
        <v>13</v>
      </c>
      <c r="K602" t="s">
        <v>146</v>
      </c>
      <c r="L602" s="2">
        <f t="shared" si="18"/>
        <v>27839000000</v>
      </c>
      <c r="M602" s="2">
        <f t="shared" si="19"/>
        <v>5094000000</v>
      </c>
    </row>
    <row r="603" spans="1:13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t="s">
        <v>13</v>
      </c>
      <c r="K603" t="s">
        <v>146</v>
      </c>
      <c r="L603" s="2">
        <f t="shared" si="18"/>
        <v>28515000000</v>
      </c>
      <c r="M603" s="2">
        <f t="shared" si="19"/>
        <v>3815000000</v>
      </c>
    </row>
    <row r="604" spans="1:13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t="s">
        <v>13</v>
      </c>
      <c r="K604" t="s">
        <v>146</v>
      </c>
      <c r="L604" s="2">
        <f t="shared" si="18"/>
        <v>30469000000</v>
      </c>
      <c r="M604" s="2">
        <f t="shared" si="19"/>
        <v>2143000000</v>
      </c>
    </row>
    <row r="605" spans="1:13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t="s">
        <v>13</v>
      </c>
      <c r="K605" t="s">
        <v>146</v>
      </c>
      <c r="L605" s="2">
        <f t="shared" si="18"/>
        <v>33038000000</v>
      </c>
      <c r="M605" s="2">
        <f t="shared" si="19"/>
        <v>3077000000</v>
      </c>
    </row>
    <row r="606" spans="1:13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t="s">
        <v>42</v>
      </c>
      <c r="K606" t="s">
        <v>45</v>
      </c>
      <c r="L606" s="2">
        <f t="shared" si="18"/>
        <v>8538000000</v>
      </c>
      <c r="M606" s="2">
        <f t="shared" si="19"/>
        <v>2134000000</v>
      </c>
    </row>
    <row r="607" spans="1:13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t="s">
        <v>42</v>
      </c>
      <c r="K607" t="s">
        <v>45</v>
      </c>
      <c r="L607" s="2">
        <f t="shared" si="18"/>
        <v>8433000000</v>
      </c>
      <c r="M607" s="2">
        <f t="shared" si="19"/>
        <v>2377000000</v>
      </c>
    </row>
    <row r="608" spans="1:13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t="s">
        <v>42</v>
      </c>
      <c r="K608" t="s">
        <v>45</v>
      </c>
      <c r="L608" s="2">
        <f t="shared" si="18"/>
        <v>8053000000</v>
      </c>
      <c r="M608" s="2">
        <f t="shared" si="19"/>
        <v>1062000000</v>
      </c>
    </row>
    <row r="609" spans="1:13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t="s">
        <v>42</v>
      </c>
      <c r="K609" t="s">
        <v>45</v>
      </c>
      <c r="L609" s="2">
        <f t="shared" si="18"/>
        <v>8853000000</v>
      </c>
      <c r="M609" s="2">
        <f t="shared" si="19"/>
        <v>2334000000</v>
      </c>
    </row>
    <row r="610" spans="1:13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t="s">
        <v>22</v>
      </c>
      <c r="K610" t="s">
        <v>174</v>
      </c>
      <c r="L610" s="2">
        <f t="shared" si="18"/>
        <v>1228267000</v>
      </c>
      <c r="M610" s="2">
        <f t="shared" si="19"/>
        <v>430818000</v>
      </c>
    </row>
    <row r="611" spans="1:13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t="s">
        <v>22</v>
      </c>
      <c r="K611" t="s">
        <v>174</v>
      </c>
      <c r="L611" s="2">
        <f t="shared" si="18"/>
        <v>1422087000</v>
      </c>
      <c r="M611" s="2">
        <f t="shared" si="19"/>
        <v>493557000</v>
      </c>
    </row>
    <row r="612" spans="1:13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t="s">
        <v>22</v>
      </c>
      <c r="K612" t="s">
        <v>174</v>
      </c>
      <c r="L612" s="2">
        <f t="shared" si="18"/>
        <v>1587562000</v>
      </c>
      <c r="M612" s="2">
        <f t="shared" si="19"/>
        <v>552899000</v>
      </c>
    </row>
    <row r="613" spans="1:13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t="s">
        <v>22</v>
      </c>
      <c r="K613" t="s">
        <v>174</v>
      </c>
      <c r="L613" s="2">
        <f t="shared" si="18"/>
        <v>1657829000</v>
      </c>
      <c r="M613" s="2">
        <f t="shared" si="19"/>
        <v>556428000</v>
      </c>
    </row>
    <row r="614" spans="1:13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t="s">
        <v>22</v>
      </c>
      <c r="K614" t="s">
        <v>57</v>
      </c>
      <c r="L614" s="2">
        <f t="shared" si="18"/>
        <v>1839600000</v>
      </c>
      <c r="M614" s="2">
        <f t="shared" si="19"/>
        <v>1076300000</v>
      </c>
    </row>
    <row r="615" spans="1:13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t="s">
        <v>22</v>
      </c>
      <c r="K615" t="s">
        <v>57</v>
      </c>
      <c r="L615" s="2">
        <f t="shared" si="18"/>
        <v>1970700000</v>
      </c>
      <c r="M615" s="2">
        <f t="shared" si="19"/>
        <v>1062900000</v>
      </c>
    </row>
    <row r="616" spans="1:13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t="s">
        <v>22</v>
      </c>
      <c r="K616" t="s">
        <v>57</v>
      </c>
      <c r="L616" s="2">
        <f t="shared" si="18"/>
        <v>2085500000</v>
      </c>
      <c r="M616" s="2">
        <f t="shared" si="19"/>
        <v>1270600000</v>
      </c>
    </row>
    <row r="617" spans="1:13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t="s">
        <v>22</v>
      </c>
      <c r="K617" t="s">
        <v>57</v>
      </c>
      <c r="L617" s="2">
        <f t="shared" si="18"/>
        <v>2202000000</v>
      </c>
      <c r="M617" s="2">
        <f t="shared" si="19"/>
        <v>1099200000</v>
      </c>
    </row>
    <row r="618" spans="1:13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t="s">
        <v>22</v>
      </c>
      <c r="K618" t="s">
        <v>57</v>
      </c>
      <c r="L618" s="2">
        <f t="shared" si="18"/>
        <v>1872000000</v>
      </c>
      <c r="M618" s="2">
        <f t="shared" si="19"/>
        <v>1048000000</v>
      </c>
    </row>
    <row r="619" spans="1:13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t="s">
        <v>22</v>
      </c>
      <c r="K619" t="s">
        <v>57</v>
      </c>
      <c r="L619" s="2">
        <f t="shared" si="18"/>
        <v>2038000000</v>
      </c>
      <c r="M619" s="2">
        <f t="shared" si="19"/>
        <v>1061000000</v>
      </c>
    </row>
    <row r="620" spans="1:13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t="s">
        <v>22</v>
      </c>
      <c r="K620" t="s">
        <v>57</v>
      </c>
      <c r="L620" s="2">
        <f t="shared" si="18"/>
        <v>2185000000</v>
      </c>
      <c r="M620" s="2">
        <f t="shared" si="19"/>
        <v>1210000000</v>
      </c>
    </row>
    <row r="621" spans="1:13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t="s">
        <v>22</v>
      </c>
      <c r="K621" t="s">
        <v>57</v>
      </c>
      <c r="L621" s="2">
        <f t="shared" si="18"/>
        <v>2345000000</v>
      </c>
      <c r="M621" s="2">
        <f t="shared" si="19"/>
        <v>1311000000</v>
      </c>
    </row>
    <row r="622" spans="1:13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t="s">
        <v>19</v>
      </c>
      <c r="K622" t="s">
        <v>257</v>
      </c>
      <c r="L622" s="2">
        <f t="shared" si="18"/>
        <v>2034000000</v>
      </c>
      <c r="M622" s="2">
        <f t="shared" si="19"/>
        <v>622000000</v>
      </c>
    </row>
    <row r="623" spans="1:13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t="s">
        <v>19</v>
      </c>
      <c r="K623" t="s">
        <v>257</v>
      </c>
      <c r="L623" s="2">
        <f t="shared" si="18"/>
        <v>2133000000</v>
      </c>
      <c r="M623" s="2">
        <f t="shared" si="19"/>
        <v>666000000</v>
      </c>
    </row>
    <row r="624" spans="1:13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t="s">
        <v>19</v>
      </c>
      <c r="K624" t="s">
        <v>257</v>
      </c>
      <c r="L624" s="2">
        <f t="shared" si="18"/>
        <v>2374000000</v>
      </c>
      <c r="M624" s="2">
        <f t="shared" si="19"/>
        <v>809000000</v>
      </c>
    </row>
    <row r="625" spans="1:13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t="s">
        <v>19</v>
      </c>
      <c r="K625" t="s">
        <v>257</v>
      </c>
      <c r="L625" s="2">
        <f t="shared" si="18"/>
        <v>2505000000</v>
      </c>
      <c r="M625" s="2">
        <f t="shared" si="19"/>
        <v>942000000</v>
      </c>
    </row>
    <row r="626" spans="1:13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t="s">
        <v>22</v>
      </c>
      <c r="K626" t="s">
        <v>259</v>
      </c>
      <c r="L626" s="2">
        <f t="shared" si="18"/>
        <v>735184000</v>
      </c>
      <c r="M626" s="2">
        <f t="shared" si="19"/>
        <v>305330000</v>
      </c>
    </row>
    <row r="627" spans="1:13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t="s">
        <v>22</v>
      </c>
      <c r="K627" t="s">
        <v>259</v>
      </c>
      <c r="L627" s="2">
        <f t="shared" si="18"/>
        <v>737010000</v>
      </c>
      <c r="M627" s="2">
        <f t="shared" si="19"/>
        <v>266575000</v>
      </c>
    </row>
    <row r="628" spans="1:13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t="s">
        <v>22</v>
      </c>
      <c r="K628" t="s">
        <v>259</v>
      </c>
      <c r="L628" s="2">
        <f t="shared" si="18"/>
        <v>750373000</v>
      </c>
      <c r="M628" s="2">
        <f t="shared" si="19"/>
        <v>275627000</v>
      </c>
    </row>
    <row r="629" spans="1:13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t="s">
        <v>22</v>
      </c>
      <c r="K629" t="s">
        <v>259</v>
      </c>
      <c r="L629" s="2">
        <f t="shared" si="18"/>
        <v>753561000</v>
      </c>
      <c r="M629" s="2">
        <f t="shared" si="19"/>
        <v>307125000</v>
      </c>
    </row>
    <row r="630" spans="1:13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t="s">
        <v>13</v>
      </c>
      <c r="K630" t="s">
        <v>261</v>
      </c>
      <c r="L630" s="2">
        <f t="shared" si="18"/>
        <v>1365191000</v>
      </c>
      <c r="M630" s="2">
        <f t="shared" si="19"/>
        <v>1190043000</v>
      </c>
    </row>
    <row r="631" spans="1:13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t="s">
        <v>13</v>
      </c>
      <c r="K631" t="s">
        <v>261</v>
      </c>
      <c r="L631" s="2">
        <f t="shared" si="18"/>
        <v>1399033000</v>
      </c>
      <c r="M631" s="2">
        <f t="shared" si="19"/>
        <v>1216322000</v>
      </c>
    </row>
    <row r="632" spans="1:13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t="s">
        <v>13</v>
      </c>
      <c r="K632" t="s">
        <v>261</v>
      </c>
      <c r="L632" s="2">
        <f t="shared" si="18"/>
        <v>1094696000</v>
      </c>
      <c r="M632" s="2">
        <f t="shared" si="19"/>
        <v>686471000</v>
      </c>
    </row>
    <row r="633" spans="1:13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t="s">
        <v>13</v>
      </c>
      <c r="K633" t="s">
        <v>261</v>
      </c>
      <c r="L633" s="2">
        <f t="shared" si="18"/>
        <v>790316000</v>
      </c>
      <c r="M633" s="2">
        <f t="shared" si="19"/>
        <v>599243000</v>
      </c>
    </row>
    <row r="634" spans="1:13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t="s">
        <v>13</v>
      </c>
      <c r="K634" t="s">
        <v>157</v>
      </c>
      <c r="L634" s="2">
        <f t="shared" si="18"/>
        <v>1688095000</v>
      </c>
      <c r="M634" s="2">
        <f t="shared" si="19"/>
        <v>721266000</v>
      </c>
    </row>
    <row r="635" spans="1:13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t="s">
        <v>13</v>
      </c>
      <c r="K635" t="s">
        <v>157</v>
      </c>
      <c r="L635" s="2">
        <f t="shared" si="18"/>
        <v>1714617000</v>
      </c>
      <c r="M635" s="2">
        <f t="shared" si="19"/>
        <v>777717000</v>
      </c>
    </row>
    <row r="636" spans="1:13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t="s">
        <v>13</v>
      </c>
      <c r="K636" t="s">
        <v>157</v>
      </c>
      <c r="L636" s="2">
        <f t="shared" si="18"/>
        <v>1487318000</v>
      </c>
      <c r="M636" s="2">
        <f t="shared" si="19"/>
        <v>515707000</v>
      </c>
    </row>
    <row r="637" spans="1:13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t="s">
        <v>13</v>
      </c>
      <c r="K637" t="s">
        <v>157</v>
      </c>
      <c r="L637" s="2">
        <f t="shared" si="18"/>
        <v>1231554000</v>
      </c>
      <c r="M637" s="2">
        <f t="shared" si="19"/>
        <v>266232000</v>
      </c>
    </row>
    <row r="638" spans="1:13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t="s">
        <v>59</v>
      </c>
      <c r="K638" t="s">
        <v>193</v>
      </c>
      <c r="L638" s="2">
        <f t="shared" si="18"/>
        <v>1268300000</v>
      </c>
      <c r="M638" s="2">
        <f t="shared" si="19"/>
        <v>666600000</v>
      </c>
    </row>
    <row r="639" spans="1:13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t="s">
        <v>59</v>
      </c>
      <c r="K639" t="s">
        <v>193</v>
      </c>
      <c r="L639" s="2">
        <f t="shared" si="18"/>
        <v>1200900000</v>
      </c>
      <c r="M639" s="2">
        <f t="shared" si="19"/>
        <v>589200000</v>
      </c>
    </row>
    <row r="640" spans="1:13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t="s">
        <v>59</v>
      </c>
      <c r="K640" t="s">
        <v>193</v>
      </c>
      <c r="L640" s="2">
        <f t="shared" si="18"/>
        <v>1210900000</v>
      </c>
      <c r="M640" s="2">
        <f t="shared" si="19"/>
        <v>494800000</v>
      </c>
    </row>
    <row r="641" spans="1:13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t="s">
        <v>59</v>
      </c>
      <c r="K641" t="s">
        <v>193</v>
      </c>
      <c r="L641" s="2">
        <f t="shared" si="18"/>
        <v>1075400000</v>
      </c>
      <c r="M641" s="2">
        <f t="shared" si="19"/>
        <v>193800000</v>
      </c>
    </row>
    <row r="642" spans="1:13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t="s">
        <v>52</v>
      </c>
      <c r="K642" t="s">
        <v>265</v>
      </c>
      <c r="L642" s="2">
        <f t="shared" si="18"/>
        <v>446959000</v>
      </c>
      <c r="M642" s="2">
        <f t="shared" si="19"/>
        <v>254161000</v>
      </c>
    </row>
    <row r="643" spans="1:13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t="s">
        <v>52</v>
      </c>
      <c r="K643" t="s">
        <v>265</v>
      </c>
      <c r="L643" s="2">
        <f t="shared" ref="L643:L706" si="20">E643-F643</f>
        <v>474167000</v>
      </c>
      <c r="M643" s="2">
        <f t="shared" ref="M643:M706" si="21">L643-G643-H643-I643</f>
        <v>271037000</v>
      </c>
    </row>
    <row r="644" spans="1:13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t="s">
        <v>52</v>
      </c>
      <c r="K644" t="s">
        <v>265</v>
      </c>
      <c r="L644" s="2">
        <f t="shared" si="20"/>
        <v>510595000</v>
      </c>
      <c r="M644" s="2">
        <f t="shared" si="21"/>
        <v>300154000</v>
      </c>
    </row>
    <row r="645" spans="1:13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t="s">
        <v>52</v>
      </c>
      <c r="K645" t="s">
        <v>265</v>
      </c>
      <c r="L645" s="2">
        <f t="shared" si="20"/>
        <v>547979000</v>
      </c>
      <c r="M645" s="2">
        <f t="shared" si="21"/>
        <v>320995000</v>
      </c>
    </row>
    <row r="646" spans="1:13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t="s">
        <v>22</v>
      </c>
      <c r="K646" t="s">
        <v>34</v>
      </c>
      <c r="L646" s="2">
        <f t="shared" si="20"/>
        <v>852749000</v>
      </c>
      <c r="M646" s="2">
        <f t="shared" si="21"/>
        <v>439361000</v>
      </c>
    </row>
    <row r="647" spans="1:13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t="s">
        <v>22</v>
      </c>
      <c r="K647" t="s">
        <v>34</v>
      </c>
      <c r="L647" s="2">
        <f t="shared" si="20"/>
        <v>864632000</v>
      </c>
      <c r="M647" s="2">
        <f t="shared" si="21"/>
        <v>460071000</v>
      </c>
    </row>
    <row r="648" spans="1:13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t="s">
        <v>22</v>
      </c>
      <c r="K648" t="s">
        <v>34</v>
      </c>
      <c r="L648" s="2">
        <f t="shared" si="20"/>
        <v>824941000</v>
      </c>
      <c r="M648" s="2">
        <f t="shared" si="21"/>
        <v>427145000</v>
      </c>
    </row>
    <row r="649" spans="1:13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t="s">
        <v>22</v>
      </c>
      <c r="K649" t="s">
        <v>34</v>
      </c>
      <c r="L649" s="2">
        <f t="shared" si="20"/>
        <v>919267000</v>
      </c>
      <c r="M649" s="2">
        <f t="shared" si="21"/>
        <v>533482000</v>
      </c>
    </row>
    <row r="650" spans="1:13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t="s">
        <v>182</v>
      </c>
      <c r="K650" t="s">
        <v>183</v>
      </c>
      <c r="L650" s="2">
        <f t="shared" si="20"/>
        <v>5011853000</v>
      </c>
      <c r="M650" s="2">
        <f t="shared" si="21"/>
        <v>1068905000</v>
      </c>
    </row>
    <row r="651" spans="1:13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t="s">
        <v>182</v>
      </c>
      <c r="K651" t="s">
        <v>183</v>
      </c>
      <c r="L651" s="2">
        <f t="shared" si="20"/>
        <v>4762000000</v>
      </c>
      <c r="M651" s="2">
        <f t="shared" si="21"/>
        <v>976000000</v>
      </c>
    </row>
    <row r="652" spans="1:13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t="s">
        <v>182</v>
      </c>
      <c r="K652" t="s">
        <v>183</v>
      </c>
      <c r="L652" s="2">
        <f t="shared" si="20"/>
        <v>4772000000</v>
      </c>
      <c r="M652" s="2">
        <f t="shared" si="21"/>
        <v>962000000</v>
      </c>
    </row>
    <row r="653" spans="1:13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t="s">
        <v>182</v>
      </c>
      <c r="K653" t="s">
        <v>183</v>
      </c>
      <c r="L653" s="2">
        <f t="shared" si="20"/>
        <v>5576000000</v>
      </c>
      <c r="M653" s="2">
        <f t="shared" si="21"/>
        <v>981000000</v>
      </c>
    </row>
    <row r="654" spans="1:13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t="s">
        <v>13</v>
      </c>
      <c r="K654" t="s">
        <v>91</v>
      </c>
      <c r="L654" s="2">
        <f t="shared" si="20"/>
        <v>5728000000</v>
      </c>
      <c r="M654" s="2">
        <f t="shared" si="21"/>
        <v>3689000000</v>
      </c>
    </row>
    <row r="655" spans="1:13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t="s">
        <v>13</v>
      </c>
      <c r="K655" t="s">
        <v>91</v>
      </c>
      <c r="L655" s="2">
        <f t="shared" si="20"/>
        <v>5873000000</v>
      </c>
      <c r="M655" s="2">
        <f t="shared" si="21"/>
        <v>3889000000</v>
      </c>
    </row>
    <row r="656" spans="1:13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t="s">
        <v>13</v>
      </c>
      <c r="K656" t="s">
        <v>91</v>
      </c>
      <c r="L656" s="2">
        <f t="shared" si="20"/>
        <v>6130000000</v>
      </c>
      <c r="M656" s="2">
        <f t="shared" si="21"/>
        <v>4178000000</v>
      </c>
    </row>
    <row r="657" spans="1:13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t="s">
        <v>13</v>
      </c>
      <c r="K657" t="s">
        <v>91</v>
      </c>
      <c r="L657" s="2">
        <f t="shared" si="20"/>
        <v>6249000000</v>
      </c>
      <c r="M657" s="2">
        <f t="shared" si="21"/>
        <v>4309000000</v>
      </c>
    </row>
    <row r="658" spans="1:13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t="s">
        <v>52</v>
      </c>
      <c r="K658" t="s">
        <v>265</v>
      </c>
      <c r="L658" s="2">
        <f t="shared" si="20"/>
        <v>1625965000</v>
      </c>
      <c r="M658" s="2">
        <f t="shared" si="21"/>
        <v>784982000</v>
      </c>
    </row>
    <row r="659" spans="1:13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t="s">
        <v>52</v>
      </c>
      <c r="K659" t="s">
        <v>265</v>
      </c>
      <c r="L659" s="2">
        <f t="shared" si="20"/>
        <v>1670922000</v>
      </c>
      <c r="M659" s="2">
        <f t="shared" si="21"/>
        <v>844336000</v>
      </c>
    </row>
    <row r="660" spans="1:13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t="s">
        <v>52</v>
      </c>
      <c r="K660" t="s">
        <v>265</v>
      </c>
      <c r="L660" s="2">
        <f t="shared" si="20"/>
        <v>1751957000</v>
      </c>
      <c r="M660" s="2">
        <f t="shared" si="21"/>
        <v>954846000</v>
      </c>
    </row>
    <row r="661" spans="1:13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t="s">
        <v>52</v>
      </c>
      <c r="K661" t="s">
        <v>265</v>
      </c>
      <c r="L661" s="2">
        <f t="shared" si="20"/>
        <v>1656630000</v>
      </c>
      <c r="M661" s="2">
        <f t="shared" si="21"/>
        <v>940578000</v>
      </c>
    </row>
    <row r="662" spans="1:13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t="s">
        <v>25</v>
      </c>
      <c r="K662" t="s">
        <v>66</v>
      </c>
      <c r="L662" s="2">
        <f t="shared" si="20"/>
        <v>7231000000</v>
      </c>
      <c r="M662" s="2">
        <f t="shared" si="21"/>
        <v>4010000000</v>
      </c>
    </row>
    <row r="663" spans="1:13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t="s">
        <v>25</v>
      </c>
      <c r="K663" t="s">
        <v>66</v>
      </c>
      <c r="L663" s="2">
        <f t="shared" si="20"/>
        <v>8343000000</v>
      </c>
      <c r="M663" s="2">
        <f t="shared" si="21"/>
        <v>4524000000</v>
      </c>
    </row>
    <row r="664" spans="1:13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t="s">
        <v>25</v>
      </c>
      <c r="K664" t="s">
        <v>66</v>
      </c>
      <c r="L664" s="2">
        <f t="shared" si="20"/>
        <v>21102000000</v>
      </c>
      <c r="M664" s="2">
        <f t="shared" si="21"/>
        <v>15265000000</v>
      </c>
    </row>
    <row r="665" spans="1:13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t="s">
        <v>25</v>
      </c>
      <c r="K665" t="s">
        <v>66</v>
      </c>
      <c r="L665" s="2">
        <f t="shared" si="20"/>
        <v>28633000000</v>
      </c>
      <c r="M665" s="2">
        <f t="shared" si="21"/>
        <v>22193000000</v>
      </c>
    </row>
    <row r="666" spans="1:13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t="s">
        <v>36</v>
      </c>
      <c r="K666" t="s">
        <v>124</v>
      </c>
      <c r="L666" s="2">
        <f t="shared" si="20"/>
        <v>6423900000</v>
      </c>
      <c r="M666" s="2">
        <f t="shared" si="21"/>
        <v>2871600000</v>
      </c>
    </row>
    <row r="667" spans="1:13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t="s">
        <v>36</v>
      </c>
      <c r="K667" t="s">
        <v>124</v>
      </c>
      <c r="L667" s="2">
        <f t="shared" si="20"/>
        <v>6369800000</v>
      </c>
      <c r="M667" s="2">
        <f t="shared" si="21"/>
        <v>2895500000</v>
      </c>
    </row>
    <row r="668" spans="1:13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t="s">
        <v>36</v>
      </c>
      <c r="K668" t="s">
        <v>124</v>
      </c>
      <c r="L668" s="2">
        <f t="shared" si="20"/>
        <v>5949200000</v>
      </c>
      <c r="M668" s="2">
        <f t="shared" si="21"/>
        <v>2621200000</v>
      </c>
    </row>
    <row r="669" spans="1:13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t="s">
        <v>36</v>
      </c>
      <c r="K669" t="s">
        <v>124</v>
      </c>
      <c r="L669" s="2">
        <f t="shared" si="20"/>
        <v>5829500000</v>
      </c>
      <c r="M669" s="2">
        <f t="shared" si="21"/>
        <v>2710600000</v>
      </c>
    </row>
    <row r="670" spans="1:13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2">
        <f t="shared" si="20"/>
        <v>3324000000</v>
      </c>
      <c r="M670" s="2">
        <f t="shared" si="21"/>
        <v>1457000000</v>
      </c>
    </row>
    <row r="671" spans="1:13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2">
        <f t="shared" si="20"/>
        <v>4052000000</v>
      </c>
      <c r="M671" s="2">
        <f t="shared" si="21"/>
        <v>2002000000</v>
      </c>
    </row>
    <row r="672" spans="1:13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2">
        <f t="shared" si="20"/>
        <v>3653000000</v>
      </c>
      <c r="M672" s="2">
        <f t="shared" si="21"/>
        <v>1322000000</v>
      </c>
    </row>
    <row r="673" spans="1:13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2">
        <f t="shared" si="20"/>
        <v>3746000000</v>
      </c>
      <c r="M673" s="2">
        <f t="shared" si="21"/>
        <v>1468000000</v>
      </c>
    </row>
    <row r="674" spans="1:13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t="s">
        <v>19</v>
      </c>
      <c r="K674" t="s">
        <v>245</v>
      </c>
      <c r="L674" s="2">
        <f t="shared" si="20"/>
        <v>18054000000</v>
      </c>
      <c r="M674" s="2">
        <f t="shared" si="21"/>
        <v>5672000000</v>
      </c>
    </row>
    <row r="675" spans="1:13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t="s">
        <v>19</v>
      </c>
      <c r="K675" t="s">
        <v>245</v>
      </c>
      <c r="L675" s="2">
        <f t="shared" si="20"/>
        <v>13808000000</v>
      </c>
      <c r="M675" s="2">
        <f t="shared" si="21"/>
        <v>1650000000</v>
      </c>
    </row>
    <row r="676" spans="1:13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t="s">
        <v>19</v>
      </c>
      <c r="K676" t="s">
        <v>245</v>
      </c>
      <c r="L676" s="2">
        <f t="shared" si="20"/>
        <v>18302000000</v>
      </c>
      <c r="M676" s="2">
        <f t="shared" si="21"/>
        <v>4897000000</v>
      </c>
    </row>
    <row r="677" spans="1:13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t="s">
        <v>19</v>
      </c>
      <c r="K677" t="s">
        <v>245</v>
      </c>
      <c r="L677" s="2">
        <f t="shared" si="20"/>
        <v>21255000000</v>
      </c>
      <c r="M677" s="2">
        <f t="shared" si="21"/>
        <v>9545000000</v>
      </c>
    </row>
    <row r="678" spans="1:13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t="s">
        <v>19</v>
      </c>
      <c r="K678" t="s">
        <v>79</v>
      </c>
      <c r="L678" s="2">
        <f t="shared" si="20"/>
        <v>3778091000</v>
      </c>
      <c r="M678" s="2">
        <f t="shared" si="21"/>
        <v>1023178000</v>
      </c>
    </row>
    <row r="679" spans="1:13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t="s">
        <v>19</v>
      </c>
      <c r="K679" t="s">
        <v>79</v>
      </c>
      <c r="L679" s="2">
        <f t="shared" si="20"/>
        <v>4219920000</v>
      </c>
      <c r="M679" s="2">
        <f t="shared" si="21"/>
        <v>1057935000</v>
      </c>
    </row>
    <row r="680" spans="1:13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t="s">
        <v>19</v>
      </c>
      <c r="K680" t="s">
        <v>79</v>
      </c>
      <c r="L680" s="2">
        <f t="shared" si="20"/>
        <v>4593761000</v>
      </c>
      <c r="M680" s="2">
        <f t="shared" si="21"/>
        <v>1131418000</v>
      </c>
    </row>
    <row r="681" spans="1:13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t="s">
        <v>19</v>
      </c>
      <c r="K681" t="s">
        <v>79</v>
      </c>
      <c r="L681" s="2">
        <f t="shared" si="20"/>
        <v>4555852000</v>
      </c>
      <c r="M681" s="2">
        <f t="shared" si="21"/>
        <v>1136787000</v>
      </c>
    </row>
    <row r="682" spans="1:13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t="s">
        <v>22</v>
      </c>
      <c r="K682" t="s">
        <v>39</v>
      </c>
      <c r="L682" s="2">
        <f t="shared" si="20"/>
        <v>1513848000</v>
      </c>
      <c r="M682" s="2">
        <f t="shared" si="21"/>
        <v>357213000</v>
      </c>
    </row>
    <row r="683" spans="1:13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t="s">
        <v>22</v>
      </c>
      <c r="K683" t="s">
        <v>39</v>
      </c>
      <c r="L683" s="2">
        <f t="shared" si="20"/>
        <v>1602011000</v>
      </c>
      <c r="M683" s="2">
        <f t="shared" si="21"/>
        <v>405499000</v>
      </c>
    </row>
    <row r="684" spans="1:13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t="s">
        <v>22</v>
      </c>
      <c r="K684" t="s">
        <v>39</v>
      </c>
      <c r="L684" s="2">
        <f t="shared" si="20"/>
        <v>1751611000</v>
      </c>
      <c r="M684" s="2">
        <f t="shared" si="21"/>
        <v>456597000</v>
      </c>
    </row>
    <row r="685" spans="1:13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t="s">
        <v>22</v>
      </c>
      <c r="K685" t="s">
        <v>39</v>
      </c>
      <c r="L685" s="2">
        <f t="shared" si="20"/>
        <v>1750511000</v>
      </c>
      <c r="M685" s="2">
        <f t="shared" si="21"/>
        <v>424944000</v>
      </c>
    </row>
    <row r="686" spans="1:13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t="s">
        <v>19</v>
      </c>
      <c r="K686" t="s">
        <v>257</v>
      </c>
      <c r="L686" s="2">
        <f t="shared" si="20"/>
        <v>6171000000</v>
      </c>
      <c r="M686" s="2">
        <f t="shared" si="21"/>
        <v>6171000000</v>
      </c>
    </row>
    <row r="687" spans="1:13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t="s">
        <v>19</v>
      </c>
      <c r="K687" t="s">
        <v>257</v>
      </c>
      <c r="L687" s="2">
        <f t="shared" si="20"/>
        <v>6293000000</v>
      </c>
      <c r="M687" s="2">
        <f t="shared" si="21"/>
        <v>6293000000</v>
      </c>
    </row>
    <row r="688" spans="1:13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t="s">
        <v>19</v>
      </c>
      <c r="K688" t="s">
        <v>257</v>
      </c>
      <c r="L688" s="2">
        <f t="shared" si="20"/>
        <v>6289000000</v>
      </c>
      <c r="M688" s="2">
        <f t="shared" si="21"/>
        <v>6289000000</v>
      </c>
    </row>
    <row r="689" spans="1:13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t="s">
        <v>19</v>
      </c>
      <c r="K689" t="s">
        <v>257</v>
      </c>
      <c r="L689" s="2">
        <f t="shared" si="20"/>
        <v>5720000000</v>
      </c>
      <c r="M689" s="2">
        <f t="shared" si="21"/>
        <v>5720000000</v>
      </c>
    </row>
    <row r="690" spans="1:13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t="s">
        <v>19</v>
      </c>
      <c r="K690" t="s">
        <v>278</v>
      </c>
      <c r="L690" s="2">
        <f t="shared" si="20"/>
        <v>1438480000</v>
      </c>
      <c r="M690" s="2">
        <f t="shared" si="21"/>
        <v>604160000</v>
      </c>
    </row>
    <row r="691" spans="1:13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t="s">
        <v>19</v>
      </c>
      <c r="K691" t="s">
        <v>278</v>
      </c>
      <c r="L691" s="2">
        <f t="shared" si="20"/>
        <v>1407300000</v>
      </c>
      <c r="M691" s="2">
        <f t="shared" si="21"/>
        <v>574032000</v>
      </c>
    </row>
    <row r="692" spans="1:13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t="s">
        <v>19</v>
      </c>
      <c r="K692" t="s">
        <v>278</v>
      </c>
      <c r="L692" s="2">
        <f t="shared" si="20"/>
        <v>1604412000</v>
      </c>
      <c r="M692" s="2">
        <f t="shared" si="21"/>
        <v>690626000</v>
      </c>
    </row>
    <row r="693" spans="1:13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t="s">
        <v>19</v>
      </c>
      <c r="K693" t="s">
        <v>278</v>
      </c>
      <c r="L693" s="2">
        <f t="shared" si="20"/>
        <v>1538704000</v>
      </c>
      <c r="M693" s="2">
        <f t="shared" si="21"/>
        <v>549581000</v>
      </c>
    </row>
    <row r="694" spans="1:13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t="s">
        <v>19</v>
      </c>
      <c r="K694" t="s">
        <v>280</v>
      </c>
      <c r="L694" s="2">
        <f t="shared" si="20"/>
        <v>4118000000</v>
      </c>
      <c r="M694" s="2">
        <f t="shared" si="21"/>
        <v>1302000000</v>
      </c>
    </row>
    <row r="695" spans="1:13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t="s">
        <v>19</v>
      </c>
      <c r="K695" t="s">
        <v>280</v>
      </c>
      <c r="L695" s="2">
        <f t="shared" si="20"/>
        <v>4232000000</v>
      </c>
      <c r="M695" s="2">
        <f t="shared" si="21"/>
        <v>1417000000</v>
      </c>
    </row>
    <row r="696" spans="1:13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t="s">
        <v>19</v>
      </c>
      <c r="K696" t="s">
        <v>280</v>
      </c>
      <c r="L696" s="2">
        <f t="shared" si="20"/>
        <v>4279000000</v>
      </c>
      <c r="M696" s="2">
        <f t="shared" si="21"/>
        <v>1551000000</v>
      </c>
    </row>
    <row r="697" spans="1:13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t="s">
        <v>19</v>
      </c>
      <c r="K697" t="s">
        <v>280</v>
      </c>
      <c r="L697" s="2">
        <f t="shared" si="20"/>
        <v>4186000000</v>
      </c>
      <c r="M697" s="2">
        <f t="shared" si="21"/>
        <v>1569000000</v>
      </c>
    </row>
    <row r="698" spans="1:13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t="s">
        <v>13</v>
      </c>
      <c r="K698" t="s">
        <v>282</v>
      </c>
      <c r="L698" s="2">
        <f t="shared" si="20"/>
        <v>3916160000</v>
      </c>
      <c r="M698" s="2">
        <f t="shared" si="21"/>
        <v>1131125000</v>
      </c>
    </row>
    <row r="699" spans="1:13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t="s">
        <v>13</v>
      </c>
      <c r="K699" t="s">
        <v>282</v>
      </c>
      <c r="L699" s="2">
        <f t="shared" si="20"/>
        <v>4136483000</v>
      </c>
      <c r="M699" s="2">
        <f t="shared" si="21"/>
        <v>1296854000</v>
      </c>
    </row>
    <row r="700" spans="1:13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t="s">
        <v>13</v>
      </c>
      <c r="K700" t="s">
        <v>282</v>
      </c>
      <c r="L700" s="2">
        <f t="shared" si="20"/>
        <v>4314242000</v>
      </c>
      <c r="M700" s="2">
        <f t="shared" si="21"/>
        <v>1347117000</v>
      </c>
    </row>
    <row r="701" spans="1:13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t="s">
        <v>13</v>
      </c>
      <c r="K701" t="s">
        <v>282</v>
      </c>
      <c r="L701" s="2">
        <f t="shared" si="20"/>
        <v>4231428000</v>
      </c>
      <c r="M701" s="2">
        <f t="shared" si="21"/>
        <v>1300320000</v>
      </c>
    </row>
    <row r="702" spans="1:13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t="s">
        <v>83</v>
      </c>
      <c r="K702" t="s">
        <v>114</v>
      </c>
      <c r="L702" s="2">
        <f t="shared" si="20"/>
        <v>4471000000</v>
      </c>
      <c r="M702" s="2">
        <f t="shared" si="21"/>
        <v>3138000000</v>
      </c>
    </row>
    <row r="703" spans="1:13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t="s">
        <v>83</v>
      </c>
      <c r="K703" t="s">
        <v>114</v>
      </c>
      <c r="L703" s="2">
        <f t="shared" si="20"/>
        <v>5536000000</v>
      </c>
      <c r="M703" s="2">
        <f t="shared" si="21"/>
        <v>5243000000</v>
      </c>
    </row>
    <row r="704" spans="1:13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t="s">
        <v>83</v>
      </c>
      <c r="K704" t="s">
        <v>114</v>
      </c>
      <c r="L704" s="2">
        <f t="shared" si="20"/>
        <v>2520000000</v>
      </c>
      <c r="M704" s="2">
        <f t="shared" si="21"/>
        <v>2320000000</v>
      </c>
    </row>
    <row r="705" spans="1:13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t="s">
        <v>83</v>
      </c>
      <c r="K705" t="s">
        <v>114</v>
      </c>
      <c r="L705" s="2">
        <f t="shared" si="20"/>
        <v>864000000</v>
      </c>
      <c r="M705" s="2">
        <f t="shared" si="21"/>
        <v>636000000</v>
      </c>
    </row>
    <row r="706" spans="1:13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t="s">
        <v>19</v>
      </c>
      <c r="K706" t="s">
        <v>278</v>
      </c>
      <c r="L706" s="2">
        <f t="shared" si="20"/>
        <v>1104120000</v>
      </c>
      <c r="M706" s="2">
        <f t="shared" si="21"/>
        <v>201251000</v>
      </c>
    </row>
    <row r="707" spans="1:13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t="s">
        <v>19</v>
      </c>
      <c r="K707" t="s">
        <v>278</v>
      </c>
      <c r="L707" s="2">
        <f t="shared" ref="L707:L770" si="22">E707-F707</f>
        <v>1456667000</v>
      </c>
      <c r="M707" s="2">
        <f t="shared" ref="M707:M770" si="23">L707-G707-H707-I707</f>
        <v>329727000</v>
      </c>
    </row>
    <row r="708" spans="1:13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t="s">
        <v>19</v>
      </c>
      <c r="K708" t="s">
        <v>278</v>
      </c>
      <c r="L708" s="2">
        <f t="shared" si="22"/>
        <v>1817104000</v>
      </c>
      <c r="M708" s="2">
        <f t="shared" si="23"/>
        <v>469594000</v>
      </c>
    </row>
    <row r="709" spans="1:13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t="s">
        <v>19</v>
      </c>
      <c r="K709" t="s">
        <v>278</v>
      </c>
      <c r="L709" s="2">
        <f t="shared" si="22"/>
        <v>2093091000</v>
      </c>
      <c r="M709" s="2">
        <f t="shared" si="23"/>
        <v>580027000</v>
      </c>
    </row>
    <row r="710" spans="1:13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2">
        <f t="shared" si="22"/>
        <v>2417003000</v>
      </c>
      <c r="M710" s="2">
        <f t="shared" si="23"/>
        <v>853851000</v>
      </c>
    </row>
    <row r="711" spans="1:13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2">
        <f t="shared" si="22"/>
        <v>2409256000</v>
      </c>
      <c r="M711" s="2">
        <f t="shared" si="23"/>
        <v>806012000</v>
      </c>
    </row>
    <row r="712" spans="1:13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2">
        <f t="shared" si="22"/>
        <v>2578835000</v>
      </c>
      <c r="M712" s="2">
        <f t="shared" si="23"/>
        <v>940692000</v>
      </c>
    </row>
    <row r="713" spans="1:13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2">
        <f t="shared" si="22"/>
        <v>2770476000</v>
      </c>
      <c r="M713" s="2">
        <f t="shared" si="23"/>
        <v>1071178000</v>
      </c>
    </row>
    <row r="714" spans="1:13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t="s">
        <v>47</v>
      </c>
      <c r="K714" t="s">
        <v>105</v>
      </c>
      <c r="L714" s="2">
        <f t="shared" si="22"/>
        <v>2874417000</v>
      </c>
      <c r="M714" s="2">
        <f t="shared" si="23"/>
        <v>891153000</v>
      </c>
    </row>
    <row r="715" spans="1:13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t="s">
        <v>47</v>
      </c>
      <c r="K715" t="s">
        <v>105</v>
      </c>
      <c r="L715" s="2">
        <f t="shared" si="22"/>
        <v>2756592000</v>
      </c>
      <c r="M715" s="2">
        <f t="shared" si="23"/>
        <v>908544000</v>
      </c>
    </row>
    <row r="716" spans="1:13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t="s">
        <v>47</v>
      </c>
      <c r="K716" t="s">
        <v>105</v>
      </c>
      <c r="L716" s="2">
        <f t="shared" si="22"/>
        <v>2869188000</v>
      </c>
      <c r="M716" s="2">
        <f t="shared" si="23"/>
        <v>905853000</v>
      </c>
    </row>
    <row r="717" spans="1:13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t="s">
        <v>47</v>
      </c>
      <c r="K717" t="s">
        <v>105</v>
      </c>
      <c r="L717" s="2">
        <f t="shared" si="22"/>
        <v>3071076000</v>
      </c>
      <c r="M717" s="2">
        <f t="shared" si="23"/>
        <v>995214000</v>
      </c>
    </row>
    <row r="718" spans="1:13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t="s">
        <v>19</v>
      </c>
      <c r="K718" t="s">
        <v>289</v>
      </c>
      <c r="L718" s="2">
        <f t="shared" si="22"/>
        <v>1611693000</v>
      </c>
      <c r="M718" s="2">
        <f t="shared" si="23"/>
        <v>515186000</v>
      </c>
    </row>
    <row r="719" spans="1:13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t="s">
        <v>19</v>
      </c>
      <c r="K719" t="s">
        <v>289</v>
      </c>
      <c r="L719" s="2">
        <f t="shared" si="22"/>
        <v>1904407000</v>
      </c>
      <c r="M719" s="2">
        <f t="shared" si="23"/>
        <v>563954000</v>
      </c>
    </row>
    <row r="720" spans="1:13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t="s">
        <v>19</v>
      </c>
      <c r="K720" t="s">
        <v>289</v>
      </c>
      <c r="L720" s="2">
        <f t="shared" si="22"/>
        <v>2136332000</v>
      </c>
      <c r="M720" s="2">
        <f t="shared" si="23"/>
        <v>595118000</v>
      </c>
    </row>
    <row r="721" spans="1:13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t="s">
        <v>19</v>
      </c>
      <c r="K721" t="s">
        <v>289</v>
      </c>
      <c r="L721" s="2">
        <f t="shared" si="22"/>
        <v>2276048000</v>
      </c>
      <c r="M721" s="2">
        <f t="shared" si="23"/>
        <v>775649000</v>
      </c>
    </row>
    <row r="722" spans="1:13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t="s">
        <v>25</v>
      </c>
      <c r="K722" t="s">
        <v>199</v>
      </c>
      <c r="L722" s="2">
        <f t="shared" si="22"/>
        <v>27296000000</v>
      </c>
      <c r="M722" s="2">
        <f t="shared" si="23"/>
        <v>4816000000</v>
      </c>
    </row>
    <row r="723" spans="1:13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t="s">
        <v>25</v>
      </c>
      <c r="K723" t="s">
        <v>199</v>
      </c>
      <c r="L723" s="2">
        <f t="shared" si="22"/>
        <v>28212000000</v>
      </c>
      <c r="M723" s="2">
        <f t="shared" si="23"/>
        <v>4792000000</v>
      </c>
    </row>
    <row r="724" spans="1:13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t="s">
        <v>25</v>
      </c>
      <c r="K724" t="s">
        <v>199</v>
      </c>
      <c r="L724" s="2">
        <f t="shared" si="22"/>
        <v>30656000000</v>
      </c>
      <c r="M724" s="2">
        <f t="shared" si="23"/>
        <v>5565000000</v>
      </c>
    </row>
    <row r="725" spans="1:13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t="s">
        <v>25</v>
      </c>
      <c r="K725" t="s">
        <v>199</v>
      </c>
      <c r="L725" s="2">
        <f t="shared" si="22"/>
        <v>33040000000</v>
      </c>
      <c r="M725" s="2">
        <f t="shared" si="23"/>
        <v>5965000000</v>
      </c>
    </row>
    <row r="726" spans="1:13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t="s">
        <v>52</v>
      </c>
      <c r="K726" t="s">
        <v>53</v>
      </c>
      <c r="L726" s="2">
        <f t="shared" si="22"/>
        <v>1197990000</v>
      </c>
      <c r="M726" s="2">
        <f t="shared" si="23"/>
        <v>532820000</v>
      </c>
    </row>
    <row r="727" spans="1:13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t="s">
        <v>52</v>
      </c>
      <c r="K727" t="s">
        <v>53</v>
      </c>
      <c r="L727" s="2">
        <f t="shared" si="22"/>
        <v>1641132000</v>
      </c>
      <c r="M727" s="2">
        <f t="shared" si="23"/>
        <v>533613000</v>
      </c>
    </row>
    <row r="728" spans="1:13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t="s">
        <v>52</v>
      </c>
      <c r="K728" t="s">
        <v>53</v>
      </c>
      <c r="L728" s="2">
        <f t="shared" si="22"/>
        <v>1902521000</v>
      </c>
      <c r="M728" s="2">
        <f t="shared" si="23"/>
        <v>845910000</v>
      </c>
    </row>
    <row r="729" spans="1:13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t="s">
        <v>52</v>
      </c>
      <c r="K729" t="s">
        <v>53</v>
      </c>
      <c r="L729" s="2">
        <f t="shared" si="22"/>
        <v>2153428000</v>
      </c>
      <c r="M729" s="2">
        <f t="shared" si="23"/>
        <v>1068846000</v>
      </c>
    </row>
    <row r="730" spans="1:13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t="s">
        <v>52</v>
      </c>
      <c r="K730" t="s">
        <v>53</v>
      </c>
      <c r="L730" s="2">
        <f t="shared" si="22"/>
        <v>2013719000</v>
      </c>
      <c r="M730" s="2">
        <f t="shared" si="23"/>
        <v>1189083000</v>
      </c>
    </row>
    <row r="731" spans="1:13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t="s">
        <v>52</v>
      </c>
      <c r="K731" t="s">
        <v>53</v>
      </c>
      <c r="L731" s="2">
        <f t="shared" si="22"/>
        <v>1563210000</v>
      </c>
      <c r="M731" s="2">
        <f t="shared" si="23"/>
        <v>645135000</v>
      </c>
    </row>
    <row r="732" spans="1:13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t="s">
        <v>52</v>
      </c>
      <c r="K732" t="s">
        <v>53</v>
      </c>
      <c r="L732" s="2">
        <f t="shared" si="22"/>
        <v>1828305000</v>
      </c>
      <c r="M732" s="2">
        <f t="shared" si="23"/>
        <v>616756000</v>
      </c>
    </row>
    <row r="733" spans="1:13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t="s">
        <v>52</v>
      </c>
      <c r="K733" t="s">
        <v>53</v>
      </c>
      <c r="L733" s="2">
        <f t="shared" si="22"/>
        <v>2040486000</v>
      </c>
      <c r="M733" s="2">
        <f t="shared" si="23"/>
        <v>630368000</v>
      </c>
    </row>
    <row r="734" spans="1:13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t="s">
        <v>19</v>
      </c>
      <c r="K734" t="s">
        <v>294</v>
      </c>
      <c r="L734" s="2">
        <f t="shared" si="22"/>
        <v>25842000000</v>
      </c>
      <c r="M734" s="2">
        <f t="shared" si="23"/>
        <v>7766000000</v>
      </c>
    </row>
    <row r="735" spans="1:13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t="s">
        <v>19</v>
      </c>
      <c r="K735" t="s">
        <v>294</v>
      </c>
      <c r="L735" s="2">
        <f t="shared" si="22"/>
        <v>26915000000</v>
      </c>
      <c r="M735" s="2">
        <f t="shared" si="23"/>
        <v>9166000000</v>
      </c>
    </row>
    <row r="736" spans="1:13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t="s">
        <v>19</v>
      </c>
      <c r="K736" t="s">
        <v>294</v>
      </c>
      <c r="L736" s="2">
        <f t="shared" si="22"/>
        <v>28389000000</v>
      </c>
      <c r="M736" s="2">
        <f t="shared" si="23"/>
        <v>10469000000</v>
      </c>
    </row>
    <row r="737" spans="1:13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t="s">
        <v>19</v>
      </c>
      <c r="K737" t="s">
        <v>294</v>
      </c>
      <c r="L737" s="2">
        <f t="shared" si="22"/>
        <v>30265000000</v>
      </c>
      <c r="M737" s="2">
        <f t="shared" si="23"/>
        <v>11774000000</v>
      </c>
    </row>
    <row r="738" spans="1:13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t="s">
        <v>83</v>
      </c>
      <c r="K738" t="s">
        <v>144</v>
      </c>
      <c r="L738" s="2">
        <f t="shared" si="22"/>
        <v>8710000000</v>
      </c>
      <c r="M738" s="2">
        <f t="shared" si="23"/>
        <v>4718000000</v>
      </c>
    </row>
    <row r="739" spans="1:13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t="s">
        <v>83</v>
      </c>
      <c r="K739" t="s">
        <v>144</v>
      </c>
      <c r="L739" s="2">
        <f t="shared" si="22"/>
        <v>7936000000</v>
      </c>
      <c r="M739" s="2">
        <f t="shared" si="23"/>
        <v>4204000000</v>
      </c>
    </row>
    <row r="740" spans="1:13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t="s">
        <v>83</v>
      </c>
      <c r="K740" t="s">
        <v>144</v>
      </c>
      <c r="L740" s="2">
        <f t="shared" si="22"/>
        <v>6984000000</v>
      </c>
      <c r="M740" s="2">
        <f t="shared" si="23"/>
        <v>2897000000</v>
      </c>
    </row>
    <row r="741" spans="1:13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t="s">
        <v>83</v>
      </c>
      <c r="K741" t="s">
        <v>144</v>
      </c>
      <c r="L741" s="2">
        <f t="shared" si="22"/>
        <v>3313000000</v>
      </c>
      <c r="M741" s="2">
        <f t="shared" si="23"/>
        <v>-1345000000</v>
      </c>
    </row>
    <row r="742" spans="1:13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t="s">
        <v>47</v>
      </c>
      <c r="K742" t="s">
        <v>50</v>
      </c>
      <c r="L742" s="2">
        <f t="shared" si="22"/>
        <v>8891000000</v>
      </c>
      <c r="M742" s="2">
        <f t="shared" si="23"/>
        <v>1811000000</v>
      </c>
    </row>
    <row r="743" spans="1:13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t="s">
        <v>47</v>
      </c>
      <c r="K743" t="s">
        <v>50</v>
      </c>
      <c r="L743" s="2">
        <f t="shared" si="22"/>
        <v>9625000000</v>
      </c>
      <c r="M743" s="2">
        <f t="shared" si="23"/>
        <v>3655000000</v>
      </c>
    </row>
    <row r="744" spans="1:13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t="s">
        <v>47</v>
      </c>
      <c r="K744" t="s">
        <v>50</v>
      </c>
      <c r="L744" s="2">
        <f t="shared" si="22"/>
        <v>7809000000</v>
      </c>
      <c r="M744" s="2">
        <f t="shared" si="23"/>
        <v>2052000000</v>
      </c>
    </row>
    <row r="745" spans="1:13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t="s">
        <v>47</v>
      </c>
      <c r="K745" t="s">
        <v>50</v>
      </c>
      <c r="L745" s="2">
        <f t="shared" si="22"/>
        <v>7602000000</v>
      </c>
      <c r="M745" s="2">
        <f t="shared" si="23"/>
        <v>2328000000</v>
      </c>
    </row>
    <row r="746" spans="1:13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t="s">
        <v>19</v>
      </c>
      <c r="K746" t="s">
        <v>298</v>
      </c>
      <c r="L746" s="2">
        <f t="shared" si="22"/>
        <v>2139883000</v>
      </c>
      <c r="M746" s="2">
        <f t="shared" si="23"/>
        <v>1028651000</v>
      </c>
    </row>
    <row r="747" spans="1:13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t="s">
        <v>19</v>
      </c>
      <c r="K747" t="s">
        <v>298</v>
      </c>
      <c r="L747" s="2">
        <f t="shared" si="22"/>
        <v>2278455000</v>
      </c>
      <c r="M747" s="2">
        <f t="shared" si="23"/>
        <v>1153702000</v>
      </c>
    </row>
    <row r="748" spans="1:13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t="s">
        <v>19</v>
      </c>
      <c r="K748" t="s">
        <v>298</v>
      </c>
      <c r="L748" s="2">
        <f t="shared" si="22"/>
        <v>2440485000</v>
      </c>
      <c r="M748" s="2">
        <f t="shared" si="23"/>
        <v>1280983000</v>
      </c>
    </row>
    <row r="749" spans="1:13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t="s">
        <v>19</v>
      </c>
      <c r="K749" t="s">
        <v>298</v>
      </c>
      <c r="L749" s="2">
        <f t="shared" si="22"/>
        <v>2375790000</v>
      </c>
      <c r="M749" s="2">
        <f t="shared" si="23"/>
        <v>1155695000</v>
      </c>
    </row>
    <row r="750" spans="1:13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2">
        <f t="shared" si="22"/>
        <v>1161400000</v>
      </c>
      <c r="M750" s="2">
        <f t="shared" si="23"/>
        <v>190100000</v>
      </c>
    </row>
    <row r="751" spans="1:13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2">
        <f t="shared" si="22"/>
        <v>1245500000</v>
      </c>
      <c r="M751" s="2">
        <f t="shared" si="23"/>
        <v>337000000</v>
      </c>
    </row>
    <row r="752" spans="1:13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2">
        <f t="shared" si="22"/>
        <v>1432700000</v>
      </c>
      <c r="M752" s="2">
        <f t="shared" si="23"/>
        <v>483600000</v>
      </c>
    </row>
    <row r="753" spans="1:13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2">
        <f t="shared" si="22"/>
        <v>1563300000</v>
      </c>
      <c r="M753" s="2">
        <f t="shared" si="23"/>
        <v>559100000</v>
      </c>
    </row>
    <row r="754" spans="1:13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t="s">
        <v>13</v>
      </c>
      <c r="K754" t="s">
        <v>164</v>
      </c>
      <c r="L754" s="2">
        <f t="shared" si="22"/>
        <v>10691000000</v>
      </c>
      <c r="M754" s="2">
        <f t="shared" si="23"/>
        <v>5501000000</v>
      </c>
    </row>
    <row r="755" spans="1:13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t="s">
        <v>13</v>
      </c>
      <c r="K755" t="s">
        <v>164</v>
      </c>
      <c r="L755" s="2">
        <f t="shared" si="22"/>
        <v>11349000000</v>
      </c>
      <c r="M755" s="2">
        <f t="shared" si="23"/>
        <v>5831000000</v>
      </c>
    </row>
    <row r="756" spans="1:13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t="s">
        <v>13</v>
      </c>
      <c r="K756" t="s">
        <v>164</v>
      </c>
      <c r="L756" s="2">
        <f t="shared" si="22"/>
        <v>11834000000</v>
      </c>
      <c r="M756" s="2">
        <f t="shared" si="23"/>
        <v>6828000000</v>
      </c>
    </row>
    <row r="757" spans="1:13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t="s">
        <v>13</v>
      </c>
      <c r="K757" t="s">
        <v>164</v>
      </c>
      <c r="L757" s="2">
        <f t="shared" si="22"/>
        <v>12152000000</v>
      </c>
      <c r="M757" s="2">
        <f t="shared" si="23"/>
        <v>6683000000</v>
      </c>
    </row>
    <row r="758" spans="1:13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2">
        <f t="shared" si="22"/>
        <v>1534846000</v>
      </c>
      <c r="M758" s="2">
        <f t="shared" si="23"/>
        <v>937738000</v>
      </c>
    </row>
    <row r="759" spans="1:13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2">
        <f t="shared" si="22"/>
        <v>1709253000</v>
      </c>
      <c r="M759" s="2">
        <f t="shared" si="23"/>
        <v>1053174000</v>
      </c>
    </row>
    <row r="760" spans="1:13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2">
        <f t="shared" si="22"/>
        <v>1458226000</v>
      </c>
      <c r="M760" s="2">
        <f t="shared" si="23"/>
        <v>711205000</v>
      </c>
    </row>
    <row r="761" spans="1:13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2">
        <f t="shared" si="22"/>
        <v>725427000</v>
      </c>
      <c r="M761" s="2">
        <f t="shared" si="23"/>
        <v>-19716000</v>
      </c>
    </row>
    <row r="762" spans="1:13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2">
        <f t="shared" si="22"/>
        <v>15637000000</v>
      </c>
      <c r="M762" s="2">
        <f t="shared" si="23"/>
        <v>3817000000</v>
      </c>
    </row>
    <row r="763" spans="1:13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2">
        <f t="shared" si="22"/>
        <v>14939000000</v>
      </c>
      <c r="M763" s="2">
        <f t="shared" si="23"/>
        <v>2702000000</v>
      </c>
    </row>
    <row r="764" spans="1:13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2">
        <f t="shared" si="22"/>
        <v>14616000000</v>
      </c>
      <c r="M764" s="2">
        <f t="shared" si="23"/>
        <v>3144000000</v>
      </c>
    </row>
    <row r="765" spans="1:13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2">
        <f t="shared" si="22"/>
        <v>25918000000</v>
      </c>
      <c r="M765" s="2">
        <f t="shared" si="23"/>
        <v>8143000000</v>
      </c>
    </row>
    <row r="766" spans="1:13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2">
        <f t="shared" si="22"/>
        <v>11220000000</v>
      </c>
      <c r="M766" s="2">
        <f t="shared" si="23"/>
        <v>4432000000</v>
      </c>
    </row>
    <row r="767" spans="1:13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2">
        <f t="shared" si="22"/>
        <v>9939000000</v>
      </c>
      <c r="M767" s="2">
        <f t="shared" si="23"/>
        <v>3983000000</v>
      </c>
    </row>
    <row r="768" spans="1:13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2">
        <f t="shared" si="22"/>
        <v>8998000000</v>
      </c>
      <c r="M768" s="2">
        <f t="shared" si="23"/>
        <v>3754000000</v>
      </c>
    </row>
    <row r="769" spans="1:13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t="s">
        <v>47</v>
      </c>
      <c r="K769" t="s">
        <v>100</v>
      </c>
      <c r="L769" s="2">
        <f t="shared" si="22"/>
        <v>1683341000</v>
      </c>
      <c r="M769" s="2">
        <f t="shared" si="23"/>
        <v>762839000</v>
      </c>
    </row>
    <row r="770" spans="1:13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t="s">
        <v>47</v>
      </c>
      <c r="K770" t="s">
        <v>100</v>
      </c>
      <c r="L770" s="2">
        <f t="shared" si="22"/>
        <v>1844890000</v>
      </c>
      <c r="M770" s="2">
        <f t="shared" si="23"/>
        <v>898497000</v>
      </c>
    </row>
    <row r="771" spans="1:13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t="s">
        <v>47</v>
      </c>
      <c r="K771" t="s">
        <v>100</v>
      </c>
      <c r="L771" s="2">
        <f t="shared" ref="L771:L834" si="24">E771-F771</f>
        <v>1847554000</v>
      </c>
      <c r="M771" s="2">
        <f t="shared" ref="M771:M834" si="25">L771-G771-H771-I771</f>
        <v>869659000</v>
      </c>
    </row>
    <row r="772" spans="1:13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t="s">
        <v>47</v>
      </c>
      <c r="K772" t="s">
        <v>100</v>
      </c>
      <c r="L772" s="2">
        <f t="shared" si="24"/>
        <v>1787833000</v>
      </c>
      <c r="M772" s="2">
        <f t="shared" si="25"/>
        <v>708587000</v>
      </c>
    </row>
    <row r="773" spans="1:13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t="s">
        <v>36</v>
      </c>
      <c r="K773" t="s">
        <v>124</v>
      </c>
      <c r="L773" s="2">
        <f t="shared" si="24"/>
        <v>1412816000</v>
      </c>
      <c r="M773" s="2">
        <f t="shared" si="25"/>
        <v>785476000</v>
      </c>
    </row>
    <row r="774" spans="1:13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t="s">
        <v>36</v>
      </c>
      <c r="K774" t="s">
        <v>124</v>
      </c>
      <c r="L774" s="2">
        <f t="shared" si="24"/>
        <v>1564983000</v>
      </c>
      <c r="M774" s="2">
        <f t="shared" si="25"/>
        <v>914035000</v>
      </c>
    </row>
    <row r="775" spans="1:13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t="s">
        <v>36</v>
      </c>
      <c r="K775" t="s">
        <v>124</v>
      </c>
      <c r="L775" s="2">
        <f t="shared" si="24"/>
        <v>1808581000</v>
      </c>
      <c r="M775" s="2">
        <f t="shared" si="25"/>
        <v>1064970000</v>
      </c>
    </row>
    <row r="776" spans="1:13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t="s">
        <v>36</v>
      </c>
      <c r="K776" t="s">
        <v>124</v>
      </c>
      <c r="L776" s="2">
        <f t="shared" si="24"/>
        <v>2158175000</v>
      </c>
      <c r="M776" s="2">
        <f t="shared" si="25"/>
        <v>1286201000</v>
      </c>
    </row>
    <row r="777" spans="1:13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t="s">
        <v>22</v>
      </c>
      <c r="K777" t="s">
        <v>309</v>
      </c>
      <c r="L777" s="2">
        <f t="shared" si="24"/>
        <v>1727000000</v>
      </c>
      <c r="M777" s="2">
        <f t="shared" si="25"/>
        <v>813000000</v>
      </c>
    </row>
    <row r="778" spans="1:13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t="s">
        <v>22</v>
      </c>
      <c r="K778" t="s">
        <v>309</v>
      </c>
      <c r="L778" s="2">
        <f t="shared" si="24"/>
        <v>1702000000</v>
      </c>
      <c r="M778" s="2">
        <f t="shared" si="25"/>
        <v>882000000</v>
      </c>
    </row>
    <row r="779" spans="1:13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t="s">
        <v>22</v>
      </c>
      <c r="K779" t="s">
        <v>309</v>
      </c>
      <c r="L779" s="2">
        <f t="shared" si="24"/>
        <v>1735000000</v>
      </c>
      <c r="M779" s="2">
        <f t="shared" si="25"/>
        <v>759000000</v>
      </c>
    </row>
    <row r="780" spans="1:13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t="s">
        <v>22</v>
      </c>
      <c r="K780" t="s">
        <v>309</v>
      </c>
      <c r="L780" s="2">
        <f t="shared" si="24"/>
        <v>2335000000</v>
      </c>
      <c r="M780" s="2">
        <f t="shared" si="25"/>
        <v>1149000000</v>
      </c>
    </row>
    <row r="781" spans="1:13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t="s">
        <v>25</v>
      </c>
      <c r="K781" t="s">
        <v>28</v>
      </c>
      <c r="L781" s="2">
        <f t="shared" si="24"/>
        <v>2507513000</v>
      </c>
      <c r="M781" s="2">
        <f t="shared" si="25"/>
        <v>634153000</v>
      </c>
    </row>
    <row r="782" spans="1:13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t="s">
        <v>25</v>
      </c>
      <c r="K782" t="s">
        <v>28</v>
      </c>
      <c r="L782" s="2">
        <f t="shared" si="24"/>
        <v>2656014000</v>
      </c>
      <c r="M782" s="2">
        <f t="shared" si="25"/>
        <v>677054000</v>
      </c>
    </row>
    <row r="783" spans="1:13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t="s">
        <v>25</v>
      </c>
      <c r="K783" t="s">
        <v>28</v>
      </c>
      <c r="L783" s="2">
        <f t="shared" si="24"/>
        <v>2911315000</v>
      </c>
      <c r="M783" s="2">
        <f t="shared" si="25"/>
        <v>715142000</v>
      </c>
    </row>
    <row r="784" spans="1:13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t="s">
        <v>25</v>
      </c>
      <c r="K784" t="s">
        <v>28</v>
      </c>
      <c r="L784" s="2">
        <f t="shared" si="24"/>
        <v>3012259000</v>
      </c>
      <c r="M784" s="2">
        <f t="shared" si="25"/>
        <v>768903000</v>
      </c>
    </row>
    <row r="785" spans="1:13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t="s">
        <v>52</v>
      </c>
      <c r="K785" t="s">
        <v>53</v>
      </c>
      <c r="L785" s="2">
        <f t="shared" si="24"/>
        <v>3174000000</v>
      </c>
      <c r="M785" s="2">
        <f t="shared" si="25"/>
        <v>351000000</v>
      </c>
    </row>
    <row r="786" spans="1:13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t="s">
        <v>52</v>
      </c>
      <c r="K786" t="s">
        <v>53</v>
      </c>
      <c r="L786" s="2">
        <f t="shared" si="24"/>
        <v>3177000000</v>
      </c>
      <c r="M786" s="2">
        <f t="shared" si="25"/>
        <v>512000000</v>
      </c>
    </row>
    <row r="787" spans="1:13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t="s">
        <v>52</v>
      </c>
      <c r="K787" t="s">
        <v>53</v>
      </c>
      <c r="L787" s="2">
        <f t="shared" si="24"/>
        <v>3321000000</v>
      </c>
      <c r="M787" s="2">
        <f t="shared" si="25"/>
        <v>700000000</v>
      </c>
    </row>
    <row r="788" spans="1:13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t="s">
        <v>52</v>
      </c>
      <c r="K788" t="s">
        <v>53</v>
      </c>
      <c r="L788" s="2">
        <f t="shared" si="24"/>
        <v>3375000000</v>
      </c>
      <c r="M788" s="2">
        <f t="shared" si="25"/>
        <v>648000000</v>
      </c>
    </row>
    <row r="789" spans="1:13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t="s">
        <v>36</v>
      </c>
      <c r="K789" t="s">
        <v>124</v>
      </c>
      <c r="L789" s="2">
        <f t="shared" si="24"/>
        <v>2859882000</v>
      </c>
      <c r="M789" s="2">
        <f t="shared" si="25"/>
        <v>1156086000</v>
      </c>
    </row>
    <row r="790" spans="1:13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t="s">
        <v>36</v>
      </c>
      <c r="K790" t="s">
        <v>124</v>
      </c>
      <c r="L790" s="2">
        <f t="shared" si="24"/>
        <v>3280848000</v>
      </c>
      <c r="M790" s="2">
        <f t="shared" si="25"/>
        <v>1356716000</v>
      </c>
    </row>
    <row r="791" spans="1:13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t="s">
        <v>36</v>
      </c>
      <c r="K791" t="s">
        <v>124</v>
      </c>
      <c r="L791" s="2">
        <f t="shared" si="24"/>
        <v>3336166000</v>
      </c>
      <c r="M791" s="2">
        <f t="shared" si="25"/>
        <v>1437882000</v>
      </c>
    </row>
    <row r="792" spans="1:13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t="s">
        <v>36</v>
      </c>
      <c r="K792" t="s">
        <v>124</v>
      </c>
      <c r="L792" s="2">
        <f t="shared" si="24"/>
        <v>3382675000</v>
      </c>
      <c r="M792" s="2">
        <f t="shared" si="25"/>
        <v>1413367000</v>
      </c>
    </row>
    <row r="793" spans="1:13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t="s">
        <v>25</v>
      </c>
      <c r="K793" t="s">
        <v>81</v>
      </c>
      <c r="L793" s="2">
        <f t="shared" si="24"/>
        <v>8749000000</v>
      </c>
      <c r="M793" s="2">
        <f t="shared" si="25"/>
        <v>2061000000</v>
      </c>
    </row>
    <row r="794" spans="1:13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t="s">
        <v>25</v>
      </c>
      <c r="K794" t="s">
        <v>81</v>
      </c>
      <c r="L794" s="2">
        <f t="shared" si="24"/>
        <v>10334000000</v>
      </c>
      <c r="M794" s="2">
        <f t="shared" si="25"/>
        <v>2362000000</v>
      </c>
    </row>
    <row r="795" spans="1:13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t="s">
        <v>25</v>
      </c>
      <c r="K795" t="s">
        <v>81</v>
      </c>
      <c r="L795" s="2">
        <f t="shared" si="24"/>
        <v>10020000000</v>
      </c>
      <c r="M795" s="2">
        <f t="shared" si="25"/>
        <v>2347000000</v>
      </c>
    </row>
    <row r="796" spans="1:13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t="s">
        <v>25</v>
      </c>
      <c r="K796" t="s">
        <v>81</v>
      </c>
      <c r="L796" s="2">
        <f t="shared" si="24"/>
        <v>9372000000</v>
      </c>
      <c r="M796" s="2">
        <f t="shared" si="25"/>
        <v>1741000000</v>
      </c>
    </row>
    <row r="797" spans="1:13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t="s">
        <v>22</v>
      </c>
      <c r="K797" t="s">
        <v>176</v>
      </c>
      <c r="L797" s="2">
        <f t="shared" si="24"/>
        <v>50361000000</v>
      </c>
      <c r="M797" s="2">
        <f t="shared" si="25"/>
        <v>22156000000</v>
      </c>
    </row>
    <row r="798" spans="1:13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t="s">
        <v>22</v>
      </c>
      <c r="K798" t="s">
        <v>176</v>
      </c>
      <c r="L798" s="2">
        <f t="shared" si="24"/>
        <v>48684000000</v>
      </c>
      <c r="M798" s="2">
        <f t="shared" si="25"/>
        <v>20312000000</v>
      </c>
    </row>
    <row r="799" spans="1:13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t="s">
        <v>22</v>
      </c>
      <c r="K799" t="s">
        <v>176</v>
      </c>
      <c r="L799" s="2">
        <f t="shared" si="24"/>
        <v>46407000000</v>
      </c>
      <c r="M799" s="2">
        <f t="shared" si="25"/>
        <v>18532000000</v>
      </c>
    </row>
    <row r="800" spans="1:13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t="s">
        <v>22</v>
      </c>
      <c r="K800" t="s">
        <v>176</v>
      </c>
      <c r="L800" s="2">
        <f t="shared" si="24"/>
        <v>40684000000</v>
      </c>
      <c r="M800" s="2">
        <f t="shared" si="25"/>
        <v>15689000000</v>
      </c>
    </row>
    <row r="801" spans="1:13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t="s">
        <v>25</v>
      </c>
      <c r="K801" t="s">
        <v>30</v>
      </c>
      <c r="L801" s="2">
        <f t="shared" si="24"/>
        <v>699148000</v>
      </c>
      <c r="M801" s="2">
        <f t="shared" si="25"/>
        <v>262563000</v>
      </c>
    </row>
    <row r="802" spans="1:13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t="s">
        <v>25</v>
      </c>
      <c r="K802" t="s">
        <v>30</v>
      </c>
      <c r="L802" s="2">
        <f t="shared" si="24"/>
        <v>756118000</v>
      </c>
      <c r="M802" s="2">
        <f t="shared" si="25"/>
        <v>266762000</v>
      </c>
    </row>
    <row r="803" spans="1:13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t="s">
        <v>25</v>
      </c>
      <c r="K803" t="s">
        <v>30</v>
      </c>
      <c r="L803" s="2">
        <f t="shared" si="24"/>
        <v>816116000</v>
      </c>
      <c r="M803" s="2">
        <f t="shared" si="25"/>
        <v>260255000</v>
      </c>
    </row>
    <row r="804" spans="1:13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t="s">
        <v>25</v>
      </c>
      <c r="K804" t="s">
        <v>30</v>
      </c>
      <c r="L804" s="2">
        <f t="shared" si="24"/>
        <v>890270000</v>
      </c>
      <c r="M804" s="2">
        <f t="shared" si="25"/>
        <v>308124000</v>
      </c>
    </row>
    <row r="805" spans="1:13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t="s">
        <v>59</v>
      </c>
      <c r="K805" t="s">
        <v>60</v>
      </c>
      <c r="L805" s="2">
        <f t="shared" si="24"/>
        <v>1175534000</v>
      </c>
      <c r="M805" s="2">
        <f t="shared" si="25"/>
        <v>488286000</v>
      </c>
    </row>
    <row r="806" spans="1:13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t="s">
        <v>59</v>
      </c>
      <c r="K806" t="s">
        <v>60</v>
      </c>
      <c r="L806" s="2">
        <f t="shared" si="24"/>
        <v>1284205000</v>
      </c>
      <c r="M806" s="2">
        <f t="shared" si="25"/>
        <v>518490000</v>
      </c>
    </row>
    <row r="807" spans="1:13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t="s">
        <v>59</v>
      </c>
      <c r="K807" t="s">
        <v>60</v>
      </c>
      <c r="L807" s="2">
        <f t="shared" si="24"/>
        <v>1362150000</v>
      </c>
      <c r="M807" s="2">
        <f t="shared" si="25"/>
        <v>593619000</v>
      </c>
    </row>
    <row r="808" spans="1:13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t="s">
        <v>59</v>
      </c>
      <c r="K808" t="s">
        <v>60</v>
      </c>
      <c r="L808" s="2">
        <f t="shared" si="24"/>
        <v>1351599000</v>
      </c>
      <c r="M808" s="2">
        <f t="shared" si="25"/>
        <v>595941000</v>
      </c>
    </row>
    <row r="809" spans="1:13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t="s">
        <v>25</v>
      </c>
      <c r="K809" t="s">
        <v>318</v>
      </c>
      <c r="L809" s="2">
        <f t="shared" si="24"/>
        <v>911887000</v>
      </c>
      <c r="M809" s="2">
        <f t="shared" si="25"/>
        <v>237859000</v>
      </c>
    </row>
    <row r="810" spans="1:13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t="s">
        <v>25</v>
      </c>
      <c r="K810" t="s">
        <v>318</v>
      </c>
      <c r="L810" s="2">
        <f t="shared" si="24"/>
        <v>1297710000</v>
      </c>
      <c r="M810" s="2">
        <f t="shared" si="25"/>
        <v>437734000</v>
      </c>
    </row>
    <row r="811" spans="1:13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t="s">
        <v>25</v>
      </c>
      <c r="K811" t="s">
        <v>318</v>
      </c>
      <c r="L811" s="2">
        <f t="shared" si="24"/>
        <v>1549290000</v>
      </c>
      <c r="M811" s="2">
        <f t="shared" si="25"/>
        <v>625717000</v>
      </c>
    </row>
    <row r="812" spans="1:13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t="s">
        <v>25</v>
      </c>
      <c r="K812" t="s">
        <v>318</v>
      </c>
      <c r="L812" s="2">
        <f t="shared" si="24"/>
        <v>1666448000</v>
      </c>
      <c r="M812" s="2">
        <f t="shared" si="25"/>
        <v>577542000</v>
      </c>
    </row>
    <row r="813" spans="1:13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2">
        <f t="shared" si="24"/>
        <v>31521000000</v>
      </c>
      <c r="M813" s="2">
        <f t="shared" si="25"/>
        <v>12531000000</v>
      </c>
    </row>
    <row r="814" spans="1:13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2">
        <f t="shared" si="24"/>
        <v>35609000000</v>
      </c>
      <c r="M814" s="2">
        <f t="shared" si="25"/>
        <v>15642000000</v>
      </c>
    </row>
    <row r="815" spans="1:13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2">
        <f t="shared" si="24"/>
        <v>34679000000</v>
      </c>
      <c r="M815" s="2">
        <f t="shared" si="25"/>
        <v>14356000000</v>
      </c>
    </row>
    <row r="816" spans="1:13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2">
        <f t="shared" si="24"/>
        <v>36191000000</v>
      </c>
      <c r="M816" s="2">
        <f t="shared" si="25"/>
        <v>14760000000</v>
      </c>
    </row>
    <row r="817" spans="1:13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2">
        <f t="shared" si="24"/>
        <v>3419000000</v>
      </c>
      <c r="M817" s="2">
        <f t="shared" si="25"/>
        <v>1208000000</v>
      </c>
    </row>
    <row r="818" spans="1:13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2">
        <f t="shared" si="24"/>
        <v>3640000000</v>
      </c>
      <c r="M818" s="2">
        <f t="shared" si="25"/>
        <v>1300000000</v>
      </c>
    </row>
    <row r="819" spans="1:13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2">
        <f t="shared" si="24"/>
        <v>3497000000</v>
      </c>
      <c r="M819" s="2">
        <f t="shared" si="25"/>
        <v>886000000</v>
      </c>
    </row>
    <row r="820" spans="1:13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2">
        <f t="shared" si="24"/>
        <v>3964000000</v>
      </c>
      <c r="M820" s="2">
        <f t="shared" si="25"/>
        <v>1242000000</v>
      </c>
    </row>
    <row r="821" spans="1:13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t="s">
        <v>59</v>
      </c>
      <c r="K821" t="s">
        <v>96</v>
      </c>
      <c r="L821" s="2">
        <f t="shared" si="24"/>
        <v>6565000000</v>
      </c>
      <c r="M821" s="2">
        <f t="shared" si="25"/>
        <v>1789000000</v>
      </c>
    </row>
    <row r="822" spans="1:13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t="s">
        <v>59</v>
      </c>
      <c r="K822" t="s">
        <v>96</v>
      </c>
      <c r="L822" s="2">
        <f t="shared" si="24"/>
        <v>7201000000</v>
      </c>
      <c r="M822" s="2">
        <f t="shared" si="25"/>
        <v>2113000000</v>
      </c>
    </row>
    <row r="823" spans="1:13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t="s">
        <v>59</v>
      </c>
      <c r="K823" t="s">
        <v>96</v>
      </c>
      <c r="L823" s="2">
        <f t="shared" si="24"/>
        <v>7363000000</v>
      </c>
      <c r="M823" s="2">
        <f t="shared" si="25"/>
        <v>2463000000</v>
      </c>
    </row>
    <row r="824" spans="1:13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t="s">
        <v>59</v>
      </c>
      <c r="K824" t="s">
        <v>96</v>
      </c>
      <c r="L824" s="2">
        <f t="shared" si="24"/>
        <v>6897000000</v>
      </c>
      <c r="M824" s="2">
        <f t="shared" si="25"/>
        <v>2384000000</v>
      </c>
    </row>
    <row r="825" spans="1:13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t="s">
        <v>19</v>
      </c>
      <c r="K825" t="s">
        <v>323</v>
      </c>
      <c r="L825" s="2">
        <f t="shared" si="24"/>
        <v>6956200000</v>
      </c>
      <c r="M825" s="2">
        <f t="shared" si="25"/>
        <v>677100000</v>
      </c>
    </row>
    <row r="826" spans="1:13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t="s">
        <v>19</v>
      </c>
      <c r="K826" t="s">
        <v>323</v>
      </c>
      <c r="L826" s="2">
        <f t="shared" si="24"/>
        <v>7122300000</v>
      </c>
      <c r="M826" s="2">
        <f t="shared" si="25"/>
        <v>658900000</v>
      </c>
    </row>
    <row r="827" spans="1:13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t="s">
        <v>19</v>
      </c>
      <c r="K827" t="s">
        <v>323</v>
      </c>
      <c r="L827" s="2">
        <f t="shared" si="24"/>
        <v>7537100000</v>
      </c>
      <c r="M827" s="2">
        <f t="shared" si="25"/>
        <v>788600000</v>
      </c>
    </row>
    <row r="828" spans="1:13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t="s">
        <v>19</v>
      </c>
      <c r="K828" t="s">
        <v>323</v>
      </c>
      <c r="L828" s="2">
        <f t="shared" si="24"/>
        <v>7613800000</v>
      </c>
      <c r="M828" s="2">
        <f t="shared" si="25"/>
        <v>871100000</v>
      </c>
    </row>
    <row r="829" spans="1:13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t="s">
        <v>52</v>
      </c>
      <c r="K829" t="s">
        <v>53</v>
      </c>
      <c r="L829" s="2">
        <f t="shared" si="24"/>
        <v>1726842000</v>
      </c>
      <c r="M829" s="2">
        <f t="shared" si="25"/>
        <v>560127000</v>
      </c>
    </row>
    <row r="830" spans="1:13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t="s">
        <v>52</v>
      </c>
      <c r="K830" t="s">
        <v>53</v>
      </c>
      <c r="L830" s="2">
        <f t="shared" si="24"/>
        <v>1735745000</v>
      </c>
      <c r="M830" s="2">
        <f t="shared" si="25"/>
        <v>489677000</v>
      </c>
    </row>
    <row r="831" spans="1:13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t="s">
        <v>52</v>
      </c>
      <c r="K831" t="s">
        <v>53</v>
      </c>
      <c r="L831" s="2">
        <f t="shared" si="24"/>
        <v>1773057000</v>
      </c>
      <c r="M831" s="2">
        <f t="shared" si="25"/>
        <v>550342000</v>
      </c>
    </row>
    <row r="832" spans="1:13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t="s">
        <v>52</v>
      </c>
      <c r="K832" t="s">
        <v>53</v>
      </c>
      <c r="L832" s="2">
        <f t="shared" si="24"/>
        <v>1717951000</v>
      </c>
      <c r="M832" s="2">
        <f t="shared" si="25"/>
        <v>527527000</v>
      </c>
    </row>
    <row r="833" spans="1:13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t="s">
        <v>25</v>
      </c>
      <c r="K833" t="s">
        <v>30</v>
      </c>
      <c r="L833" s="2">
        <f t="shared" si="24"/>
        <v>1594200000</v>
      </c>
      <c r="M833" s="2">
        <f t="shared" si="25"/>
        <v>852500000</v>
      </c>
    </row>
    <row r="834" spans="1:13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t="s">
        <v>25</v>
      </c>
      <c r="K834" t="s">
        <v>30</v>
      </c>
      <c r="L834" s="2">
        <f t="shared" si="24"/>
        <v>1413800000</v>
      </c>
      <c r="M834" s="2">
        <f t="shared" si="25"/>
        <v>544800000</v>
      </c>
    </row>
    <row r="835" spans="1:13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t="s">
        <v>25</v>
      </c>
      <c r="K835" t="s">
        <v>30</v>
      </c>
      <c r="L835" s="2">
        <f t="shared" ref="L835:L898" si="26">E835-F835</f>
        <v>1577900000</v>
      </c>
      <c r="M835" s="2">
        <f t="shared" ref="M835:M898" si="27">L835-G835-H835-I835</f>
        <v>740000000</v>
      </c>
    </row>
    <row r="836" spans="1:13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t="s">
        <v>25</v>
      </c>
      <c r="K836" t="s">
        <v>30</v>
      </c>
      <c r="L836" s="2">
        <f t="shared" si="26"/>
        <v>1890100000</v>
      </c>
      <c r="M836" s="2">
        <f t="shared" si="27"/>
        <v>945200000</v>
      </c>
    </row>
    <row r="837" spans="1:13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t="s">
        <v>13</v>
      </c>
      <c r="K837" t="s">
        <v>157</v>
      </c>
      <c r="L837" s="2">
        <f t="shared" si="26"/>
        <v>5581000000</v>
      </c>
      <c r="M837" s="2">
        <f t="shared" si="27"/>
        <v>2516000000</v>
      </c>
    </row>
    <row r="838" spans="1:13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t="s">
        <v>13</v>
      </c>
      <c r="K838" t="s">
        <v>157</v>
      </c>
      <c r="L838" s="2">
        <f t="shared" si="26"/>
        <v>5811000000</v>
      </c>
      <c r="M838" s="2">
        <f t="shared" si="27"/>
        <v>2888000000</v>
      </c>
    </row>
    <row r="839" spans="1:13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t="s">
        <v>13</v>
      </c>
      <c r="K839" t="s">
        <v>157</v>
      </c>
      <c r="L839" s="2">
        <f t="shared" si="26"/>
        <v>5517000000</v>
      </c>
      <c r="M839" s="2">
        <f t="shared" si="27"/>
        <v>2867000000</v>
      </c>
    </row>
    <row r="840" spans="1:13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t="s">
        <v>13</v>
      </c>
      <c r="K840" t="s">
        <v>157</v>
      </c>
      <c r="L840" s="2">
        <f t="shared" si="26"/>
        <v>5703000000</v>
      </c>
      <c r="M840" s="2">
        <f t="shared" si="27"/>
        <v>3064000000</v>
      </c>
    </row>
    <row r="841" spans="1:13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t="s">
        <v>47</v>
      </c>
      <c r="K841" t="s">
        <v>73</v>
      </c>
      <c r="L841" s="2">
        <f t="shared" si="26"/>
        <v>4050400000</v>
      </c>
      <c r="M841" s="2">
        <f t="shared" si="27"/>
        <v>842600000</v>
      </c>
    </row>
    <row r="842" spans="1:13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t="s">
        <v>47</v>
      </c>
      <c r="K842" t="s">
        <v>73</v>
      </c>
      <c r="L842" s="2">
        <f t="shared" si="26"/>
        <v>4644600000</v>
      </c>
      <c r="M842" s="2">
        <f t="shared" si="27"/>
        <v>1120200000</v>
      </c>
    </row>
    <row r="843" spans="1:13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t="s">
        <v>47</v>
      </c>
      <c r="K843" t="s">
        <v>73</v>
      </c>
      <c r="L843" s="2">
        <f t="shared" si="26"/>
        <v>5147100000</v>
      </c>
      <c r="M843" s="2">
        <f t="shared" si="27"/>
        <v>1276900000</v>
      </c>
    </row>
    <row r="844" spans="1:13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t="s">
        <v>47</v>
      </c>
      <c r="K844" t="s">
        <v>73</v>
      </c>
      <c r="L844" s="2">
        <f t="shared" si="26"/>
        <v>5122900000</v>
      </c>
      <c r="M844" s="2">
        <f t="shared" si="27"/>
        <v>1358400000</v>
      </c>
    </row>
    <row r="845" spans="1:13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t="s">
        <v>13</v>
      </c>
      <c r="K845" t="s">
        <v>329</v>
      </c>
      <c r="L845" s="2">
        <f t="shared" si="26"/>
        <v>1824123000</v>
      </c>
      <c r="M845" s="2">
        <f t="shared" si="27"/>
        <v>530200000</v>
      </c>
    </row>
    <row r="846" spans="1:13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t="s">
        <v>13</v>
      </c>
      <c r="K846" t="s">
        <v>329</v>
      </c>
      <c r="L846" s="2">
        <f t="shared" si="26"/>
        <v>2013770000</v>
      </c>
      <c r="M846" s="2">
        <f t="shared" si="27"/>
        <v>576708000</v>
      </c>
    </row>
    <row r="847" spans="1:13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t="s">
        <v>13</v>
      </c>
      <c r="K847" t="s">
        <v>329</v>
      </c>
      <c r="L847" s="2">
        <f t="shared" si="26"/>
        <v>2267038000</v>
      </c>
      <c r="M847" s="2">
        <f t="shared" si="27"/>
        <v>631542000</v>
      </c>
    </row>
    <row r="848" spans="1:13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t="s">
        <v>13</v>
      </c>
      <c r="K848" t="s">
        <v>329</v>
      </c>
      <c r="L848" s="2">
        <f t="shared" si="26"/>
        <v>2522068000</v>
      </c>
      <c r="M848" s="2">
        <f t="shared" si="27"/>
        <v>715694000</v>
      </c>
    </row>
    <row r="849" spans="1:13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t="s">
        <v>13</v>
      </c>
      <c r="K849" t="s">
        <v>164</v>
      </c>
      <c r="L849" s="2">
        <f t="shared" si="26"/>
        <v>1842319000</v>
      </c>
      <c r="M849" s="2">
        <f t="shared" si="27"/>
        <v>668979000</v>
      </c>
    </row>
    <row r="850" spans="1:13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t="s">
        <v>13</v>
      </c>
      <c r="K850" t="s">
        <v>164</v>
      </c>
      <c r="L850" s="2">
        <f t="shared" si="26"/>
        <v>2073784000</v>
      </c>
      <c r="M850" s="2">
        <f t="shared" si="27"/>
        <v>528068000</v>
      </c>
    </row>
    <row r="851" spans="1:13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t="s">
        <v>13</v>
      </c>
      <c r="K851" t="s">
        <v>164</v>
      </c>
      <c r="L851" s="2">
        <f t="shared" si="26"/>
        <v>1968338000</v>
      </c>
      <c r="M851" s="2">
        <f t="shared" si="27"/>
        <v>445527000</v>
      </c>
    </row>
    <row r="852" spans="1:13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t="s">
        <v>13</v>
      </c>
      <c r="K852" t="s">
        <v>164</v>
      </c>
      <c r="L852" s="2">
        <f t="shared" si="26"/>
        <v>1767831000</v>
      </c>
      <c r="M852" s="2">
        <f t="shared" si="27"/>
        <v>338598000</v>
      </c>
    </row>
    <row r="853" spans="1:13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t="s">
        <v>22</v>
      </c>
      <c r="K853" t="s">
        <v>174</v>
      </c>
      <c r="L853" s="2">
        <f t="shared" si="26"/>
        <v>2708800000</v>
      </c>
      <c r="M853" s="2">
        <f t="shared" si="27"/>
        <v>354900000</v>
      </c>
    </row>
    <row r="854" spans="1:13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t="s">
        <v>22</v>
      </c>
      <c r="K854" t="s">
        <v>174</v>
      </c>
      <c r="L854" s="2">
        <f t="shared" si="26"/>
        <v>2941400000</v>
      </c>
      <c r="M854" s="2">
        <f t="shared" si="27"/>
        <v>605000000</v>
      </c>
    </row>
    <row r="855" spans="1:13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t="s">
        <v>22</v>
      </c>
      <c r="K855" t="s">
        <v>174</v>
      </c>
      <c r="L855" s="2">
        <f t="shared" si="26"/>
        <v>2858200000</v>
      </c>
      <c r="M855" s="2">
        <f t="shared" si="27"/>
        <v>597300000</v>
      </c>
    </row>
    <row r="856" spans="1:13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t="s">
        <v>22</v>
      </c>
      <c r="K856" t="s">
        <v>174</v>
      </c>
      <c r="L856" s="2">
        <f t="shared" si="26"/>
        <v>3078600000</v>
      </c>
      <c r="M856" s="2">
        <f t="shared" si="27"/>
        <v>911400000</v>
      </c>
    </row>
    <row r="857" spans="1:13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t="s">
        <v>47</v>
      </c>
      <c r="K857" t="s">
        <v>105</v>
      </c>
      <c r="L857" s="2">
        <f t="shared" si="26"/>
        <v>93646000000</v>
      </c>
      <c r="M857" s="2">
        <f t="shared" si="27"/>
        <v>25532000000</v>
      </c>
    </row>
    <row r="858" spans="1:13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t="s">
        <v>47</v>
      </c>
      <c r="K858" t="s">
        <v>105</v>
      </c>
      <c r="L858" s="2">
        <f t="shared" si="26"/>
        <v>97142000000</v>
      </c>
      <c r="M858" s="2">
        <f t="shared" si="27"/>
        <v>26450000000</v>
      </c>
    </row>
    <row r="859" spans="1:13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t="s">
        <v>47</v>
      </c>
      <c r="K859" t="s">
        <v>105</v>
      </c>
      <c r="L859" s="2">
        <f t="shared" si="26"/>
        <v>91973000000</v>
      </c>
      <c r="M859" s="2">
        <f t="shared" si="27"/>
        <v>27560000000</v>
      </c>
    </row>
    <row r="860" spans="1:13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t="s">
        <v>47</v>
      </c>
      <c r="K860" t="s">
        <v>105</v>
      </c>
      <c r="L860" s="2">
        <f t="shared" si="26"/>
        <v>89716000000</v>
      </c>
      <c r="M860" s="2">
        <f t="shared" si="27"/>
        <v>26875000000</v>
      </c>
    </row>
    <row r="861" spans="1:13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t="s">
        <v>19</v>
      </c>
      <c r="K861" t="s">
        <v>334</v>
      </c>
      <c r="L861" s="2">
        <f t="shared" si="26"/>
        <v>4702000000</v>
      </c>
      <c r="M861" s="2">
        <f t="shared" si="27"/>
        <v>1345000000</v>
      </c>
    </row>
    <row r="862" spans="1:13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t="s">
        <v>19</v>
      </c>
      <c r="K862" t="s">
        <v>334</v>
      </c>
      <c r="L862" s="2">
        <f t="shared" si="26"/>
        <v>4803000000</v>
      </c>
      <c r="M862" s="2">
        <f t="shared" si="27"/>
        <v>1350000000</v>
      </c>
    </row>
    <row r="863" spans="1:13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t="s">
        <v>19</v>
      </c>
      <c r="K863" t="s">
        <v>334</v>
      </c>
      <c r="L863" s="2">
        <f t="shared" si="26"/>
        <v>5100000000</v>
      </c>
      <c r="M863" s="2">
        <f t="shared" si="27"/>
        <v>1323000000</v>
      </c>
    </row>
    <row r="864" spans="1:13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t="s">
        <v>19</v>
      </c>
      <c r="K864" t="s">
        <v>334</v>
      </c>
      <c r="L864" s="2">
        <f t="shared" si="26"/>
        <v>5269000000</v>
      </c>
      <c r="M864" s="2">
        <f t="shared" si="27"/>
        <v>1101000000</v>
      </c>
    </row>
    <row r="865" spans="1:13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t="s">
        <v>36</v>
      </c>
      <c r="K865" t="s">
        <v>124</v>
      </c>
      <c r="L865" s="2">
        <f t="shared" si="26"/>
        <v>5434000000</v>
      </c>
      <c r="M865" s="2">
        <f t="shared" si="27"/>
        <v>1562000000</v>
      </c>
    </row>
    <row r="866" spans="1:13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t="s">
        <v>36</v>
      </c>
      <c r="K866" t="s">
        <v>124</v>
      </c>
      <c r="L866" s="2">
        <f t="shared" si="26"/>
        <v>6103000000</v>
      </c>
      <c r="M866" s="2">
        <f t="shared" si="27"/>
        <v>2837000000</v>
      </c>
    </row>
    <row r="867" spans="1:13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t="s">
        <v>36</v>
      </c>
      <c r="K867" t="s">
        <v>124</v>
      </c>
      <c r="L867" s="2">
        <f t="shared" si="26"/>
        <v>5063000000</v>
      </c>
      <c r="M867" s="2">
        <f t="shared" si="27"/>
        <v>1024000000</v>
      </c>
    </row>
    <row r="868" spans="1:13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t="s">
        <v>36</v>
      </c>
      <c r="K868" t="s">
        <v>124</v>
      </c>
      <c r="L868" s="2">
        <f t="shared" si="26"/>
        <v>4681000000</v>
      </c>
      <c r="M868" s="2">
        <f t="shared" si="27"/>
        <v>1091000000</v>
      </c>
    </row>
    <row r="869" spans="1:13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t="s">
        <v>47</v>
      </c>
      <c r="K869" t="s">
        <v>105</v>
      </c>
      <c r="L869" s="2">
        <f t="shared" si="26"/>
        <v>214130000</v>
      </c>
      <c r="M869" s="2">
        <f t="shared" si="27"/>
        <v>27261000</v>
      </c>
    </row>
    <row r="870" spans="1:13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t="s">
        <v>47</v>
      </c>
      <c r="K870" t="s">
        <v>105</v>
      </c>
      <c r="L870" s="2">
        <f t="shared" si="26"/>
        <v>263459000</v>
      </c>
      <c r="M870" s="2">
        <f t="shared" si="27"/>
        <v>55689000</v>
      </c>
    </row>
    <row r="871" spans="1:13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t="s">
        <v>47</v>
      </c>
      <c r="K871" t="s">
        <v>105</v>
      </c>
      <c r="L871" s="2">
        <f t="shared" si="26"/>
        <v>272444000</v>
      </c>
      <c r="M871" s="2">
        <f t="shared" si="27"/>
        <v>51587000</v>
      </c>
    </row>
    <row r="872" spans="1:13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t="s">
        <v>47</v>
      </c>
      <c r="K872" t="s">
        <v>105</v>
      </c>
      <c r="L872" s="2">
        <f t="shared" si="26"/>
        <v>297207000</v>
      </c>
      <c r="M872" s="2">
        <f t="shared" si="27"/>
        <v>59325000</v>
      </c>
    </row>
    <row r="873" spans="1:13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t="s">
        <v>52</v>
      </c>
      <c r="K873" t="s">
        <v>53</v>
      </c>
      <c r="L873" s="2">
        <f t="shared" si="26"/>
        <v>586399000</v>
      </c>
      <c r="M873" s="2">
        <f t="shared" si="27"/>
        <v>248048000</v>
      </c>
    </row>
    <row r="874" spans="1:13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t="s">
        <v>52</v>
      </c>
      <c r="K874" t="s">
        <v>53</v>
      </c>
      <c r="L874" s="2">
        <f t="shared" si="26"/>
        <v>640029000</v>
      </c>
      <c r="M874" s="2">
        <f t="shared" si="27"/>
        <v>287846000</v>
      </c>
    </row>
    <row r="875" spans="1:13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t="s">
        <v>52</v>
      </c>
      <c r="K875" t="s">
        <v>53</v>
      </c>
      <c r="L875" s="2">
        <f t="shared" si="26"/>
        <v>735280000</v>
      </c>
      <c r="M875" s="2">
        <f t="shared" si="27"/>
        <v>355005000</v>
      </c>
    </row>
    <row r="876" spans="1:13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t="s">
        <v>52</v>
      </c>
      <c r="K876" t="s">
        <v>53</v>
      </c>
      <c r="L876" s="2">
        <f t="shared" si="26"/>
        <v>862292000</v>
      </c>
      <c r="M876" s="2">
        <f t="shared" si="27"/>
        <v>395030000</v>
      </c>
    </row>
    <row r="877" spans="1:13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t="s">
        <v>22</v>
      </c>
      <c r="K877" t="s">
        <v>68</v>
      </c>
      <c r="L877" s="2">
        <f t="shared" si="26"/>
        <v>1605329000</v>
      </c>
      <c r="M877" s="2">
        <f t="shared" si="27"/>
        <v>729685000</v>
      </c>
    </row>
    <row r="878" spans="1:13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t="s">
        <v>22</v>
      </c>
      <c r="K878" t="s">
        <v>68</v>
      </c>
      <c r="L878" s="2">
        <f t="shared" si="26"/>
        <v>1696446000</v>
      </c>
      <c r="M878" s="2">
        <f t="shared" si="27"/>
        <v>772070000</v>
      </c>
    </row>
    <row r="879" spans="1:13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t="s">
        <v>22</v>
      </c>
      <c r="K879" t="s">
        <v>68</v>
      </c>
      <c r="L879" s="2">
        <f t="shared" si="26"/>
        <v>1598820000</v>
      </c>
      <c r="M879" s="2">
        <f t="shared" si="27"/>
        <v>661340000</v>
      </c>
    </row>
    <row r="880" spans="1:13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t="s">
        <v>22</v>
      </c>
      <c r="K880" t="s">
        <v>68</v>
      </c>
      <c r="L880" s="2">
        <f t="shared" si="26"/>
        <v>1821102000</v>
      </c>
      <c r="M880" s="2">
        <f t="shared" si="27"/>
        <v>960445000</v>
      </c>
    </row>
    <row r="881" spans="1:13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t="s">
        <v>36</v>
      </c>
      <c r="K881" t="s">
        <v>142</v>
      </c>
      <c r="L881" s="2">
        <f t="shared" si="26"/>
        <v>6609000000</v>
      </c>
      <c r="M881" s="2">
        <f t="shared" si="27"/>
        <v>2903000000</v>
      </c>
    </row>
    <row r="882" spans="1:13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t="s">
        <v>36</v>
      </c>
      <c r="K882" t="s">
        <v>142</v>
      </c>
      <c r="L882" s="2">
        <f t="shared" si="26"/>
        <v>6683000000</v>
      </c>
      <c r="M882" s="2">
        <f t="shared" si="27"/>
        <v>2521000000</v>
      </c>
    </row>
    <row r="883" spans="1:13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t="s">
        <v>36</v>
      </c>
      <c r="K883" t="s">
        <v>142</v>
      </c>
      <c r="L883" s="2">
        <f t="shared" si="26"/>
        <v>6624000000</v>
      </c>
      <c r="M883" s="2">
        <f t="shared" si="27"/>
        <v>1613000000</v>
      </c>
    </row>
    <row r="884" spans="1:13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t="s">
        <v>36</v>
      </c>
      <c r="K884" t="s">
        <v>142</v>
      </c>
      <c r="L884" s="2">
        <f t="shared" si="26"/>
        <v>6651000000</v>
      </c>
      <c r="M884" s="2">
        <f t="shared" si="27"/>
        <v>3317000000</v>
      </c>
    </row>
    <row r="885" spans="1:13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t="s">
        <v>83</v>
      </c>
      <c r="K885" t="s">
        <v>341</v>
      </c>
      <c r="L885" s="2">
        <f t="shared" si="26"/>
        <v>6705000000</v>
      </c>
      <c r="M885" s="2">
        <f t="shared" si="27"/>
        <v>3892000000</v>
      </c>
    </row>
    <row r="886" spans="1:13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t="s">
        <v>83</v>
      </c>
      <c r="K886" t="s">
        <v>341</v>
      </c>
      <c r="L886" s="2">
        <f t="shared" si="26"/>
        <v>7791000000</v>
      </c>
      <c r="M886" s="2">
        <f t="shared" si="27"/>
        <v>4722000000</v>
      </c>
    </row>
    <row r="887" spans="1:13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t="s">
        <v>83</v>
      </c>
      <c r="K887" t="s">
        <v>341</v>
      </c>
      <c r="L887" s="2">
        <f t="shared" si="26"/>
        <v>7951000000</v>
      </c>
      <c r="M887" s="2">
        <f t="shared" si="27"/>
        <v>4516000000</v>
      </c>
    </row>
    <row r="888" spans="1:13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t="s">
        <v>83</v>
      </c>
      <c r="K888" t="s">
        <v>341</v>
      </c>
      <c r="L888" s="2">
        <f t="shared" si="26"/>
        <v>7257000000</v>
      </c>
      <c r="M888" s="2">
        <f t="shared" si="27"/>
        <v>3959000000</v>
      </c>
    </row>
    <row r="889" spans="1:13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t="s">
        <v>19</v>
      </c>
      <c r="K889" t="s">
        <v>79</v>
      </c>
      <c r="L889" s="2">
        <f t="shared" si="26"/>
        <v>1464362000</v>
      </c>
      <c r="M889" s="2">
        <f t="shared" si="27"/>
        <v>732595000</v>
      </c>
    </row>
    <row r="890" spans="1:13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t="s">
        <v>19</v>
      </c>
      <c r="K890" t="s">
        <v>79</v>
      </c>
      <c r="L890" s="2">
        <f t="shared" si="26"/>
        <v>1648701000</v>
      </c>
      <c r="M890" s="2">
        <f t="shared" si="27"/>
        <v>829653000</v>
      </c>
    </row>
    <row r="891" spans="1:13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t="s">
        <v>19</v>
      </c>
      <c r="K891" t="s">
        <v>79</v>
      </c>
      <c r="L891" s="2">
        <f t="shared" si="26"/>
        <v>1887527000</v>
      </c>
      <c r="M891" s="2">
        <f t="shared" si="27"/>
        <v>997096000</v>
      </c>
    </row>
    <row r="892" spans="1:13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t="s">
        <v>19</v>
      </c>
      <c r="K892" t="s">
        <v>79</v>
      </c>
      <c r="L892" s="2">
        <f t="shared" si="26"/>
        <v>2018760000</v>
      </c>
      <c r="M892" s="2">
        <f t="shared" si="27"/>
        <v>1058861000</v>
      </c>
    </row>
    <row r="893" spans="1:13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t="s">
        <v>36</v>
      </c>
      <c r="K893" t="s">
        <v>214</v>
      </c>
      <c r="L893" s="2">
        <f t="shared" si="26"/>
        <v>28964000000</v>
      </c>
      <c r="M893" s="2">
        <f t="shared" si="27"/>
        <v>10779000000</v>
      </c>
    </row>
    <row r="894" spans="1:13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t="s">
        <v>36</v>
      </c>
      <c r="K894" t="s">
        <v>214</v>
      </c>
      <c r="L894" s="2">
        <f t="shared" si="26"/>
        <v>28433000000</v>
      </c>
      <c r="M894" s="2">
        <f t="shared" si="27"/>
        <v>10228000000</v>
      </c>
    </row>
    <row r="895" spans="1:13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t="s">
        <v>36</v>
      </c>
      <c r="K895" t="s">
        <v>214</v>
      </c>
      <c r="L895" s="2">
        <f t="shared" si="26"/>
        <v>28109000000</v>
      </c>
      <c r="M895" s="2">
        <f t="shared" si="27"/>
        <v>9708000000</v>
      </c>
    </row>
    <row r="896" spans="1:13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t="s">
        <v>36</v>
      </c>
      <c r="K896" t="s">
        <v>214</v>
      </c>
      <c r="L896" s="2">
        <f t="shared" si="26"/>
        <v>26812000000</v>
      </c>
      <c r="M896" s="2">
        <f t="shared" si="27"/>
        <v>8728000000</v>
      </c>
    </row>
    <row r="897" spans="1:13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t="s">
        <v>19</v>
      </c>
      <c r="K897" t="s">
        <v>289</v>
      </c>
      <c r="L897" s="2">
        <f t="shared" si="26"/>
        <v>1306566000</v>
      </c>
      <c r="M897" s="2">
        <f t="shared" si="27"/>
        <v>630739000</v>
      </c>
    </row>
    <row r="898" spans="1:13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t="s">
        <v>19</v>
      </c>
      <c r="K898" t="s">
        <v>289</v>
      </c>
      <c r="L898" s="2">
        <f t="shared" si="26"/>
        <v>2016100000</v>
      </c>
      <c r="M898" s="2">
        <f t="shared" si="27"/>
        <v>1009500000</v>
      </c>
    </row>
    <row r="899" spans="1:13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t="s">
        <v>19</v>
      </c>
      <c r="K899" t="s">
        <v>289</v>
      </c>
      <c r="L899" s="2">
        <f t="shared" ref="L899:L962" si="28">E899-F899</f>
        <v>2647700000</v>
      </c>
      <c r="M899" s="2">
        <f t="shared" ref="M899:M962" si="29">L899-G899-H899-I899</f>
        <v>1257800000</v>
      </c>
    </row>
    <row r="900" spans="1:13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t="s">
        <v>19</v>
      </c>
      <c r="K900" t="s">
        <v>289</v>
      </c>
      <c r="L900" s="2">
        <f t="shared" si="28"/>
        <v>2797200000</v>
      </c>
      <c r="M900" s="2">
        <f t="shared" si="29"/>
        <v>1186000000</v>
      </c>
    </row>
    <row r="901" spans="1:13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t="s">
        <v>36</v>
      </c>
      <c r="K901" t="s">
        <v>346</v>
      </c>
      <c r="L901" s="2">
        <f t="shared" si="28"/>
        <v>19893000000</v>
      </c>
      <c r="M901" s="2">
        <f t="shared" si="29"/>
        <v>2764000000</v>
      </c>
    </row>
    <row r="902" spans="1:13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t="s">
        <v>36</v>
      </c>
      <c r="K902" t="s">
        <v>346</v>
      </c>
      <c r="L902" s="2">
        <f t="shared" si="28"/>
        <v>20237000000</v>
      </c>
      <c r="M902" s="2">
        <f t="shared" si="29"/>
        <v>2725000000</v>
      </c>
    </row>
    <row r="903" spans="1:13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t="s">
        <v>36</v>
      </c>
      <c r="K903" t="s">
        <v>346</v>
      </c>
      <c r="L903" s="2">
        <f t="shared" si="28"/>
        <v>22953000000</v>
      </c>
      <c r="M903" s="2">
        <f t="shared" si="29"/>
        <v>3137000000</v>
      </c>
    </row>
    <row r="904" spans="1:13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t="s">
        <v>36</v>
      </c>
      <c r="K904" t="s">
        <v>346</v>
      </c>
      <c r="L904" s="2">
        <f t="shared" si="28"/>
        <v>24334000000</v>
      </c>
      <c r="M904" s="2">
        <f t="shared" si="29"/>
        <v>3576000000</v>
      </c>
    </row>
    <row r="905" spans="1:13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t="s">
        <v>19</v>
      </c>
      <c r="K905" t="s">
        <v>197</v>
      </c>
      <c r="L905" s="2">
        <f t="shared" si="28"/>
        <v>6990000000</v>
      </c>
      <c r="M905" s="2">
        <f t="shared" si="29"/>
        <v>1890000000</v>
      </c>
    </row>
    <row r="906" spans="1:13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t="s">
        <v>19</v>
      </c>
      <c r="K906" t="s">
        <v>197</v>
      </c>
      <c r="L906" s="2">
        <f t="shared" si="28"/>
        <v>6944000000</v>
      </c>
      <c r="M906" s="2">
        <f t="shared" si="29"/>
        <v>1742000000</v>
      </c>
    </row>
    <row r="907" spans="1:13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t="s">
        <v>19</v>
      </c>
      <c r="K907" t="s">
        <v>197</v>
      </c>
      <c r="L907" s="2">
        <f t="shared" si="28"/>
        <v>6925000000</v>
      </c>
      <c r="M907" s="2">
        <f t="shared" si="29"/>
        <v>1689000000</v>
      </c>
    </row>
    <row r="908" spans="1:13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t="s">
        <v>19</v>
      </c>
      <c r="K908" t="s">
        <v>197</v>
      </c>
      <c r="L908" s="2">
        <f t="shared" si="28"/>
        <v>6939000000</v>
      </c>
      <c r="M908" s="2">
        <f t="shared" si="29"/>
        <v>1553000000</v>
      </c>
    </row>
    <row r="909" spans="1:13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t="s">
        <v>13</v>
      </c>
      <c r="K909" t="s">
        <v>178</v>
      </c>
      <c r="L909" s="2">
        <f t="shared" si="28"/>
        <v>1564000000</v>
      </c>
      <c r="M909" s="2">
        <f t="shared" si="29"/>
        <v>738600000</v>
      </c>
    </row>
    <row r="910" spans="1:13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t="s">
        <v>13</v>
      </c>
      <c r="K910" t="s">
        <v>178</v>
      </c>
      <c r="L910" s="2">
        <f t="shared" si="28"/>
        <v>1699200000</v>
      </c>
      <c r="M910" s="2">
        <f t="shared" si="29"/>
        <v>809100000</v>
      </c>
    </row>
    <row r="911" spans="1:13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t="s">
        <v>13</v>
      </c>
      <c r="K911" t="s">
        <v>178</v>
      </c>
      <c r="L911" s="2">
        <f t="shared" si="28"/>
        <v>1659600000</v>
      </c>
      <c r="M911" s="2">
        <f t="shared" si="29"/>
        <v>803800000</v>
      </c>
    </row>
    <row r="912" spans="1:13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t="s">
        <v>13</v>
      </c>
      <c r="K912" t="s">
        <v>178</v>
      </c>
      <c r="L912" s="2">
        <f t="shared" si="28"/>
        <v>1643100000</v>
      </c>
      <c r="M912" s="2">
        <f t="shared" si="29"/>
        <v>818500000</v>
      </c>
    </row>
    <row r="913" spans="1:13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t="s">
        <v>19</v>
      </c>
      <c r="K913" t="s">
        <v>257</v>
      </c>
      <c r="L913" s="2">
        <f t="shared" si="28"/>
        <v>4386000000</v>
      </c>
      <c r="M913" s="2">
        <f t="shared" si="29"/>
        <v>1666000000</v>
      </c>
    </row>
    <row r="914" spans="1:13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t="s">
        <v>19</v>
      </c>
      <c r="K914" t="s">
        <v>257</v>
      </c>
      <c r="L914" s="2">
        <f t="shared" si="28"/>
        <v>4429000000</v>
      </c>
      <c r="M914" s="2">
        <f t="shared" si="29"/>
        <v>1743000000</v>
      </c>
    </row>
    <row r="915" spans="1:13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t="s">
        <v>19</v>
      </c>
      <c r="K915" t="s">
        <v>257</v>
      </c>
      <c r="L915" s="2">
        <f t="shared" si="28"/>
        <v>4808000000</v>
      </c>
      <c r="M915" s="2">
        <f t="shared" si="29"/>
        <v>1953000000</v>
      </c>
    </row>
    <row r="916" spans="1:13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t="s">
        <v>19</v>
      </c>
      <c r="K916" t="s">
        <v>257</v>
      </c>
      <c r="L916" s="2">
        <f t="shared" si="28"/>
        <v>5204000000</v>
      </c>
      <c r="M916" s="2">
        <f t="shared" si="29"/>
        <v>2192000000</v>
      </c>
    </row>
    <row r="917" spans="1:13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t="s">
        <v>13</v>
      </c>
      <c r="K917" t="s">
        <v>164</v>
      </c>
      <c r="L917" s="2">
        <f t="shared" si="28"/>
        <v>695600000</v>
      </c>
      <c r="M917" s="2">
        <f t="shared" si="29"/>
        <v>324400000</v>
      </c>
    </row>
    <row r="918" spans="1:13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t="s">
        <v>13</v>
      </c>
      <c r="K918" t="s">
        <v>164</v>
      </c>
      <c r="L918" s="2">
        <f t="shared" si="28"/>
        <v>709900000</v>
      </c>
      <c r="M918" s="2">
        <f t="shared" si="29"/>
        <v>337600000</v>
      </c>
    </row>
    <row r="919" spans="1:13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t="s">
        <v>13</v>
      </c>
      <c r="K919" t="s">
        <v>164</v>
      </c>
      <c r="L919" s="2">
        <f t="shared" si="28"/>
        <v>790400000</v>
      </c>
      <c r="M919" s="2">
        <f t="shared" si="29"/>
        <v>331500000</v>
      </c>
    </row>
    <row r="920" spans="1:13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t="s">
        <v>13</v>
      </c>
      <c r="K920" t="s">
        <v>164</v>
      </c>
      <c r="L920" s="2">
        <f t="shared" si="28"/>
        <v>923200000</v>
      </c>
      <c r="M920" s="2">
        <f t="shared" si="29"/>
        <v>490600000</v>
      </c>
    </row>
    <row r="921" spans="1:13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t="s">
        <v>19</v>
      </c>
      <c r="K921" t="s">
        <v>201</v>
      </c>
      <c r="L921" s="2">
        <f t="shared" si="28"/>
        <v>1014431000</v>
      </c>
      <c r="M921" s="2">
        <f t="shared" si="29"/>
        <v>685836000</v>
      </c>
    </row>
    <row r="922" spans="1:13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t="s">
        <v>19</v>
      </c>
      <c r="K922" t="s">
        <v>201</v>
      </c>
      <c r="L922" s="2">
        <f t="shared" si="28"/>
        <v>1443540000</v>
      </c>
      <c r="M922" s="2">
        <f t="shared" si="29"/>
        <v>922038000</v>
      </c>
    </row>
    <row r="923" spans="1:13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t="s">
        <v>19</v>
      </c>
      <c r="K923" t="s">
        <v>201</v>
      </c>
      <c r="L923" s="2">
        <f t="shared" si="28"/>
        <v>1716437000</v>
      </c>
      <c r="M923" s="2">
        <f t="shared" si="29"/>
        <v>1086016000</v>
      </c>
    </row>
    <row r="924" spans="1:13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t="s">
        <v>19</v>
      </c>
      <c r="K924" t="s">
        <v>201</v>
      </c>
      <c r="L924" s="2">
        <f t="shared" si="28"/>
        <v>2026480000</v>
      </c>
      <c r="M924" s="2">
        <f t="shared" si="29"/>
        <v>1262363000</v>
      </c>
    </row>
    <row r="925" spans="1:13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t="s">
        <v>25</v>
      </c>
      <c r="K925" t="s">
        <v>199</v>
      </c>
      <c r="L925" s="2">
        <f t="shared" si="28"/>
        <v>2249700000</v>
      </c>
      <c r="M925" s="2">
        <f t="shared" si="29"/>
        <v>1048800000</v>
      </c>
    </row>
    <row r="926" spans="1:13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t="s">
        <v>25</v>
      </c>
      <c r="K926" t="s">
        <v>199</v>
      </c>
      <c r="L926" s="2">
        <f t="shared" si="28"/>
        <v>2223200000</v>
      </c>
      <c r="M926" s="2">
        <f t="shared" si="29"/>
        <v>1012700000</v>
      </c>
    </row>
    <row r="927" spans="1:13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t="s">
        <v>25</v>
      </c>
      <c r="K927" t="s">
        <v>199</v>
      </c>
      <c r="L927" s="2">
        <f t="shared" si="28"/>
        <v>2203100000</v>
      </c>
      <c r="M927" s="2">
        <f t="shared" si="29"/>
        <v>928200000</v>
      </c>
    </row>
    <row r="928" spans="1:13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t="s">
        <v>25</v>
      </c>
      <c r="K928" t="s">
        <v>199</v>
      </c>
      <c r="L928" s="2">
        <f t="shared" si="28"/>
        <v>2903300000</v>
      </c>
      <c r="M928" s="2">
        <f t="shared" si="29"/>
        <v>1116800000</v>
      </c>
    </row>
    <row r="929" spans="1:13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t="s">
        <v>19</v>
      </c>
      <c r="K929" t="s">
        <v>354</v>
      </c>
      <c r="L929" s="2">
        <f t="shared" si="28"/>
        <v>1724140000</v>
      </c>
      <c r="M929" s="2">
        <f t="shared" si="29"/>
        <v>440704000</v>
      </c>
    </row>
    <row r="930" spans="1:13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t="s">
        <v>19</v>
      </c>
      <c r="K930" t="s">
        <v>354</v>
      </c>
      <c r="L930" s="2">
        <f t="shared" si="28"/>
        <v>2075402000</v>
      </c>
      <c r="M930" s="2">
        <f t="shared" si="29"/>
        <v>540353000</v>
      </c>
    </row>
    <row r="931" spans="1:13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t="s">
        <v>19</v>
      </c>
      <c r="K931" t="s">
        <v>354</v>
      </c>
      <c r="L931" s="2">
        <f t="shared" si="28"/>
        <v>2651913000</v>
      </c>
      <c r="M931" s="2">
        <f t="shared" si="29"/>
        <v>664674000</v>
      </c>
    </row>
    <row r="932" spans="1:13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t="s">
        <v>19</v>
      </c>
      <c r="K932" t="s">
        <v>354</v>
      </c>
      <c r="L932" s="2">
        <f t="shared" si="28"/>
        <v>2833529000</v>
      </c>
      <c r="M932" s="2">
        <f t="shared" si="29"/>
        <v>724138000</v>
      </c>
    </row>
    <row r="933" spans="1:13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t="s">
        <v>13</v>
      </c>
      <c r="K933" t="s">
        <v>164</v>
      </c>
      <c r="L933" s="2">
        <f t="shared" si="28"/>
        <v>1308000000</v>
      </c>
      <c r="M933" s="2">
        <f t="shared" si="29"/>
        <v>1308000000</v>
      </c>
    </row>
    <row r="934" spans="1:13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t="s">
        <v>13</v>
      </c>
      <c r="K934" t="s">
        <v>164</v>
      </c>
      <c r="L934" s="2">
        <f t="shared" si="28"/>
        <v>1117000000</v>
      </c>
      <c r="M934" s="2">
        <f t="shared" si="29"/>
        <v>1117000000</v>
      </c>
    </row>
    <row r="935" spans="1:13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t="s">
        <v>13</v>
      </c>
      <c r="K935" t="s">
        <v>164</v>
      </c>
      <c r="L935" s="2">
        <f t="shared" si="28"/>
        <v>1012000000</v>
      </c>
      <c r="M935" s="2">
        <f t="shared" si="29"/>
        <v>1012000000</v>
      </c>
    </row>
    <row r="936" spans="1:13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t="s">
        <v>13</v>
      </c>
      <c r="K936" t="s">
        <v>164</v>
      </c>
      <c r="L936" s="2">
        <f t="shared" si="28"/>
        <v>890000000</v>
      </c>
      <c r="M936" s="2">
        <f t="shared" si="29"/>
        <v>890000000</v>
      </c>
    </row>
    <row r="937" spans="1:13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t="s">
        <v>22</v>
      </c>
      <c r="K937" t="s">
        <v>34</v>
      </c>
      <c r="L937" s="2">
        <f t="shared" si="28"/>
        <v>959720000</v>
      </c>
      <c r="M937" s="2">
        <f t="shared" si="29"/>
        <v>573154000</v>
      </c>
    </row>
    <row r="938" spans="1:13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t="s">
        <v>22</v>
      </c>
      <c r="K938" t="s">
        <v>34</v>
      </c>
      <c r="L938" s="2">
        <f t="shared" si="28"/>
        <v>1049806000</v>
      </c>
      <c r="M938" s="2">
        <f t="shared" si="29"/>
        <v>639730000</v>
      </c>
    </row>
    <row r="939" spans="1:13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t="s">
        <v>22</v>
      </c>
      <c r="K939" t="s">
        <v>34</v>
      </c>
      <c r="L939" s="2">
        <f t="shared" si="28"/>
        <v>1119412000</v>
      </c>
      <c r="M939" s="2">
        <f t="shared" si="29"/>
        <v>682699000</v>
      </c>
    </row>
    <row r="940" spans="1:13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t="s">
        <v>22</v>
      </c>
      <c r="K940" t="s">
        <v>34</v>
      </c>
      <c r="L940" s="2">
        <f t="shared" si="28"/>
        <v>1080135000</v>
      </c>
      <c r="M940" s="2">
        <f t="shared" si="29"/>
        <v>633553000</v>
      </c>
    </row>
    <row r="941" spans="1:13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t="s">
        <v>25</v>
      </c>
      <c r="K941" t="s">
        <v>26</v>
      </c>
      <c r="L941" s="2">
        <f t="shared" si="28"/>
        <v>17806900000</v>
      </c>
      <c r="M941" s="2">
        <f t="shared" si="29"/>
        <v>5689300000</v>
      </c>
    </row>
    <row r="942" spans="1:13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t="s">
        <v>25</v>
      </c>
      <c r="K942" t="s">
        <v>26</v>
      </c>
      <c r="L942" s="2">
        <f t="shared" si="28"/>
        <v>18205000000</v>
      </c>
      <c r="M942" s="2">
        <f t="shared" si="29"/>
        <v>6067000000</v>
      </c>
    </row>
    <row r="943" spans="1:13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t="s">
        <v>25</v>
      </c>
      <c r="K943" t="s">
        <v>26</v>
      </c>
      <c r="L943" s="2">
        <f t="shared" si="28"/>
        <v>14683100000</v>
      </c>
      <c r="M943" s="2">
        <f t="shared" si="29"/>
        <v>3669200000</v>
      </c>
    </row>
    <row r="944" spans="1:13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t="s">
        <v>25</v>
      </c>
      <c r="K944" t="s">
        <v>26</v>
      </c>
      <c r="L944" s="2">
        <f t="shared" si="28"/>
        <v>14921500000</v>
      </c>
      <c r="M944" s="2">
        <f t="shared" si="29"/>
        <v>3692700000</v>
      </c>
    </row>
    <row r="945" spans="1:13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s="2">
        <v>0</v>
      </c>
      <c r="I945" s="2">
        <v>0</v>
      </c>
      <c r="J945" t="s">
        <v>13</v>
      </c>
      <c r="K945" t="s">
        <v>91</v>
      </c>
      <c r="L945" s="2">
        <f t="shared" si="28"/>
        <v>4187000000</v>
      </c>
      <c r="M945" s="2">
        <f t="shared" si="29"/>
        <v>4505000000</v>
      </c>
    </row>
    <row r="946" spans="1:13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s="2">
        <v>0</v>
      </c>
      <c r="I946" s="2">
        <v>0</v>
      </c>
      <c r="J946" t="s">
        <v>13</v>
      </c>
      <c r="K946" t="s">
        <v>91</v>
      </c>
      <c r="L946" s="2">
        <f t="shared" si="28"/>
        <v>4683000000</v>
      </c>
      <c r="M946" s="2">
        <f t="shared" si="29"/>
        <v>5012000000</v>
      </c>
    </row>
    <row r="947" spans="1:13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s="2">
        <v>0</v>
      </c>
      <c r="I947" s="2">
        <v>0</v>
      </c>
      <c r="J947" t="s">
        <v>13</v>
      </c>
      <c r="K947" t="s">
        <v>91</v>
      </c>
      <c r="L947" s="2">
        <f t="shared" si="28"/>
        <v>4492000000</v>
      </c>
      <c r="M947" s="2">
        <f t="shared" si="29"/>
        <v>4712000000</v>
      </c>
    </row>
    <row r="948" spans="1:13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s="2">
        <v>0</v>
      </c>
      <c r="I948" s="2">
        <v>0</v>
      </c>
      <c r="J948" t="s">
        <v>13</v>
      </c>
      <c r="K948" t="s">
        <v>91</v>
      </c>
      <c r="L948" s="2">
        <f t="shared" si="28"/>
        <v>5062000000</v>
      </c>
      <c r="M948" s="2">
        <f t="shared" si="29"/>
        <v>5549000000</v>
      </c>
    </row>
    <row r="949" spans="1:13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t="s">
        <v>42</v>
      </c>
      <c r="K949" t="s">
        <v>45</v>
      </c>
      <c r="L949" s="2">
        <f t="shared" si="28"/>
        <v>950300000</v>
      </c>
      <c r="M949" s="2">
        <f t="shared" si="29"/>
        <v>519700000</v>
      </c>
    </row>
    <row r="950" spans="1:13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t="s">
        <v>42</v>
      </c>
      <c r="K950" t="s">
        <v>45</v>
      </c>
      <c r="L950" s="2">
        <f t="shared" si="28"/>
        <v>1004400000</v>
      </c>
      <c r="M950" s="2">
        <f t="shared" si="29"/>
        <v>533900000</v>
      </c>
    </row>
    <row r="951" spans="1:13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t="s">
        <v>42</v>
      </c>
      <c r="K951" t="s">
        <v>45</v>
      </c>
      <c r="L951" s="2">
        <f t="shared" si="28"/>
        <v>1032800000</v>
      </c>
      <c r="M951" s="2">
        <f t="shared" si="29"/>
        <v>543600000</v>
      </c>
    </row>
    <row r="952" spans="1:13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t="s">
        <v>42</v>
      </c>
      <c r="K952" t="s">
        <v>45</v>
      </c>
      <c r="L952" s="2">
        <f t="shared" si="28"/>
        <v>1082000000</v>
      </c>
      <c r="M952" s="2">
        <f t="shared" si="29"/>
        <v>577000000</v>
      </c>
    </row>
    <row r="953" spans="1:13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t="s">
        <v>19</v>
      </c>
      <c r="K953" t="s">
        <v>294</v>
      </c>
      <c r="L953" s="2">
        <f t="shared" si="28"/>
        <v>17327000000</v>
      </c>
      <c r="M953" s="2">
        <f t="shared" si="29"/>
        <v>3560000000</v>
      </c>
    </row>
    <row r="954" spans="1:13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t="s">
        <v>19</v>
      </c>
      <c r="K954" t="s">
        <v>294</v>
      </c>
      <c r="L954" s="2">
        <f t="shared" si="28"/>
        <v>18476000000</v>
      </c>
      <c r="M954" s="2">
        <f t="shared" si="29"/>
        <v>4149000000</v>
      </c>
    </row>
    <row r="955" spans="1:13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t="s">
        <v>19</v>
      </c>
      <c r="K955" t="s">
        <v>294</v>
      </c>
      <c r="L955" s="2">
        <f t="shared" si="28"/>
        <v>19558000000</v>
      </c>
      <c r="M955" s="2">
        <f t="shared" si="29"/>
        <v>4792000000</v>
      </c>
    </row>
    <row r="956" spans="1:13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t="s">
        <v>19</v>
      </c>
      <c r="K956" t="s">
        <v>294</v>
      </c>
      <c r="L956" s="2">
        <f t="shared" si="28"/>
        <v>20570000000</v>
      </c>
      <c r="M956" s="2">
        <f t="shared" si="29"/>
        <v>4971000000</v>
      </c>
    </row>
    <row r="957" spans="1:13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t="s">
        <v>22</v>
      </c>
      <c r="K957" t="s">
        <v>68</v>
      </c>
      <c r="L957" s="2">
        <f t="shared" si="28"/>
        <v>1403059000</v>
      </c>
      <c r="M957" s="2">
        <f t="shared" si="29"/>
        <v>118071000</v>
      </c>
    </row>
    <row r="958" spans="1:13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t="s">
        <v>22</v>
      </c>
      <c r="K958" t="s">
        <v>68</v>
      </c>
      <c r="L958" s="2">
        <f t="shared" si="28"/>
        <v>2007481000</v>
      </c>
      <c r="M958" s="2">
        <f t="shared" si="29"/>
        <v>677669000</v>
      </c>
    </row>
    <row r="959" spans="1:13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t="s">
        <v>22</v>
      </c>
      <c r="K959" t="s">
        <v>68</v>
      </c>
      <c r="L959" s="2">
        <f t="shared" si="28"/>
        <v>2284336000</v>
      </c>
      <c r="M959" s="2">
        <f t="shared" si="29"/>
        <v>867483000</v>
      </c>
    </row>
    <row r="960" spans="1:13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t="s">
        <v>22</v>
      </c>
      <c r="K960" t="s">
        <v>68</v>
      </c>
      <c r="L960" s="2">
        <f t="shared" si="28"/>
        <v>2618922000</v>
      </c>
      <c r="M960" s="2">
        <f t="shared" si="29"/>
        <v>1074256000</v>
      </c>
    </row>
    <row r="961" spans="1:13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t="s">
        <v>47</v>
      </c>
      <c r="K961" t="s">
        <v>363</v>
      </c>
      <c r="L961" s="2">
        <f t="shared" si="28"/>
        <v>330864000</v>
      </c>
      <c r="M961" s="2">
        <f t="shared" si="29"/>
        <v>-146110000</v>
      </c>
    </row>
    <row r="962" spans="1:13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t="s">
        <v>47</v>
      </c>
      <c r="K962" t="s">
        <v>363</v>
      </c>
      <c r="L962" s="2">
        <f t="shared" si="28"/>
        <v>1964071000</v>
      </c>
      <c r="M962" s="2">
        <f t="shared" si="29"/>
        <v>-380970000</v>
      </c>
    </row>
    <row r="963" spans="1:13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t="s">
        <v>47</v>
      </c>
      <c r="K963" t="s">
        <v>363</v>
      </c>
      <c r="L963" s="2">
        <f t="shared" ref="L963:L1026" si="30">E963-F963</f>
        <v>2657611000</v>
      </c>
      <c r="M963" s="2">
        <f t="shared" ref="M963:M1026" si="31">L963-G963-H963-I963</f>
        <v>-385024000</v>
      </c>
    </row>
    <row r="964" spans="1:13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t="s">
        <v>47</v>
      </c>
      <c r="K964" t="s">
        <v>363</v>
      </c>
      <c r="L964" s="2">
        <f t="shared" si="30"/>
        <v>2439269000</v>
      </c>
      <c r="M964" s="2">
        <f t="shared" si="31"/>
        <v>-404936000</v>
      </c>
    </row>
    <row r="965" spans="1:13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t="s">
        <v>13</v>
      </c>
      <c r="K965" t="s">
        <v>14</v>
      </c>
      <c r="L965" s="2">
        <f t="shared" si="30"/>
        <v>9392000000</v>
      </c>
      <c r="M965" s="2">
        <f t="shared" si="31"/>
        <v>1364000000</v>
      </c>
    </row>
    <row r="966" spans="1:13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t="s">
        <v>13</v>
      </c>
      <c r="K966" t="s">
        <v>14</v>
      </c>
      <c r="L966" s="2">
        <f t="shared" si="30"/>
        <v>10928000000</v>
      </c>
      <c r="M966" s="2">
        <f t="shared" si="31"/>
        <v>2351000000</v>
      </c>
    </row>
    <row r="967" spans="1:13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t="s">
        <v>13</v>
      </c>
      <c r="K967" t="s">
        <v>14</v>
      </c>
      <c r="L967" s="2">
        <f t="shared" si="30"/>
        <v>13795000000</v>
      </c>
      <c r="M967" s="2">
        <f t="shared" si="31"/>
        <v>4155000000</v>
      </c>
    </row>
    <row r="968" spans="1:13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t="s">
        <v>13</v>
      </c>
      <c r="K968" t="s">
        <v>14</v>
      </c>
      <c r="L968" s="2">
        <f t="shared" si="30"/>
        <v>14293000000</v>
      </c>
      <c r="M968" s="2">
        <f t="shared" si="31"/>
        <v>3760000000</v>
      </c>
    </row>
    <row r="969" spans="1:13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t="s">
        <v>182</v>
      </c>
      <c r="K969" t="s">
        <v>366</v>
      </c>
      <c r="L969" s="2">
        <f t="shared" si="30"/>
        <v>2525000000</v>
      </c>
      <c r="M969" s="2">
        <f t="shared" si="31"/>
        <v>575000000</v>
      </c>
    </row>
    <row r="970" spans="1:13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t="s">
        <v>182</v>
      </c>
      <c r="K970" t="s">
        <v>366</v>
      </c>
      <c r="L970" s="2">
        <f t="shared" si="30"/>
        <v>2628000000</v>
      </c>
      <c r="M970" s="2">
        <f t="shared" si="31"/>
        <v>666000000</v>
      </c>
    </row>
    <row r="971" spans="1:13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t="s">
        <v>182</v>
      </c>
      <c r="K971" t="s">
        <v>366</v>
      </c>
      <c r="L971" s="2">
        <f t="shared" si="30"/>
        <v>3002000000</v>
      </c>
      <c r="M971" s="2">
        <f t="shared" si="31"/>
        <v>1013000000</v>
      </c>
    </row>
    <row r="972" spans="1:13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t="s">
        <v>182</v>
      </c>
      <c r="K972" t="s">
        <v>366</v>
      </c>
      <c r="L972" s="2">
        <f t="shared" si="30"/>
        <v>3964000000</v>
      </c>
      <c r="M972" s="2">
        <f t="shared" si="31"/>
        <v>1331000000</v>
      </c>
    </row>
    <row r="973" spans="1:13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t="s">
        <v>59</v>
      </c>
      <c r="K973" t="s">
        <v>193</v>
      </c>
      <c r="L973" s="2">
        <f t="shared" si="30"/>
        <v>5757000000</v>
      </c>
      <c r="M973" s="2">
        <f t="shared" si="31"/>
        <v>4676000000</v>
      </c>
    </row>
    <row r="974" spans="1:13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t="s">
        <v>59</v>
      </c>
      <c r="K974" t="s">
        <v>193</v>
      </c>
      <c r="L974" s="2">
        <f t="shared" si="30"/>
        <v>6122000000</v>
      </c>
      <c r="M974" s="2">
        <f t="shared" si="31"/>
        <v>5102000000</v>
      </c>
    </row>
    <row r="975" spans="1:13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t="s">
        <v>59</v>
      </c>
      <c r="K975" t="s">
        <v>193</v>
      </c>
      <c r="L975" s="2">
        <f t="shared" si="30"/>
        <v>6669000000</v>
      </c>
      <c r="M975" s="2">
        <f t="shared" si="31"/>
        <v>5736000000</v>
      </c>
    </row>
    <row r="976" spans="1:13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t="s">
        <v>59</v>
      </c>
      <c r="K976" t="s">
        <v>193</v>
      </c>
      <c r="L976" s="2">
        <f t="shared" si="30"/>
        <v>7052000000</v>
      </c>
      <c r="M976" s="2">
        <f t="shared" si="31"/>
        <v>6122000000</v>
      </c>
    </row>
    <row r="977" spans="1:13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t="s">
        <v>19</v>
      </c>
      <c r="K977" t="s">
        <v>334</v>
      </c>
      <c r="L977" s="2">
        <f t="shared" si="30"/>
        <v>11148000000</v>
      </c>
      <c r="M977" s="2">
        <f t="shared" si="31"/>
        <v>2666000000</v>
      </c>
    </row>
    <row r="978" spans="1:13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t="s">
        <v>19</v>
      </c>
      <c r="K978" t="s">
        <v>334</v>
      </c>
      <c r="L978" s="2">
        <f t="shared" si="30"/>
        <v>11206000000</v>
      </c>
      <c r="M978" s="2">
        <f t="shared" si="31"/>
        <v>2766000000</v>
      </c>
    </row>
    <row r="979" spans="1:13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t="s">
        <v>19</v>
      </c>
      <c r="K979" t="s">
        <v>334</v>
      </c>
      <c r="L979" s="2">
        <f t="shared" si="30"/>
        <v>11242000000</v>
      </c>
      <c r="M979" s="2">
        <f t="shared" si="31"/>
        <v>2887000000</v>
      </c>
    </row>
    <row r="980" spans="1:13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t="s">
        <v>19</v>
      </c>
      <c r="K980" t="s">
        <v>334</v>
      </c>
      <c r="L980" s="2">
        <f t="shared" si="30"/>
        <v>10583000000</v>
      </c>
      <c r="M980" s="2">
        <f t="shared" si="31"/>
        <v>2327000000</v>
      </c>
    </row>
    <row r="981" spans="1:13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t="s">
        <v>22</v>
      </c>
      <c r="K981" t="s">
        <v>57</v>
      </c>
      <c r="L981" s="2">
        <f t="shared" si="30"/>
        <v>8312000000</v>
      </c>
      <c r="M981" s="2">
        <f t="shared" si="31"/>
        <v>4598000000</v>
      </c>
    </row>
    <row r="982" spans="1:13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t="s">
        <v>22</v>
      </c>
      <c r="K982" t="s">
        <v>57</v>
      </c>
      <c r="L982" s="2">
        <f t="shared" si="30"/>
        <v>9441000000</v>
      </c>
      <c r="M982" s="2">
        <f t="shared" si="31"/>
        <v>5106000000</v>
      </c>
    </row>
    <row r="983" spans="1:13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t="s">
        <v>22</v>
      </c>
      <c r="K983" t="s">
        <v>57</v>
      </c>
      <c r="L983" s="2">
        <f t="shared" si="30"/>
        <v>9667000000</v>
      </c>
      <c r="M983" s="2">
        <f t="shared" si="31"/>
        <v>5139000000</v>
      </c>
    </row>
    <row r="984" spans="1:13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t="s">
        <v>22</v>
      </c>
      <c r="K984" t="s">
        <v>57</v>
      </c>
      <c r="L984" s="2">
        <f t="shared" si="30"/>
        <v>10776000000</v>
      </c>
      <c r="M984" s="2">
        <f t="shared" si="31"/>
        <v>5878000000</v>
      </c>
    </row>
    <row r="985" spans="1:13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t="s">
        <v>52</v>
      </c>
      <c r="K985" t="s">
        <v>234</v>
      </c>
      <c r="L985" s="2">
        <f t="shared" si="30"/>
        <v>358613000</v>
      </c>
      <c r="M985" s="2">
        <f t="shared" si="31"/>
        <v>190287000</v>
      </c>
    </row>
    <row r="986" spans="1:13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t="s">
        <v>52</v>
      </c>
      <c r="K986" t="s">
        <v>234</v>
      </c>
      <c r="L986" s="2">
        <f t="shared" si="30"/>
        <v>463440000</v>
      </c>
      <c r="M986" s="2">
        <f t="shared" si="31"/>
        <v>232741000</v>
      </c>
    </row>
    <row r="987" spans="1:13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t="s">
        <v>52</v>
      </c>
      <c r="K987" t="s">
        <v>234</v>
      </c>
      <c r="L987" s="2">
        <f t="shared" si="30"/>
        <v>716953000</v>
      </c>
      <c r="M987" s="2">
        <f t="shared" si="31"/>
        <v>357477000</v>
      </c>
    </row>
    <row r="988" spans="1:13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t="s">
        <v>52</v>
      </c>
      <c r="K988" t="s">
        <v>234</v>
      </c>
      <c r="L988" s="2">
        <f t="shared" si="30"/>
        <v>761878000</v>
      </c>
      <c r="M988" s="2">
        <f t="shared" si="31"/>
        <v>413366000</v>
      </c>
    </row>
    <row r="989" spans="1:13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t="s">
        <v>52</v>
      </c>
      <c r="K989" t="s">
        <v>265</v>
      </c>
      <c r="L989" s="2">
        <f t="shared" si="30"/>
        <v>459984000</v>
      </c>
      <c r="M989" s="2">
        <f t="shared" si="31"/>
        <v>161951000</v>
      </c>
    </row>
    <row r="990" spans="1:13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t="s">
        <v>52</v>
      </c>
      <c r="K990" t="s">
        <v>265</v>
      </c>
      <c r="L990" s="2">
        <f t="shared" si="30"/>
        <v>606219000</v>
      </c>
      <c r="M990" s="2">
        <f t="shared" si="31"/>
        <v>221282000</v>
      </c>
    </row>
    <row r="991" spans="1:13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t="s">
        <v>52</v>
      </c>
      <c r="K991" t="s">
        <v>265</v>
      </c>
      <c r="L991" s="2">
        <f t="shared" si="30"/>
        <v>663318000</v>
      </c>
      <c r="M991" s="2">
        <f t="shared" si="31"/>
        <v>255190000</v>
      </c>
    </row>
    <row r="992" spans="1:13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t="s">
        <v>52</v>
      </c>
      <c r="K992" t="s">
        <v>265</v>
      </c>
      <c r="L992" s="2">
        <f t="shared" si="30"/>
        <v>790790000</v>
      </c>
      <c r="M992" s="2">
        <f t="shared" si="31"/>
        <v>296448000</v>
      </c>
    </row>
    <row r="993" spans="1:13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t="s">
        <v>19</v>
      </c>
      <c r="K993" t="s">
        <v>133</v>
      </c>
      <c r="L993" s="2">
        <f t="shared" si="30"/>
        <v>1624000000</v>
      </c>
      <c r="M993" s="2">
        <f t="shared" si="31"/>
        <v>940000000</v>
      </c>
    </row>
    <row r="994" spans="1:13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t="s">
        <v>19</v>
      </c>
      <c r="K994" t="s">
        <v>133</v>
      </c>
      <c r="L994" s="2">
        <f t="shared" si="30"/>
        <v>1764000000</v>
      </c>
      <c r="M994" s="2">
        <f t="shared" si="31"/>
        <v>988000000</v>
      </c>
    </row>
    <row r="995" spans="1:13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t="s">
        <v>19</v>
      </c>
      <c r="K995" t="s">
        <v>133</v>
      </c>
      <c r="L995" s="2">
        <f t="shared" si="30"/>
        <v>1966000000</v>
      </c>
      <c r="M995" s="2">
        <f t="shared" si="31"/>
        <v>1159000000</v>
      </c>
    </row>
    <row r="996" spans="1:13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t="s">
        <v>19</v>
      </c>
      <c r="K996" t="s">
        <v>133</v>
      </c>
      <c r="L996" s="2">
        <f t="shared" si="30"/>
        <v>2123000000</v>
      </c>
      <c r="M996" s="2">
        <f t="shared" si="31"/>
        <v>1350000000</v>
      </c>
    </row>
    <row r="997" spans="1:13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t="s">
        <v>13</v>
      </c>
      <c r="K997" t="s">
        <v>64</v>
      </c>
      <c r="L997" s="2">
        <f t="shared" si="30"/>
        <v>1959000000</v>
      </c>
      <c r="M997" s="2">
        <f t="shared" si="31"/>
        <v>612000000</v>
      </c>
    </row>
    <row r="998" spans="1:13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t="s">
        <v>13</v>
      </c>
      <c r="K998" t="s">
        <v>64</v>
      </c>
      <c r="L998" s="2">
        <f t="shared" si="30"/>
        <v>2060000000</v>
      </c>
      <c r="M998" s="2">
        <f t="shared" si="31"/>
        <v>722000000</v>
      </c>
    </row>
    <row r="999" spans="1:13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t="s">
        <v>13</v>
      </c>
      <c r="K999" t="s">
        <v>64</v>
      </c>
      <c r="L999" s="2">
        <f t="shared" si="30"/>
        <v>2253000000</v>
      </c>
      <c r="M999" s="2">
        <f t="shared" si="31"/>
        <v>914000000</v>
      </c>
    </row>
    <row r="1000" spans="1:13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t="s">
        <v>13</v>
      </c>
      <c r="K1000" t="s">
        <v>64</v>
      </c>
      <c r="L1000" s="2">
        <f t="shared" si="30"/>
        <v>2456000000</v>
      </c>
      <c r="M1000" s="2">
        <f t="shared" si="31"/>
        <v>1053000000</v>
      </c>
    </row>
    <row r="1001" spans="1:13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t="s">
        <v>19</v>
      </c>
      <c r="K1001" t="s">
        <v>286</v>
      </c>
      <c r="L1001" s="2">
        <f t="shared" si="30"/>
        <v>3409197000</v>
      </c>
      <c r="M1001" s="2">
        <f t="shared" si="31"/>
        <v>1021015000</v>
      </c>
    </row>
    <row r="1002" spans="1:13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t="s">
        <v>19</v>
      </c>
      <c r="K1002" t="s">
        <v>286</v>
      </c>
      <c r="L1002" s="2">
        <f t="shared" si="30"/>
        <v>3478883000</v>
      </c>
      <c r="M1002" s="2">
        <f t="shared" si="31"/>
        <v>1168103000</v>
      </c>
    </row>
    <row r="1003" spans="1:13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t="s">
        <v>19</v>
      </c>
      <c r="K1003" t="s">
        <v>286</v>
      </c>
      <c r="L1003" s="2">
        <f t="shared" si="30"/>
        <v>3001022000</v>
      </c>
      <c r="M1003" s="2">
        <f t="shared" si="31"/>
        <v>653714000</v>
      </c>
    </row>
    <row r="1004" spans="1:13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t="s">
        <v>19</v>
      </c>
      <c r="K1004" t="s">
        <v>286</v>
      </c>
      <c r="L1004" s="2">
        <f t="shared" si="30"/>
        <v>2806358000</v>
      </c>
      <c r="M1004" s="2">
        <f t="shared" si="31"/>
        <v>540922000</v>
      </c>
    </row>
    <row r="1005" spans="1:13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t="s">
        <v>19</v>
      </c>
      <c r="K1005" t="s">
        <v>155</v>
      </c>
      <c r="L1005" s="2">
        <f t="shared" si="30"/>
        <v>10816300000</v>
      </c>
      <c r="M1005" s="2">
        <f t="shared" si="31"/>
        <v>8604600000</v>
      </c>
    </row>
    <row r="1006" spans="1:13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t="s">
        <v>19</v>
      </c>
      <c r="K1006" t="s">
        <v>155</v>
      </c>
      <c r="L1006" s="2">
        <f t="shared" si="30"/>
        <v>10902700000</v>
      </c>
      <c r="M1006" s="2">
        <f t="shared" si="31"/>
        <v>8764300000</v>
      </c>
    </row>
    <row r="1007" spans="1:13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t="s">
        <v>19</v>
      </c>
      <c r="K1007" t="s">
        <v>155</v>
      </c>
      <c r="L1007" s="2">
        <f t="shared" si="30"/>
        <v>10455700000</v>
      </c>
      <c r="M1007" s="2">
        <f t="shared" si="31"/>
        <v>7949200000</v>
      </c>
    </row>
    <row r="1008" spans="1:13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t="s">
        <v>19</v>
      </c>
      <c r="K1008" t="s">
        <v>155</v>
      </c>
      <c r="L1008" s="2">
        <f t="shared" si="30"/>
        <v>9789200000</v>
      </c>
      <c r="M1008" s="2">
        <f t="shared" si="31"/>
        <v>7145500000</v>
      </c>
    </row>
    <row r="1009" spans="1:13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2">
        <f t="shared" si="30"/>
        <v>838459000</v>
      </c>
      <c r="M1009" s="2">
        <f t="shared" si="31"/>
        <v>210728000</v>
      </c>
    </row>
    <row r="1010" spans="1:13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2">
        <f t="shared" si="30"/>
        <v>1128743000</v>
      </c>
      <c r="M1010" s="2">
        <f t="shared" si="31"/>
        <v>461888000</v>
      </c>
    </row>
    <row r="1011" spans="1:13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2">
        <f t="shared" si="30"/>
        <v>1229564000</v>
      </c>
      <c r="M1011" s="2">
        <f t="shared" si="31"/>
        <v>428460000</v>
      </c>
    </row>
    <row r="1012" spans="1:13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2">
        <f t="shared" si="30"/>
        <v>1205464000</v>
      </c>
      <c r="M1012" s="2">
        <f t="shared" si="31"/>
        <v>356302000</v>
      </c>
    </row>
    <row r="1013" spans="1:13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t="s">
        <v>25</v>
      </c>
      <c r="K1013" t="s">
        <v>28</v>
      </c>
      <c r="L1013" s="2">
        <f t="shared" si="30"/>
        <v>6881000000</v>
      </c>
      <c r="M1013" s="2">
        <f t="shared" si="31"/>
        <v>2338000000</v>
      </c>
    </row>
    <row r="1014" spans="1:13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t="s">
        <v>25</v>
      </c>
      <c r="K1014" t="s">
        <v>28</v>
      </c>
      <c r="L1014" s="2">
        <f t="shared" si="30"/>
        <v>8352000000</v>
      </c>
      <c r="M1014" s="2">
        <f t="shared" si="31"/>
        <v>2507000000</v>
      </c>
    </row>
    <row r="1015" spans="1:13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t="s">
        <v>25</v>
      </c>
      <c r="K1015" t="s">
        <v>28</v>
      </c>
      <c r="L1015" s="2">
        <f t="shared" si="30"/>
        <v>11411000000</v>
      </c>
      <c r="M1015" s="2">
        <f t="shared" si="31"/>
        <v>3118000000</v>
      </c>
    </row>
    <row r="1016" spans="1:13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t="s">
        <v>25</v>
      </c>
      <c r="K1016" t="s">
        <v>28</v>
      </c>
      <c r="L1016" s="2">
        <f t="shared" si="30"/>
        <v>11416000000</v>
      </c>
      <c r="M1016" s="2">
        <f t="shared" si="31"/>
        <v>3748000000</v>
      </c>
    </row>
    <row r="1017" spans="1:13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t="s">
        <v>47</v>
      </c>
      <c r="K1017" t="s">
        <v>379</v>
      </c>
      <c r="L1017" s="2">
        <f t="shared" si="30"/>
        <v>1935300000</v>
      </c>
      <c r="M1017" s="2">
        <f t="shared" si="31"/>
        <v>1089600000</v>
      </c>
    </row>
    <row r="1018" spans="1:13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t="s">
        <v>47</v>
      </c>
      <c r="K1018" t="s">
        <v>379</v>
      </c>
      <c r="L1018" s="2">
        <f t="shared" si="30"/>
        <v>2150100000</v>
      </c>
      <c r="M1018" s="2">
        <f t="shared" si="31"/>
        <v>1234600000</v>
      </c>
    </row>
    <row r="1019" spans="1:13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t="s">
        <v>47</v>
      </c>
      <c r="K1019" t="s">
        <v>379</v>
      </c>
      <c r="L1019" s="2">
        <f t="shared" si="30"/>
        <v>2404000000</v>
      </c>
      <c r="M1019" s="2">
        <f t="shared" si="31"/>
        <v>1439100000</v>
      </c>
    </row>
    <row r="1020" spans="1:13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t="s">
        <v>47</v>
      </c>
      <c r="K1020" t="s">
        <v>379</v>
      </c>
      <c r="L1020" s="2">
        <f t="shared" si="30"/>
        <v>2508200000</v>
      </c>
      <c r="M1020" s="2">
        <f t="shared" si="31"/>
        <v>1473400000</v>
      </c>
    </row>
    <row r="1021" spans="1:13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t="s">
        <v>36</v>
      </c>
      <c r="K1021" t="s">
        <v>124</v>
      </c>
      <c r="L1021" s="2">
        <f t="shared" si="30"/>
        <v>13076000000</v>
      </c>
      <c r="M1021" s="2">
        <f t="shared" si="31"/>
        <v>3683000000</v>
      </c>
    </row>
    <row r="1022" spans="1:13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t="s">
        <v>36</v>
      </c>
      <c r="K1022" t="s">
        <v>124</v>
      </c>
      <c r="L1022" s="2">
        <f t="shared" si="30"/>
        <v>13110000000</v>
      </c>
      <c r="M1022" s="2">
        <f t="shared" si="31"/>
        <v>4214000000</v>
      </c>
    </row>
    <row r="1023" spans="1:13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t="s">
        <v>36</v>
      </c>
      <c r="K1023" t="s">
        <v>124</v>
      </c>
      <c r="L1023" s="2">
        <f t="shared" si="30"/>
        <v>12597000000</v>
      </c>
      <c r="M1023" s="2">
        <f t="shared" si="31"/>
        <v>3934000000</v>
      </c>
    </row>
    <row r="1024" spans="1:13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t="s">
        <v>36</v>
      </c>
      <c r="K1024" t="s">
        <v>124</v>
      </c>
      <c r="L1024" s="2">
        <f t="shared" si="30"/>
        <v>11512000000</v>
      </c>
      <c r="M1024" s="2">
        <f t="shared" si="31"/>
        <v>3754000000</v>
      </c>
    </row>
    <row r="1025" spans="1:13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t="s">
        <v>47</v>
      </c>
      <c r="K1025" t="s">
        <v>48</v>
      </c>
      <c r="L1025" s="2">
        <f t="shared" si="30"/>
        <v>30163000000</v>
      </c>
      <c r="M1025" s="2">
        <f t="shared" si="31"/>
        <v>3310000000</v>
      </c>
    </row>
    <row r="1026" spans="1:13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t="s">
        <v>47</v>
      </c>
      <c r="K1026" t="s">
        <v>48</v>
      </c>
      <c r="L1026" s="2">
        <f t="shared" si="30"/>
        <v>30092000000</v>
      </c>
      <c r="M1026" s="2">
        <f t="shared" si="31"/>
        <v>4052000000</v>
      </c>
    </row>
    <row r="1027" spans="1:13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t="s">
        <v>47</v>
      </c>
      <c r="K1027" t="s">
        <v>48</v>
      </c>
      <c r="L1027" s="2">
        <f t="shared" ref="L1027:L1090" si="32">E1027-F1027</f>
        <v>34214000000</v>
      </c>
      <c r="M1027" s="2">
        <f t="shared" ref="M1027:M1090" si="33">L1027-G1027-H1027-I1027</f>
        <v>8804000000</v>
      </c>
    </row>
    <row r="1028" spans="1:13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t="s">
        <v>47</v>
      </c>
      <c r="K1028" t="s">
        <v>48</v>
      </c>
      <c r="L1028" s="2">
        <f t="shared" si="32"/>
        <v>31237000000</v>
      </c>
      <c r="M1028" s="2">
        <f t="shared" si="33"/>
        <v>7470000000</v>
      </c>
    </row>
    <row r="1029" spans="1:13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t="s">
        <v>19</v>
      </c>
      <c r="K1029" t="s">
        <v>383</v>
      </c>
      <c r="L1029" s="2">
        <f t="shared" si="32"/>
        <v>1490058000</v>
      </c>
      <c r="M1029" s="2">
        <f t="shared" si="33"/>
        <v>379508000</v>
      </c>
    </row>
    <row r="1030" spans="1:13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t="s">
        <v>19</v>
      </c>
      <c r="K1030" t="s">
        <v>383</v>
      </c>
      <c r="L1030" s="2">
        <f t="shared" si="32"/>
        <v>1920809000</v>
      </c>
      <c r="M1030" s="2">
        <f t="shared" si="33"/>
        <v>546931000</v>
      </c>
    </row>
    <row r="1031" spans="1:13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t="s">
        <v>19</v>
      </c>
      <c r="K1031" t="s">
        <v>383</v>
      </c>
      <c r="L1031" s="2">
        <f t="shared" si="32"/>
        <v>2154192000</v>
      </c>
      <c r="M1031" s="2">
        <f t="shared" si="33"/>
        <v>772796000</v>
      </c>
    </row>
    <row r="1032" spans="1:13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t="s">
        <v>19</v>
      </c>
      <c r="K1032" t="s">
        <v>383</v>
      </c>
      <c r="L1032" s="2">
        <f t="shared" si="32"/>
        <v>2410686000</v>
      </c>
      <c r="M1032" s="2">
        <f t="shared" si="33"/>
        <v>837566000</v>
      </c>
    </row>
    <row r="1033" spans="1:13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t="s">
        <v>36</v>
      </c>
      <c r="K1033" t="s">
        <v>124</v>
      </c>
      <c r="L1033" s="2">
        <f t="shared" si="32"/>
        <v>2397500000</v>
      </c>
      <c r="M1033" s="2">
        <f t="shared" si="33"/>
        <v>840100000</v>
      </c>
    </row>
    <row r="1034" spans="1:13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t="s">
        <v>36</v>
      </c>
      <c r="K1034" t="s">
        <v>124</v>
      </c>
      <c r="L1034" s="2">
        <f t="shared" si="32"/>
        <v>2672200000</v>
      </c>
      <c r="M1034" s="2">
        <f t="shared" si="33"/>
        <v>1023400000</v>
      </c>
    </row>
    <row r="1035" spans="1:13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t="s">
        <v>36</v>
      </c>
      <c r="K1035" t="s">
        <v>124</v>
      </c>
      <c r="L1035" s="2">
        <f t="shared" si="32"/>
        <v>2708700000</v>
      </c>
      <c r="M1035" s="2">
        <f t="shared" si="33"/>
        <v>976000000</v>
      </c>
    </row>
    <row r="1036" spans="1:13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t="s">
        <v>36</v>
      </c>
      <c r="K1036" t="s">
        <v>124</v>
      </c>
      <c r="L1036" s="2">
        <f t="shared" si="32"/>
        <v>2616000000</v>
      </c>
      <c r="M1036" s="2">
        <f t="shared" si="33"/>
        <v>975200000</v>
      </c>
    </row>
    <row r="1037" spans="1:13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t="s">
        <v>36</v>
      </c>
      <c r="K1037" t="s">
        <v>124</v>
      </c>
      <c r="L1037" s="2">
        <f t="shared" si="32"/>
        <v>1665800000</v>
      </c>
      <c r="M1037" s="2">
        <f t="shared" si="33"/>
        <v>575500000</v>
      </c>
    </row>
    <row r="1038" spans="1:13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t="s">
        <v>36</v>
      </c>
      <c r="K1038" t="s">
        <v>124</v>
      </c>
      <c r="L1038" s="2">
        <f t="shared" si="32"/>
        <v>1730200000</v>
      </c>
      <c r="M1038" s="2">
        <f t="shared" si="33"/>
        <v>608200000</v>
      </c>
    </row>
    <row r="1039" spans="1:13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t="s">
        <v>36</v>
      </c>
      <c r="K1039" t="s">
        <v>124</v>
      </c>
      <c r="L1039" s="2">
        <f t="shared" si="32"/>
        <v>1737300000</v>
      </c>
      <c r="M1039" s="2">
        <f t="shared" si="33"/>
        <v>609900000</v>
      </c>
    </row>
    <row r="1040" spans="1:13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t="s">
        <v>36</v>
      </c>
      <c r="K1040" t="s">
        <v>124</v>
      </c>
      <c r="L1040" s="2">
        <f t="shared" si="32"/>
        <v>1831700000</v>
      </c>
      <c r="M1040" s="2">
        <f t="shared" si="33"/>
        <v>656700000</v>
      </c>
    </row>
    <row r="1041" spans="1:13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t="s">
        <v>59</v>
      </c>
      <c r="K1041" t="s">
        <v>387</v>
      </c>
      <c r="L1041" s="2">
        <f t="shared" si="32"/>
        <v>327134000</v>
      </c>
      <c r="M1041" s="2">
        <f t="shared" si="33"/>
        <v>191310000</v>
      </c>
    </row>
    <row r="1042" spans="1:13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t="s">
        <v>59</v>
      </c>
      <c r="K1042" t="s">
        <v>387</v>
      </c>
      <c r="L1042" s="2">
        <f t="shared" si="32"/>
        <v>363957000</v>
      </c>
      <c r="M1042" s="2">
        <f t="shared" si="33"/>
        <v>218659000</v>
      </c>
    </row>
    <row r="1043" spans="1:13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t="s">
        <v>59</v>
      </c>
      <c r="K1043" t="s">
        <v>387</v>
      </c>
      <c r="L1043" s="2">
        <f t="shared" si="32"/>
        <v>522360000</v>
      </c>
      <c r="M1043" s="2">
        <f t="shared" si="33"/>
        <v>357764000</v>
      </c>
    </row>
    <row r="1044" spans="1:13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t="s">
        <v>59</v>
      </c>
      <c r="K1044" t="s">
        <v>387</v>
      </c>
      <c r="L1044" s="2">
        <f t="shared" si="32"/>
        <v>721767000</v>
      </c>
      <c r="M1044" s="2">
        <f t="shared" si="33"/>
        <v>487880000</v>
      </c>
    </row>
    <row r="1045" spans="1:13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t="s">
        <v>47</v>
      </c>
      <c r="K1045" t="s">
        <v>389</v>
      </c>
      <c r="L1045" s="2">
        <f t="shared" si="32"/>
        <v>11924000000</v>
      </c>
      <c r="M1045" s="2">
        <f t="shared" si="33"/>
        <v>1829000000</v>
      </c>
    </row>
    <row r="1046" spans="1:13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t="s">
        <v>47</v>
      </c>
      <c r="K1046" t="s">
        <v>389</v>
      </c>
      <c r="L1046" s="2">
        <f t="shared" si="32"/>
        <v>12261000000</v>
      </c>
      <c r="M1046" s="2">
        <f t="shared" si="33"/>
        <v>2077000000</v>
      </c>
    </row>
    <row r="1047" spans="1:13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t="s">
        <v>47</v>
      </c>
      <c r="K1047" t="s">
        <v>389</v>
      </c>
      <c r="L1047" s="2">
        <f t="shared" si="32"/>
        <v>12951000000</v>
      </c>
      <c r="M1047" s="2">
        <f t="shared" si="33"/>
        <v>2301000000</v>
      </c>
    </row>
    <row r="1048" spans="1:13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t="s">
        <v>47</v>
      </c>
      <c r="K1048" t="s">
        <v>389</v>
      </c>
      <c r="L1048" s="2">
        <f t="shared" si="32"/>
        <v>12893000000</v>
      </c>
      <c r="M1048" s="2">
        <f t="shared" si="33"/>
        <v>2419000000</v>
      </c>
    </row>
    <row r="1049" spans="1:13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t="s">
        <v>13</v>
      </c>
      <c r="K1049" t="s">
        <v>164</v>
      </c>
      <c r="L1049" s="2">
        <f t="shared" si="32"/>
        <v>14765000000</v>
      </c>
      <c r="M1049" s="2">
        <f t="shared" si="33"/>
        <v>6666000000</v>
      </c>
    </row>
    <row r="1050" spans="1:13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t="s">
        <v>13</v>
      </c>
      <c r="K1050" t="s">
        <v>164</v>
      </c>
      <c r="L1050" s="2">
        <f t="shared" si="32"/>
        <v>15374000000</v>
      </c>
      <c r="M1050" s="2">
        <f t="shared" si="33"/>
        <v>7135000000</v>
      </c>
    </row>
    <row r="1051" spans="1:13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t="s">
        <v>13</v>
      </c>
      <c r="K1051" t="s">
        <v>164</v>
      </c>
      <c r="L1051" s="2">
        <f t="shared" si="32"/>
        <v>14891000000</v>
      </c>
      <c r="M1051" s="2">
        <f t="shared" si="33"/>
        <v>6946000000</v>
      </c>
    </row>
    <row r="1052" spans="1:13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t="s">
        <v>13</v>
      </c>
      <c r="K1052" t="s">
        <v>164</v>
      </c>
      <c r="L1052" s="2">
        <f t="shared" si="32"/>
        <v>15069000000</v>
      </c>
      <c r="M1052" s="2">
        <f t="shared" si="33"/>
        <v>7223000000</v>
      </c>
    </row>
    <row r="1053" spans="1:13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t="s">
        <v>36</v>
      </c>
      <c r="K1053" t="s">
        <v>214</v>
      </c>
      <c r="L1053" s="2">
        <f t="shared" si="32"/>
        <v>1065656000</v>
      </c>
      <c r="M1053" s="2">
        <f t="shared" si="33"/>
        <v>1065656000</v>
      </c>
    </row>
    <row r="1054" spans="1:13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t="s">
        <v>36</v>
      </c>
      <c r="K1054" t="s">
        <v>214</v>
      </c>
      <c r="L1054" s="2">
        <f t="shared" si="32"/>
        <v>1172931000</v>
      </c>
      <c r="M1054" s="2">
        <f t="shared" si="33"/>
        <v>1172931000</v>
      </c>
    </row>
    <row r="1055" spans="1:13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t="s">
        <v>36</v>
      </c>
      <c r="K1055" t="s">
        <v>214</v>
      </c>
      <c r="L1055" s="2">
        <f t="shared" si="32"/>
        <v>1339810000</v>
      </c>
      <c r="M1055" s="2">
        <f t="shared" si="33"/>
        <v>1339810000</v>
      </c>
    </row>
    <row r="1056" spans="1:13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t="s">
        <v>36</v>
      </c>
      <c r="K1056" t="s">
        <v>214</v>
      </c>
      <c r="L1056" s="2">
        <f t="shared" si="32"/>
        <v>1632301000</v>
      </c>
      <c r="M1056" s="2">
        <f t="shared" si="33"/>
        <v>1632301000</v>
      </c>
    </row>
    <row r="1057" spans="1:13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t="s">
        <v>36</v>
      </c>
      <c r="K1057" t="s">
        <v>393</v>
      </c>
      <c r="L1057" s="2">
        <f t="shared" si="32"/>
        <v>9563000000</v>
      </c>
      <c r="M1057" s="2">
        <f t="shared" si="33"/>
        <v>7314000000</v>
      </c>
    </row>
    <row r="1058" spans="1:13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t="s">
        <v>36</v>
      </c>
      <c r="K1058" t="s">
        <v>393</v>
      </c>
      <c r="L1058" s="2">
        <f t="shared" si="32"/>
        <v>10457000000</v>
      </c>
      <c r="M1058" s="2">
        <f t="shared" si="33"/>
        <v>8095000000</v>
      </c>
    </row>
    <row r="1059" spans="1:13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t="s">
        <v>36</v>
      </c>
      <c r="K1059" t="s">
        <v>393</v>
      </c>
      <c r="L1059" s="2">
        <f t="shared" si="32"/>
        <v>10160000000</v>
      </c>
      <c r="M1059" s="2">
        <f t="shared" si="33"/>
        <v>7619000000</v>
      </c>
    </row>
    <row r="1060" spans="1:13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t="s">
        <v>36</v>
      </c>
      <c r="K1060" t="s">
        <v>393</v>
      </c>
      <c r="L1060" s="2">
        <f t="shared" si="32"/>
        <v>11114000000</v>
      </c>
      <c r="M1060" s="2">
        <f t="shared" si="33"/>
        <v>8365000000</v>
      </c>
    </row>
    <row r="1061" spans="1:13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t="s">
        <v>59</v>
      </c>
      <c r="K1061" t="s">
        <v>138</v>
      </c>
      <c r="L1061" s="2">
        <f t="shared" si="32"/>
        <v>7653000000</v>
      </c>
      <c r="M1061" s="2">
        <f t="shared" si="33"/>
        <v>3570000000</v>
      </c>
    </row>
    <row r="1062" spans="1:13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t="s">
        <v>59</v>
      </c>
      <c r="K1062" t="s">
        <v>138</v>
      </c>
      <c r="L1062" s="2">
        <f t="shared" si="32"/>
        <v>8574000000</v>
      </c>
      <c r="M1062" s="2">
        <f t="shared" si="33"/>
        <v>4075000000</v>
      </c>
    </row>
    <row r="1063" spans="1:13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t="s">
        <v>59</v>
      </c>
      <c r="K1063" t="s">
        <v>138</v>
      </c>
      <c r="L1063" s="2">
        <f t="shared" si="32"/>
        <v>8182000000</v>
      </c>
      <c r="M1063" s="2">
        <f t="shared" si="33"/>
        <v>3916000000</v>
      </c>
    </row>
    <row r="1064" spans="1:13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t="s">
        <v>59</v>
      </c>
      <c r="K1064" t="s">
        <v>138</v>
      </c>
      <c r="L1064" s="2">
        <f t="shared" si="32"/>
        <v>7017000000</v>
      </c>
      <c r="M1064" s="2">
        <f t="shared" si="33"/>
        <v>2672000000</v>
      </c>
    </row>
    <row r="1065" spans="1:13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t="s">
        <v>59</v>
      </c>
      <c r="K1065" t="s">
        <v>138</v>
      </c>
      <c r="L1065" s="2">
        <f t="shared" si="32"/>
        <v>2760200000</v>
      </c>
      <c r="M1065" s="2">
        <f t="shared" si="33"/>
        <v>2209600000</v>
      </c>
    </row>
    <row r="1066" spans="1:13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t="s">
        <v>59</v>
      </c>
      <c r="K1066" t="s">
        <v>138</v>
      </c>
      <c r="L1066" s="2">
        <f t="shared" si="32"/>
        <v>1926600000</v>
      </c>
      <c r="M1066" s="2">
        <f t="shared" si="33"/>
        <v>1420800000</v>
      </c>
    </row>
    <row r="1067" spans="1:13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t="s">
        <v>59</v>
      </c>
      <c r="K1067" t="s">
        <v>138</v>
      </c>
      <c r="L1067" s="2">
        <f t="shared" si="32"/>
        <v>1717900000</v>
      </c>
      <c r="M1067" s="2">
        <f t="shared" si="33"/>
        <v>1278800000</v>
      </c>
    </row>
    <row r="1068" spans="1:13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t="s">
        <v>59</v>
      </c>
      <c r="K1068" t="s">
        <v>138</v>
      </c>
      <c r="L1068" s="2">
        <f t="shared" si="32"/>
        <v>810000000</v>
      </c>
      <c r="M1068" s="2">
        <f t="shared" si="33"/>
        <v>319000000</v>
      </c>
    </row>
    <row r="1069" spans="1:13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t="s">
        <v>83</v>
      </c>
      <c r="K1069" t="s">
        <v>341</v>
      </c>
      <c r="L1069" s="2">
        <f t="shared" si="32"/>
        <v>13295000000</v>
      </c>
      <c r="M1069" s="2">
        <f t="shared" si="33"/>
        <v>5098000000</v>
      </c>
    </row>
    <row r="1070" spans="1:13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t="s">
        <v>83</v>
      </c>
      <c r="K1070" t="s">
        <v>341</v>
      </c>
      <c r="L1070" s="2">
        <f t="shared" si="32"/>
        <v>12402000000</v>
      </c>
      <c r="M1070" s="2">
        <f t="shared" si="33"/>
        <v>3331000000</v>
      </c>
    </row>
    <row r="1071" spans="1:13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t="s">
        <v>83</v>
      </c>
      <c r="K1071" t="s">
        <v>341</v>
      </c>
      <c r="L1071" s="2">
        <f t="shared" si="32"/>
        <v>13542000000</v>
      </c>
      <c r="M1071" s="2">
        <f t="shared" si="33"/>
        <v>3766000000</v>
      </c>
    </row>
    <row r="1072" spans="1:13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t="s">
        <v>83</v>
      </c>
      <c r="K1072" t="s">
        <v>341</v>
      </c>
      <c r="L1072" s="2">
        <f t="shared" si="32"/>
        <v>16160000000</v>
      </c>
      <c r="M1072" s="2">
        <f t="shared" si="33"/>
        <v>4485000000</v>
      </c>
    </row>
    <row r="1073" spans="1:13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t="s">
        <v>25</v>
      </c>
      <c r="K1073" t="s">
        <v>26</v>
      </c>
      <c r="L1073" s="2">
        <f t="shared" si="32"/>
        <v>30821000000</v>
      </c>
      <c r="M1073" s="2">
        <f t="shared" si="33"/>
        <v>9877000000</v>
      </c>
    </row>
    <row r="1074" spans="1:13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t="s">
        <v>25</v>
      </c>
      <c r="K1074" t="s">
        <v>26</v>
      </c>
      <c r="L1074" s="2">
        <f t="shared" si="32"/>
        <v>27079000000</v>
      </c>
      <c r="M1074" s="2">
        <f t="shared" si="33"/>
        <v>7665000000</v>
      </c>
    </row>
    <row r="1075" spans="1:13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t="s">
        <v>25</v>
      </c>
      <c r="K1075" t="s">
        <v>26</v>
      </c>
      <c r="L1075" s="2">
        <f t="shared" si="32"/>
        <v>25469000000</v>
      </c>
      <c r="M1075" s="2">
        <f t="shared" si="33"/>
        <v>6683000000</v>
      </c>
    </row>
    <row r="1076" spans="1:13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t="s">
        <v>25</v>
      </c>
      <c r="K1076" t="s">
        <v>26</v>
      </c>
      <c r="L1076" s="2">
        <f t="shared" si="32"/>
        <v>24564000000</v>
      </c>
      <c r="M1076" s="2">
        <f t="shared" si="33"/>
        <v>7547000000</v>
      </c>
    </row>
    <row r="1077" spans="1:13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t="s">
        <v>83</v>
      </c>
      <c r="K1077" t="s">
        <v>84</v>
      </c>
      <c r="L1077" s="2">
        <f t="shared" si="32"/>
        <v>9887000000</v>
      </c>
      <c r="M1077" s="2">
        <f t="shared" si="33"/>
        <v>3862000000</v>
      </c>
    </row>
    <row r="1078" spans="1:13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t="s">
        <v>83</v>
      </c>
      <c r="K1078" t="s">
        <v>84</v>
      </c>
      <c r="L1078" s="2">
        <f t="shared" si="32"/>
        <v>9169000000</v>
      </c>
      <c r="M1078" s="2">
        <f t="shared" si="33"/>
        <v>3200000000</v>
      </c>
    </row>
    <row r="1079" spans="1:13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t="s">
        <v>83</v>
      </c>
      <c r="K1079" t="s">
        <v>84</v>
      </c>
      <c r="L1079" s="2">
        <f t="shared" si="32"/>
        <v>8600000000</v>
      </c>
      <c r="M1079" s="2">
        <f t="shared" si="33"/>
        <v>2112000000</v>
      </c>
    </row>
    <row r="1080" spans="1:13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t="s">
        <v>83</v>
      </c>
      <c r="K1080" t="s">
        <v>84</v>
      </c>
      <c r="L1080" s="2">
        <f t="shared" si="32"/>
        <v>3828000000</v>
      </c>
      <c r="M1080" s="2">
        <f t="shared" si="33"/>
        <v>-960000000</v>
      </c>
    </row>
    <row r="1081" spans="1:13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t="s">
        <v>22</v>
      </c>
      <c r="K1081" t="s">
        <v>400</v>
      </c>
      <c r="L1081" s="2">
        <f t="shared" si="32"/>
        <v>57464000000</v>
      </c>
      <c r="M1081" s="2">
        <f t="shared" si="33"/>
        <v>26764000000</v>
      </c>
    </row>
    <row r="1082" spans="1:13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t="s">
        <v>22</v>
      </c>
      <c r="K1082" t="s">
        <v>400</v>
      </c>
      <c r="L1082" s="2">
        <f t="shared" si="32"/>
        <v>59755000000</v>
      </c>
      <c r="M1082" s="2">
        <f t="shared" si="33"/>
        <v>27886000000</v>
      </c>
    </row>
    <row r="1083" spans="1:13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t="s">
        <v>22</v>
      </c>
      <c r="K1083" t="s">
        <v>400</v>
      </c>
      <c r="L1083" s="2">
        <f t="shared" si="32"/>
        <v>60542000000</v>
      </c>
      <c r="M1083" s="2">
        <f t="shared" si="33"/>
        <v>28172000000</v>
      </c>
    </row>
    <row r="1084" spans="1:13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t="s">
        <v>22</v>
      </c>
      <c r="K1084" t="s">
        <v>400</v>
      </c>
      <c r="L1084" s="2">
        <f t="shared" si="32"/>
        <v>52540000000</v>
      </c>
      <c r="M1084" s="2">
        <f t="shared" si="33"/>
        <v>21292000000</v>
      </c>
    </row>
    <row r="1085" spans="1:13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t="s">
        <v>47</v>
      </c>
      <c r="K1085" t="s">
        <v>105</v>
      </c>
      <c r="L1085" s="2">
        <f t="shared" si="32"/>
        <v>4492369000</v>
      </c>
      <c r="M1085" s="2">
        <f t="shared" si="33"/>
        <v>1779109000</v>
      </c>
    </row>
    <row r="1086" spans="1:13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t="s">
        <v>47</v>
      </c>
      <c r="K1086" t="s">
        <v>105</v>
      </c>
      <c r="L1086" s="2">
        <f t="shared" si="32"/>
        <v>4738847000</v>
      </c>
      <c r="M1086" s="2">
        <f t="shared" si="33"/>
        <v>1965981000</v>
      </c>
    </row>
    <row r="1087" spans="1:13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t="s">
        <v>47</v>
      </c>
      <c r="K1087" t="s">
        <v>105</v>
      </c>
      <c r="L1087" s="2">
        <f t="shared" si="32"/>
        <v>4673067000</v>
      </c>
      <c r="M1087" s="2">
        <f t="shared" si="33"/>
        <v>1859593000</v>
      </c>
    </row>
    <row r="1088" spans="1:13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t="s">
        <v>47</v>
      </c>
      <c r="K1088" t="s">
        <v>105</v>
      </c>
      <c r="L1088" s="2">
        <f t="shared" si="32"/>
        <v>4922067000</v>
      </c>
      <c r="M1088" s="2">
        <f t="shared" si="33"/>
        <v>1929135000</v>
      </c>
    </row>
    <row r="1089" spans="1:13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2">
        <f t="shared" si="32"/>
        <v>1281931000</v>
      </c>
      <c r="M1089" s="2">
        <f t="shared" si="33"/>
        <v>448353000</v>
      </c>
    </row>
    <row r="1090" spans="1:13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2">
        <f t="shared" si="32"/>
        <v>1358750000</v>
      </c>
      <c r="M1090" s="2">
        <f t="shared" si="33"/>
        <v>477686000</v>
      </c>
    </row>
    <row r="1091" spans="1:13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2">
        <f t="shared" ref="L1091:L1154" si="34">E1091-F1091</f>
        <v>1351993000</v>
      </c>
      <c r="M1091" s="2">
        <f t="shared" ref="M1091:M1154" si="35">L1091-G1091-H1091-I1091</f>
        <v>501156000</v>
      </c>
    </row>
    <row r="1092" spans="1:13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2">
        <f t="shared" si="34"/>
        <v>1435587000</v>
      </c>
      <c r="M1092" s="2">
        <f t="shared" si="35"/>
        <v>546945000</v>
      </c>
    </row>
    <row r="1093" spans="1:13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t="s">
        <v>22</v>
      </c>
      <c r="K1093" t="s">
        <v>34</v>
      </c>
      <c r="L1093" s="2">
        <f t="shared" si="34"/>
        <v>1847000000</v>
      </c>
      <c r="M1093" s="2">
        <f t="shared" si="35"/>
        <v>362000000</v>
      </c>
    </row>
    <row r="1094" spans="1:13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t="s">
        <v>22</v>
      </c>
      <c r="K1094" t="s">
        <v>34</v>
      </c>
      <c r="L1094" s="2">
        <f t="shared" si="34"/>
        <v>5437000000</v>
      </c>
      <c r="M1094" s="2">
        <f t="shared" si="35"/>
        <v>3127000000</v>
      </c>
    </row>
    <row r="1095" spans="1:13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t="s">
        <v>22</v>
      </c>
      <c r="K1095" t="s">
        <v>34</v>
      </c>
      <c r="L1095" s="2">
        <f t="shared" si="34"/>
        <v>5215000000</v>
      </c>
      <c r="M1095" s="2">
        <f t="shared" si="35"/>
        <v>3001000000</v>
      </c>
    </row>
    <row r="1096" spans="1:13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t="s">
        <v>22</v>
      </c>
      <c r="K1096" t="s">
        <v>34</v>
      </c>
      <c r="L1096" s="2">
        <f t="shared" si="34"/>
        <v>2505000000</v>
      </c>
      <c r="M1096" s="2">
        <f t="shared" si="35"/>
        <v>235000000</v>
      </c>
    </row>
    <row r="1097" spans="1:13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t="s">
        <v>83</v>
      </c>
      <c r="K1097" t="s">
        <v>144</v>
      </c>
      <c r="L1097" s="2">
        <f t="shared" si="34"/>
        <v>3529427000</v>
      </c>
      <c r="M1097" s="2">
        <f t="shared" si="35"/>
        <v>1952827000</v>
      </c>
    </row>
    <row r="1098" spans="1:13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t="s">
        <v>83</v>
      </c>
      <c r="K1098" t="s">
        <v>144</v>
      </c>
      <c r="L1098" s="2">
        <f t="shared" si="34"/>
        <v>4059874000</v>
      </c>
      <c r="M1098" s="2">
        <f t="shared" si="35"/>
        <v>1990986000</v>
      </c>
    </row>
    <row r="1099" spans="1:13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t="s">
        <v>83</v>
      </c>
      <c r="K1099" t="s">
        <v>144</v>
      </c>
      <c r="L1099" s="2">
        <f t="shared" si="34"/>
        <v>4199045000</v>
      </c>
      <c r="M1099" s="2">
        <f t="shared" si="35"/>
        <v>1770801000</v>
      </c>
    </row>
    <row r="1100" spans="1:13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t="s">
        <v>83</v>
      </c>
      <c r="K1100" t="s">
        <v>144</v>
      </c>
      <c r="L1100" s="2">
        <f t="shared" si="34"/>
        <v>1954810000</v>
      </c>
      <c r="M1100" s="2">
        <f t="shared" si="35"/>
        <v>-86136000</v>
      </c>
    </row>
    <row r="1101" spans="1:13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t="s">
        <v>25</v>
      </c>
      <c r="K1101" t="s">
        <v>26</v>
      </c>
      <c r="L1101" s="2">
        <f t="shared" si="34"/>
        <v>3528000000</v>
      </c>
      <c r="M1101" s="2">
        <f t="shared" si="35"/>
        <v>1400500000</v>
      </c>
    </row>
    <row r="1102" spans="1:13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t="s">
        <v>25</v>
      </c>
      <c r="K1102" t="s">
        <v>26</v>
      </c>
      <c r="L1102" s="2">
        <f t="shared" si="34"/>
        <v>4216100000</v>
      </c>
      <c r="M1102" s="2">
        <f t="shared" si="35"/>
        <v>1363500000</v>
      </c>
    </row>
    <row r="1103" spans="1:13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t="s">
        <v>83</v>
      </c>
      <c r="K1103" t="s">
        <v>84</v>
      </c>
      <c r="L1103" s="2">
        <f t="shared" si="34"/>
        <v>4171000000</v>
      </c>
      <c r="M1103" s="2">
        <f t="shared" si="35"/>
        <v>2157000000</v>
      </c>
    </row>
    <row r="1104" spans="1:13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t="s">
        <v>83</v>
      </c>
      <c r="K1104" t="s">
        <v>84</v>
      </c>
      <c r="L1104" s="2">
        <f t="shared" si="34"/>
        <v>4170000000</v>
      </c>
      <c r="M1104" s="2">
        <f t="shared" si="35"/>
        <v>1916000000</v>
      </c>
    </row>
    <row r="1105" spans="1:13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t="s">
        <v>83</v>
      </c>
      <c r="K1105" t="s">
        <v>84</v>
      </c>
      <c r="L1105" s="2">
        <f t="shared" si="34"/>
        <v>2204000000</v>
      </c>
      <c r="M1105" s="2">
        <f t="shared" si="35"/>
        <v>-672000000</v>
      </c>
    </row>
    <row r="1106" spans="1:13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t="s">
        <v>83</v>
      </c>
      <c r="K1106" t="s">
        <v>84</v>
      </c>
      <c r="L1106" s="2">
        <f t="shared" si="34"/>
        <v>2408000000</v>
      </c>
      <c r="M1106" s="2">
        <f t="shared" si="35"/>
        <v>-279000000</v>
      </c>
    </row>
    <row r="1107" spans="1:13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t="s">
        <v>47</v>
      </c>
      <c r="K1107" t="s">
        <v>379</v>
      </c>
      <c r="L1107" s="2">
        <f t="shared" si="34"/>
        <v>1577000000</v>
      </c>
      <c r="M1107" s="2">
        <f t="shared" si="35"/>
        <v>641000000</v>
      </c>
    </row>
    <row r="1108" spans="1:13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t="s">
        <v>47</v>
      </c>
      <c r="K1108" t="s">
        <v>379</v>
      </c>
      <c r="L1108" s="2">
        <f t="shared" si="34"/>
        <v>1784000000</v>
      </c>
      <c r="M1108" s="2">
        <f t="shared" si="35"/>
        <v>608000000</v>
      </c>
    </row>
    <row r="1109" spans="1:13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t="s">
        <v>47</v>
      </c>
      <c r="K1109" t="s">
        <v>379</v>
      </c>
      <c r="L1109" s="2">
        <f t="shared" si="34"/>
        <v>1950000000</v>
      </c>
      <c r="M1109" s="2">
        <f t="shared" si="35"/>
        <v>718000000</v>
      </c>
    </row>
    <row r="1110" spans="1:13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t="s">
        <v>47</v>
      </c>
      <c r="K1110" t="s">
        <v>379</v>
      </c>
      <c r="L1110" s="2">
        <f t="shared" si="34"/>
        <v>1979000000</v>
      </c>
      <c r="M1110" s="2">
        <f t="shared" si="35"/>
        <v>791000000</v>
      </c>
    </row>
    <row r="1111" spans="1:13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t="s">
        <v>42</v>
      </c>
      <c r="K1111" t="s">
        <v>43</v>
      </c>
      <c r="L1111" s="2">
        <f t="shared" si="34"/>
        <v>5980000000</v>
      </c>
      <c r="M1111" s="2">
        <f t="shared" si="35"/>
        <v>3276000000</v>
      </c>
    </row>
    <row r="1112" spans="1:13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t="s">
        <v>42</v>
      </c>
      <c r="K1112" t="s">
        <v>43</v>
      </c>
      <c r="L1112" s="2">
        <f t="shared" si="34"/>
        <v>6984000000</v>
      </c>
      <c r="M1112" s="2">
        <f t="shared" si="35"/>
        <v>3541000000</v>
      </c>
    </row>
    <row r="1113" spans="1:13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t="s">
        <v>42</v>
      </c>
      <c r="K1113" t="s">
        <v>43</v>
      </c>
      <c r="L1113" s="2">
        <f t="shared" si="34"/>
        <v>8270000000</v>
      </c>
      <c r="M1113" s="2">
        <f t="shared" si="35"/>
        <v>4395000000</v>
      </c>
    </row>
    <row r="1114" spans="1:13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t="s">
        <v>42</v>
      </c>
      <c r="K1114" t="s">
        <v>43</v>
      </c>
      <c r="L1114" s="2">
        <f t="shared" si="34"/>
        <v>8890000000</v>
      </c>
      <c r="M1114" s="2">
        <f t="shared" si="35"/>
        <v>4660000000</v>
      </c>
    </row>
    <row r="1115" spans="1:13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2">
        <f t="shared" si="34"/>
        <v>5630000000</v>
      </c>
      <c r="M1115" s="2">
        <f t="shared" si="35"/>
        <v>3137000000</v>
      </c>
    </row>
    <row r="1116" spans="1:13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2">
        <f t="shared" si="34"/>
        <v>3115000000</v>
      </c>
      <c r="M1116" s="2">
        <f t="shared" si="35"/>
        <v>700000000</v>
      </c>
    </row>
    <row r="1117" spans="1:13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2">
        <f t="shared" si="34"/>
        <v>2835000000</v>
      </c>
      <c r="M1117" s="2">
        <f t="shared" si="35"/>
        <v>736000000</v>
      </c>
    </row>
    <row r="1118" spans="1:13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2">
        <f t="shared" si="34"/>
        <v>3417000000</v>
      </c>
      <c r="M1118" s="2">
        <f t="shared" si="35"/>
        <v>1219000000</v>
      </c>
    </row>
    <row r="1119" spans="1:13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t="s">
        <v>22</v>
      </c>
      <c r="K1119" t="s">
        <v>57</v>
      </c>
      <c r="L1119" s="2">
        <f t="shared" si="34"/>
        <v>1257359000</v>
      </c>
      <c r="M1119" s="2">
        <f t="shared" si="35"/>
        <v>228347000</v>
      </c>
    </row>
    <row r="1120" spans="1:13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t="s">
        <v>22</v>
      </c>
      <c r="K1120" t="s">
        <v>57</v>
      </c>
      <c r="L1120" s="2">
        <f t="shared" si="34"/>
        <v>1751896000</v>
      </c>
      <c r="M1120" s="2">
        <f t="shared" si="35"/>
        <v>402648000</v>
      </c>
    </row>
    <row r="1121" spans="1:13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t="s">
        <v>22</v>
      </c>
      <c r="K1121" t="s">
        <v>57</v>
      </c>
      <c r="L1121" s="2">
        <f t="shared" si="34"/>
        <v>2188035000</v>
      </c>
      <c r="M1121" s="2">
        <f t="shared" si="35"/>
        <v>305826000</v>
      </c>
    </row>
    <row r="1122" spans="1:13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t="s">
        <v>22</v>
      </c>
      <c r="K1122" t="s">
        <v>57</v>
      </c>
      <c r="L1122" s="2">
        <f t="shared" si="34"/>
        <v>2800768000</v>
      </c>
      <c r="M1122" s="2">
        <f t="shared" si="35"/>
        <v>379793000</v>
      </c>
    </row>
    <row r="1123" spans="1:13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t="s">
        <v>83</v>
      </c>
      <c r="K1123" t="s">
        <v>84</v>
      </c>
      <c r="L1123" s="2">
        <f t="shared" si="34"/>
        <v>1149000000</v>
      </c>
      <c r="M1123" s="2">
        <f t="shared" si="35"/>
        <v>134000000</v>
      </c>
    </row>
    <row r="1124" spans="1:13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t="s">
        <v>83</v>
      </c>
      <c r="K1124" t="s">
        <v>84</v>
      </c>
      <c r="L1124" s="2">
        <f t="shared" si="34"/>
        <v>1446000000</v>
      </c>
      <c r="M1124" s="2">
        <f t="shared" si="35"/>
        <v>450000000</v>
      </c>
    </row>
    <row r="1125" spans="1:13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t="s">
        <v>83</v>
      </c>
      <c r="K1125" t="s">
        <v>84</v>
      </c>
      <c r="L1125" s="2">
        <f t="shared" si="34"/>
        <v>1803000000</v>
      </c>
      <c r="M1125" s="2">
        <f t="shared" si="35"/>
        <v>575000000</v>
      </c>
    </row>
    <row r="1126" spans="1:13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t="s">
        <v>83</v>
      </c>
      <c r="K1126" t="s">
        <v>84</v>
      </c>
      <c r="L1126" s="2">
        <f t="shared" si="34"/>
        <v>1060000000</v>
      </c>
      <c r="M1126" s="2">
        <f t="shared" si="35"/>
        <v>-5061000000</v>
      </c>
    </row>
    <row r="1127" spans="1:13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t="s">
        <v>19</v>
      </c>
      <c r="K1127" t="s">
        <v>289</v>
      </c>
      <c r="L1127" s="2">
        <f t="shared" si="34"/>
        <v>11034000000</v>
      </c>
      <c r="M1127" s="2">
        <f t="shared" si="35"/>
        <v>3238000000</v>
      </c>
    </row>
    <row r="1128" spans="1:13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t="s">
        <v>19</v>
      </c>
      <c r="K1128" t="s">
        <v>289</v>
      </c>
      <c r="L1128" s="2">
        <f t="shared" si="34"/>
        <v>12446000000</v>
      </c>
      <c r="M1128" s="2">
        <f t="shared" si="35"/>
        <v>3680000000</v>
      </c>
    </row>
    <row r="1129" spans="1:13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t="s">
        <v>19</v>
      </c>
      <c r="K1129" t="s">
        <v>289</v>
      </c>
      <c r="L1129" s="2">
        <f t="shared" si="34"/>
        <v>14067000000</v>
      </c>
      <c r="M1129" s="2">
        <f t="shared" si="35"/>
        <v>4175000000</v>
      </c>
    </row>
    <row r="1130" spans="1:13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t="s">
        <v>19</v>
      </c>
      <c r="K1130" t="s">
        <v>289</v>
      </c>
      <c r="L1130" s="2">
        <f t="shared" si="34"/>
        <v>14971000000</v>
      </c>
      <c r="M1130" s="2">
        <f t="shared" si="35"/>
        <v>4502000000</v>
      </c>
    </row>
    <row r="1131" spans="1:13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t="s">
        <v>13</v>
      </c>
      <c r="K1131" t="s">
        <v>211</v>
      </c>
      <c r="L1131" s="2">
        <f t="shared" si="34"/>
        <v>3305000000</v>
      </c>
      <c r="M1131" s="2">
        <f t="shared" si="35"/>
        <v>980000000</v>
      </c>
    </row>
    <row r="1132" spans="1:13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t="s">
        <v>13</v>
      </c>
      <c r="K1132" t="s">
        <v>211</v>
      </c>
      <c r="L1132" s="2">
        <f t="shared" si="34"/>
        <v>3668000000</v>
      </c>
      <c r="M1132" s="2">
        <f t="shared" si="35"/>
        <v>1178000000</v>
      </c>
    </row>
    <row r="1133" spans="1:13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t="s">
        <v>13</v>
      </c>
      <c r="K1133" t="s">
        <v>211</v>
      </c>
      <c r="L1133" s="2">
        <f t="shared" si="34"/>
        <v>3633000000</v>
      </c>
      <c r="M1133" s="2">
        <f t="shared" si="35"/>
        <v>1144000000</v>
      </c>
    </row>
    <row r="1134" spans="1:13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t="s">
        <v>13</v>
      </c>
      <c r="K1134" t="s">
        <v>211</v>
      </c>
      <c r="L1134" s="2">
        <f t="shared" si="34"/>
        <v>3702000000</v>
      </c>
      <c r="M1134" s="2">
        <f t="shared" si="35"/>
        <v>1248000000</v>
      </c>
    </row>
    <row r="1135" spans="1:13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t="s">
        <v>83</v>
      </c>
      <c r="K1135" t="s">
        <v>114</v>
      </c>
      <c r="L1135" s="2">
        <f t="shared" si="34"/>
        <v>5043000000</v>
      </c>
      <c r="M1135" s="2">
        <f t="shared" si="35"/>
        <v>3389000000</v>
      </c>
    </row>
    <row r="1136" spans="1:13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t="s">
        <v>83</v>
      </c>
      <c r="K1136" t="s">
        <v>114</v>
      </c>
      <c r="L1136" s="2">
        <f t="shared" si="34"/>
        <v>5104000000</v>
      </c>
      <c r="M1136" s="2">
        <f t="shared" si="35"/>
        <v>3199000000</v>
      </c>
    </row>
    <row r="1137" spans="1:13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t="s">
        <v>83</v>
      </c>
      <c r="K1137" t="s">
        <v>114</v>
      </c>
      <c r="L1137" s="2">
        <f t="shared" si="34"/>
        <v>5809000000</v>
      </c>
      <c r="M1137" s="2">
        <f t="shared" si="35"/>
        <v>3717000000</v>
      </c>
    </row>
    <row r="1138" spans="1:13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t="s">
        <v>83</v>
      </c>
      <c r="K1138" t="s">
        <v>114</v>
      </c>
      <c r="L1138" s="2">
        <f t="shared" si="34"/>
        <v>3063000000</v>
      </c>
      <c r="M1138" s="2">
        <f t="shared" si="35"/>
        <v>1299000000</v>
      </c>
    </row>
    <row r="1139" spans="1:13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t="s">
        <v>13</v>
      </c>
      <c r="K1139" t="s">
        <v>178</v>
      </c>
      <c r="L1139" s="2">
        <f t="shared" si="34"/>
        <v>7175000000</v>
      </c>
      <c r="M1139" s="2">
        <f t="shared" si="35"/>
        <v>3257000000</v>
      </c>
    </row>
    <row r="1140" spans="1:13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t="s">
        <v>13</v>
      </c>
      <c r="K1140" t="s">
        <v>178</v>
      </c>
      <c r="L1140" s="2">
        <f t="shared" si="34"/>
        <v>7423000000</v>
      </c>
      <c r="M1140" s="2">
        <f t="shared" si="35"/>
        <v>3575000000</v>
      </c>
    </row>
    <row r="1141" spans="1:13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t="s">
        <v>13</v>
      </c>
      <c r="K1141" t="s">
        <v>178</v>
      </c>
      <c r="L1141" s="2">
        <f t="shared" si="34"/>
        <v>6849000000</v>
      </c>
      <c r="M1141" s="2">
        <f t="shared" si="35"/>
        <v>2884000000</v>
      </c>
    </row>
    <row r="1142" spans="1:13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t="s">
        <v>13</v>
      </c>
      <c r="K1142" t="s">
        <v>178</v>
      </c>
      <c r="L1142" s="2">
        <f t="shared" si="34"/>
        <v>6843000000</v>
      </c>
      <c r="M1142" s="2">
        <f t="shared" si="35"/>
        <v>3074000000</v>
      </c>
    </row>
    <row r="1143" spans="1:13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t="s">
        <v>22</v>
      </c>
      <c r="K1143" t="s">
        <v>57</v>
      </c>
      <c r="L1143" s="2">
        <f t="shared" si="34"/>
        <v>3761100000</v>
      </c>
      <c r="M1143" s="2">
        <f t="shared" si="35"/>
        <v>609500000</v>
      </c>
    </row>
    <row r="1144" spans="1:13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t="s">
        <v>22</v>
      </c>
      <c r="K1144" t="s">
        <v>57</v>
      </c>
      <c r="L1144" s="2">
        <f t="shared" si="34"/>
        <v>3919000000</v>
      </c>
      <c r="M1144" s="2">
        <f t="shared" si="35"/>
        <v>822000000</v>
      </c>
    </row>
    <row r="1145" spans="1:13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t="s">
        <v>22</v>
      </c>
      <c r="K1145" t="s">
        <v>57</v>
      </c>
      <c r="L1145" s="2">
        <f t="shared" si="34"/>
        <v>3833000000</v>
      </c>
      <c r="M1145" s="2">
        <f t="shared" si="35"/>
        <v>716000000</v>
      </c>
    </row>
    <row r="1146" spans="1:13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t="s">
        <v>22</v>
      </c>
      <c r="K1146" t="s">
        <v>57</v>
      </c>
      <c r="L1146" s="2">
        <f t="shared" si="34"/>
        <v>3373000000</v>
      </c>
      <c r="M1146" s="2">
        <f t="shared" si="35"/>
        <v>413000000</v>
      </c>
    </row>
    <row r="1147" spans="1:13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t="s">
        <v>59</v>
      </c>
      <c r="K1147" t="s">
        <v>419</v>
      </c>
      <c r="L1147" s="2">
        <f t="shared" si="34"/>
        <v>1513538000</v>
      </c>
      <c r="M1147" s="2">
        <f t="shared" si="35"/>
        <v>1058638000</v>
      </c>
    </row>
    <row r="1148" spans="1:13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t="s">
        <v>59</v>
      </c>
      <c r="K1148" t="s">
        <v>419</v>
      </c>
      <c r="L1148" s="2">
        <f t="shared" si="34"/>
        <v>1410625000</v>
      </c>
      <c r="M1148" s="2">
        <f t="shared" si="35"/>
        <v>942721000</v>
      </c>
    </row>
    <row r="1149" spans="1:13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t="s">
        <v>59</v>
      </c>
      <c r="K1149" t="s">
        <v>419</v>
      </c>
      <c r="L1149" s="2">
        <f t="shared" si="34"/>
        <v>1906526000</v>
      </c>
      <c r="M1149" s="2">
        <f t="shared" si="35"/>
        <v>1385721000</v>
      </c>
    </row>
    <row r="1150" spans="1:13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t="s">
        <v>59</v>
      </c>
      <c r="K1150" t="s">
        <v>419</v>
      </c>
      <c r="L1150" s="2">
        <f t="shared" si="34"/>
        <v>1581262000</v>
      </c>
      <c r="M1150" s="2">
        <f t="shared" si="35"/>
        <v>1122273000</v>
      </c>
    </row>
    <row r="1151" spans="1:13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t="s">
        <v>22</v>
      </c>
      <c r="K1151" t="s">
        <v>34</v>
      </c>
      <c r="L1151" s="2">
        <f t="shared" si="34"/>
        <v>2226343000</v>
      </c>
      <c r="M1151" s="2">
        <f t="shared" si="35"/>
        <v>648239000</v>
      </c>
    </row>
    <row r="1152" spans="1:13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t="s">
        <v>22</v>
      </c>
      <c r="K1152" t="s">
        <v>34</v>
      </c>
      <c r="L1152" s="2">
        <f t="shared" si="34"/>
        <v>2268000000</v>
      </c>
      <c r="M1152" s="2">
        <f t="shared" si="35"/>
        <v>496000000</v>
      </c>
    </row>
    <row r="1153" spans="1:13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t="s">
        <v>22</v>
      </c>
      <c r="K1153" t="s">
        <v>34</v>
      </c>
      <c r="L1153" s="2">
        <f t="shared" si="34"/>
        <v>2599000000</v>
      </c>
      <c r="M1153" s="2">
        <f t="shared" si="35"/>
        <v>759000000</v>
      </c>
    </row>
    <row r="1154" spans="1:13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t="s">
        <v>22</v>
      </c>
      <c r="K1154" t="s">
        <v>34</v>
      </c>
      <c r="L1154" s="2">
        <f t="shared" si="34"/>
        <v>2811000000</v>
      </c>
      <c r="M1154" s="2">
        <f t="shared" si="35"/>
        <v>878000000</v>
      </c>
    </row>
    <row r="1155" spans="1:13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t="s">
        <v>19</v>
      </c>
      <c r="K1155" t="s">
        <v>422</v>
      </c>
      <c r="L1155" s="2">
        <f t="shared" ref="L1155:L1218" si="36">E1155-F1155</f>
        <v>2094100000</v>
      </c>
      <c r="M1155" s="2">
        <f t="shared" ref="M1155:M1218" si="37">L1155-G1155-H1155-I1155</f>
        <v>690600000</v>
      </c>
    </row>
    <row r="1156" spans="1:13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t="s">
        <v>19</v>
      </c>
      <c r="K1156" t="s">
        <v>422</v>
      </c>
      <c r="L1156" s="2">
        <f t="shared" si="36"/>
        <v>2124900000</v>
      </c>
      <c r="M1156" s="2">
        <f t="shared" si="37"/>
        <v>725400000</v>
      </c>
    </row>
    <row r="1157" spans="1:13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t="s">
        <v>19</v>
      </c>
      <c r="K1157" t="s">
        <v>422</v>
      </c>
      <c r="L1157" s="2">
        <f t="shared" si="36"/>
        <v>2203400000</v>
      </c>
      <c r="M1157" s="2">
        <f t="shared" si="37"/>
        <v>657500000</v>
      </c>
    </row>
    <row r="1158" spans="1:13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t="s">
        <v>19</v>
      </c>
      <c r="K1158" t="s">
        <v>422</v>
      </c>
      <c r="L1158" s="2">
        <f t="shared" si="36"/>
        <v>2304600000</v>
      </c>
      <c r="M1158" s="2">
        <f t="shared" si="37"/>
        <v>678600000</v>
      </c>
    </row>
    <row r="1159" spans="1:13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t="s">
        <v>52</v>
      </c>
      <c r="K1159" t="s">
        <v>265</v>
      </c>
      <c r="L1159" s="2">
        <f t="shared" si="36"/>
        <v>463275000</v>
      </c>
      <c r="M1159" s="2">
        <f t="shared" si="37"/>
        <v>277637000</v>
      </c>
    </row>
    <row r="1160" spans="1:13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t="s">
        <v>52</v>
      </c>
      <c r="K1160" t="s">
        <v>265</v>
      </c>
      <c r="L1160" s="2">
        <f t="shared" si="36"/>
        <v>741358000</v>
      </c>
      <c r="M1160" s="2">
        <f t="shared" si="37"/>
        <v>377708000</v>
      </c>
    </row>
    <row r="1161" spans="1:13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t="s">
        <v>52</v>
      </c>
      <c r="K1161" t="s">
        <v>265</v>
      </c>
      <c r="L1161" s="2">
        <f t="shared" si="36"/>
        <v>879634000</v>
      </c>
      <c r="M1161" s="2">
        <f t="shared" si="37"/>
        <v>453888000</v>
      </c>
    </row>
    <row r="1162" spans="1:13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t="s">
        <v>52</v>
      </c>
      <c r="K1162" t="s">
        <v>265</v>
      </c>
      <c r="L1162" s="2">
        <f t="shared" si="36"/>
        <v>967933000</v>
      </c>
      <c r="M1162" s="2">
        <f t="shared" si="37"/>
        <v>509420000</v>
      </c>
    </row>
    <row r="1163" spans="1:13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t="s">
        <v>83</v>
      </c>
      <c r="K1163" t="s">
        <v>84</v>
      </c>
      <c r="L1163" s="2">
        <f t="shared" si="36"/>
        <v>1643802000</v>
      </c>
      <c r="M1163" s="2">
        <f t="shared" si="37"/>
        <v>946743000</v>
      </c>
    </row>
    <row r="1164" spans="1:13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t="s">
        <v>83</v>
      </c>
      <c r="K1164" t="s">
        <v>84</v>
      </c>
      <c r="L1164" s="2">
        <f t="shared" si="36"/>
        <v>1649666000</v>
      </c>
      <c r="M1164" s="2">
        <f t="shared" si="37"/>
        <v>868737000</v>
      </c>
    </row>
    <row r="1165" spans="1:13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t="s">
        <v>83</v>
      </c>
      <c r="K1165" t="s">
        <v>84</v>
      </c>
      <c r="L1165" s="2">
        <f t="shared" si="36"/>
        <v>2106543000</v>
      </c>
      <c r="M1165" s="2">
        <f t="shared" si="37"/>
        <v>1136972000</v>
      </c>
    </row>
    <row r="1166" spans="1:13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t="s">
        <v>83</v>
      </c>
      <c r="K1166" t="s">
        <v>84</v>
      </c>
      <c r="L1166" s="2">
        <f t="shared" si="36"/>
        <v>2122154000</v>
      </c>
      <c r="M1166" s="2">
        <f t="shared" si="37"/>
        <v>1074203000</v>
      </c>
    </row>
    <row r="1167" spans="1:13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t="s">
        <v>19</v>
      </c>
      <c r="K1167" t="s">
        <v>323</v>
      </c>
      <c r="L1167" s="2">
        <f t="shared" si="36"/>
        <v>2715700000</v>
      </c>
      <c r="M1167" s="2">
        <f t="shared" si="37"/>
        <v>1944100000</v>
      </c>
    </row>
    <row r="1168" spans="1:13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t="s">
        <v>19</v>
      </c>
      <c r="K1168" t="s">
        <v>323</v>
      </c>
      <c r="L1168" s="2">
        <f t="shared" si="36"/>
        <v>2643000000</v>
      </c>
      <c r="M1168" s="2">
        <f t="shared" si="37"/>
        <v>1920100000</v>
      </c>
    </row>
    <row r="1169" spans="1:13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t="s">
        <v>19</v>
      </c>
      <c r="K1169" t="s">
        <v>323</v>
      </c>
      <c r="L1169" s="2">
        <f t="shared" si="36"/>
        <v>2745700000</v>
      </c>
      <c r="M1169" s="2">
        <f t="shared" si="37"/>
        <v>2008900000</v>
      </c>
    </row>
    <row r="1170" spans="1:13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t="s">
        <v>19</v>
      </c>
      <c r="K1170" t="s">
        <v>79</v>
      </c>
      <c r="L1170" s="2">
        <f t="shared" si="36"/>
        <v>3097418000</v>
      </c>
      <c r="M1170" s="2">
        <f t="shared" si="37"/>
        <v>977393000</v>
      </c>
    </row>
    <row r="1171" spans="1:13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t="s">
        <v>19</v>
      </c>
      <c r="K1171" t="s">
        <v>79</v>
      </c>
      <c r="L1171" s="2">
        <f t="shared" si="36"/>
        <v>3369001000</v>
      </c>
      <c r="M1171" s="2">
        <f t="shared" si="37"/>
        <v>1103485000</v>
      </c>
    </row>
    <row r="1172" spans="1:13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t="s">
        <v>19</v>
      </c>
      <c r="K1172" t="s">
        <v>79</v>
      </c>
      <c r="L1172" s="2">
        <f t="shared" si="36"/>
        <v>3708901000</v>
      </c>
      <c r="M1172" s="2">
        <f t="shared" si="37"/>
        <v>1270374000</v>
      </c>
    </row>
    <row r="1173" spans="1:13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t="s">
        <v>19</v>
      </c>
      <c r="K1173" t="s">
        <v>79</v>
      </c>
      <c r="L1173" s="2">
        <f t="shared" si="36"/>
        <v>4162643000</v>
      </c>
      <c r="M1173" s="2">
        <f t="shared" si="37"/>
        <v>1514021000</v>
      </c>
    </row>
    <row r="1174" spans="1:13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t="s">
        <v>83</v>
      </c>
      <c r="K1174" t="s">
        <v>84</v>
      </c>
      <c r="L1174" s="2">
        <f t="shared" si="36"/>
        <v>13570000000</v>
      </c>
      <c r="M1174" s="2">
        <f t="shared" si="37"/>
        <v>8106000000</v>
      </c>
    </row>
    <row r="1175" spans="1:13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t="s">
        <v>83</v>
      </c>
      <c r="K1175" t="s">
        <v>84</v>
      </c>
      <c r="L1175" s="2">
        <f t="shared" si="36"/>
        <v>13673000000</v>
      </c>
      <c r="M1175" s="2">
        <f t="shared" si="37"/>
        <v>7362000000</v>
      </c>
    </row>
    <row r="1176" spans="1:13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t="s">
        <v>83</v>
      </c>
      <c r="K1176" t="s">
        <v>84</v>
      </c>
      <c r="L1176" s="2">
        <f t="shared" si="36"/>
        <v>12509000000</v>
      </c>
      <c r="M1176" s="2">
        <f t="shared" si="37"/>
        <v>6195000000</v>
      </c>
    </row>
    <row r="1177" spans="1:13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t="s">
        <v>83</v>
      </c>
      <c r="K1177" t="s">
        <v>84</v>
      </c>
      <c r="L1177" s="2">
        <f t="shared" si="36"/>
        <v>6676000000</v>
      </c>
      <c r="M1177" s="2">
        <f t="shared" si="37"/>
        <v>519000000</v>
      </c>
    </row>
    <row r="1178" spans="1:13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t="s">
        <v>47</v>
      </c>
      <c r="K1178" t="s">
        <v>429</v>
      </c>
      <c r="L1178" s="2">
        <f t="shared" si="36"/>
        <v>1264500000</v>
      </c>
      <c r="M1178" s="2">
        <f t="shared" si="37"/>
        <v>384700000</v>
      </c>
    </row>
    <row r="1179" spans="1:13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t="s">
        <v>47</v>
      </c>
      <c r="K1179" t="s">
        <v>429</v>
      </c>
      <c r="L1179" s="2">
        <f t="shared" si="36"/>
        <v>1265000000</v>
      </c>
      <c r="M1179" s="2">
        <f t="shared" si="37"/>
        <v>382300000</v>
      </c>
    </row>
    <row r="1180" spans="1:13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t="s">
        <v>47</v>
      </c>
      <c r="K1180" t="s">
        <v>429</v>
      </c>
      <c r="L1180" s="2">
        <f t="shared" si="36"/>
        <v>1300500000</v>
      </c>
      <c r="M1180" s="2">
        <f t="shared" si="37"/>
        <v>418400000</v>
      </c>
    </row>
    <row r="1181" spans="1:13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t="s">
        <v>47</v>
      </c>
      <c r="K1181" t="s">
        <v>429</v>
      </c>
      <c r="L1181" s="2">
        <f t="shared" si="36"/>
        <v>1325800000</v>
      </c>
      <c r="M1181" s="2">
        <f t="shared" si="37"/>
        <v>431800000</v>
      </c>
    </row>
    <row r="1182" spans="1:13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t="s">
        <v>13</v>
      </c>
      <c r="K1182" t="s">
        <v>431</v>
      </c>
      <c r="L1182" s="2">
        <f t="shared" si="36"/>
        <v>2241315000</v>
      </c>
      <c r="M1182" s="2">
        <f t="shared" si="37"/>
        <v>637330000</v>
      </c>
    </row>
    <row r="1183" spans="1:13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t="s">
        <v>13</v>
      </c>
      <c r="K1183" t="s">
        <v>431</v>
      </c>
      <c r="L1183" s="2">
        <f t="shared" si="36"/>
        <v>2140713000</v>
      </c>
      <c r="M1183" s="2">
        <f t="shared" si="37"/>
        <v>610205000</v>
      </c>
    </row>
    <row r="1184" spans="1:13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t="s">
        <v>13</v>
      </c>
      <c r="K1184" t="s">
        <v>431</v>
      </c>
      <c r="L1184" s="2">
        <f t="shared" si="36"/>
        <v>2140713000</v>
      </c>
      <c r="M1184" s="2">
        <f t="shared" si="37"/>
        <v>652382000</v>
      </c>
    </row>
    <row r="1185" spans="1:13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t="s">
        <v>13</v>
      </c>
      <c r="K1185" t="s">
        <v>431</v>
      </c>
      <c r="L1185" s="2">
        <f t="shared" si="36"/>
        <v>2019469000</v>
      </c>
      <c r="M1185" s="2">
        <f t="shared" si="37"/>
        <v>629352000</v>
      </c>
    </row>
    <row r="1186" spans="1:13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2">
        <f t="shared" si="36"/>
        <v>2688500000</v>
      </c>
      <c r="M1186" s="2">
        <f t="shared" si="37"/>
        <v>1320200000</v>
      </c>
    </row>
    <row r="1187" spans="1:13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2">
        <f t="shared" si="36"/>
        <v>2760300000</v>
      </c>
      <c r="M1187" s="2">
        <f t="shared" si="37"/>
        <v>1377700000</v>
      </c>
    </row>
    <row r="1188" spans="1:13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2">
        <f t="shared" si="36"/>
        <v>3052800000</v>
      </c>
      <c r="M1188" s="2">
        <f t="shared" si="37"/>
        <v>1687300000</v>
      </c>
    </row>
    <row r="1189" spans="1:13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2">
        <f t="shared" si="36"/>
        <v>3379200000</v>
      </c>
      <c r="M1189" s="2">
        <f t="shared" si="37"/>
        <v>2014200000</v>
      </c>
    </row>
    <row r="1190" spans="1:13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t="s">
        <v>42</v>
      </c>
      <c r="K1190" t="s">
        <v>43</v>
      </c>
      <c r="L1190" s="2">
        <f t="shared" si="36"/>
        <v>3839000000</v>
      </c>
      <c r="M1190" s="2">
        <f t="shared" si="37"/>
        <v>1762000000</v>
      </c>
    </row>
    <row r="1191" spans="1:13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t="s">
        <v>42</v>
      </c>
      <c r="K1191" t="s">
        <v>43</v>
      </c>
      <c r="L1191" s="2">
        <f t="shared" si="36"/>
        <v>4883000000</v>
      </c>
      <c r="M1191" s="2">
        <f t="shared" si="37"/>
        <v>2450000000</v>
      </c>
    </row>
    <row r="1192" spans="1:13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t="s">
        <v>42</v>
      </c>
      <c r="K1192" t="s">
        <v>43</v>
      </c>
      <c r="L1192" s="2">
        <f t="shared" si="36"/>
        <v>4120000000</v>
      </c>
      <c r="M1192" s="2">
        <f t="shared" si="37"/>
        <v>1508000000</v>
      </c>
    </row>
    <row r="1193" spans="1:13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t="s">
        <v>42</v>
      </c>
      <c r="K1193" t="s">
        <v>43</v>
      </c>
      <c r="L1193" s="2">
        <f t="shared" si="36"/>
        <v>4932000000</v>
      </c>
      <c r="M1193" s="2">
        <f t="shared" si="37"/>
        <v>2177000000</v>
      </c>
    </row>
    <row r="1194" spans="1:13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t="s">
        <v>19</v>
      </c>
      <c r="K1194" t="s">
        <v>77</v>
      </c>
      <c r="L1194" s="2">
        <f t="shared" si="36"/>
        <v>4083681000</v>
      </c>
      <c r="M1194" s="2">
        <f t="shared" si="37"/>
        <v>1829793000</v>
      </c>
    </row>
    <row r="1195" spans="1:13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t="s">
        <v>19</v>
      </c>
      <c r="K1195" t="s">
        <v>77</v>
      </c>
      <c r="L1195" s="2">
        <f t="shared" si="36"/>
        <v>5715886000</v>
      </c>
      <c r="M1195" s="2">
        <f t="shared" si="37"/>
        <v>2412414000</v>
      </c>
    </row>
    <row r="1196" spans="1:13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t="s">
        <v>19</v>
      </c>
      <c r="K1196" t="s">
        <v>77</v>
      </c>
      <c r="L1196" s="2">
        <f t="shared" si="36"/>
        <v>7584130000</v>
      </c>
      <c r="M1196" s="2">
        <f t="shared" si="37"/>
        <v>3073312000</v>
      </c>
    </row>
    <row r="1197" spans="1:13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t="s">
        <v>19</v>
      </c>
      <c r="K1197" t="s">
        <v>77</v>
      </c>
      <c r="L1197" s="2">
        <f t="shared" si="36"/>
        <v>8591807000</v>
      </c>
      <c r="M1197" s="2">
        <f t="shared" si="37"/>
        <v>3258907000</v>
      </c>
    </row>
    <row r="1198" spans="1:13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t="s">
        <v>25</v>
      </c>
      <c r="K1198" t="s">
        <v>166</v>
      </c>
      <c r="L1198" s="2">
        <f t="shared" si="36"/>
        <v>1190769000</v>
      </c>
      <c r="M1198" s="2">
        <f t="shared" si="37"/>
        <v>1190769000</v>
      </c>
    </row>
    <row r="1199" spans="1:13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t="s">
        <v>25</v>
      </c>
      <c r="K1199" t="s">
        <v>166</v>
      </c>
      <c r="L1199" s="2">
        <f t="shared" si="36"/>
        <v>1018697000</v>
      </c>
      <c r="M1199" s="2">
        <f t="shared" si="37"/>
        <v>1018697000</v>
      </c>
    </row>
    <row r="1200" spans="1:13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t="s">
        <v>25</v>
      </c>
      <c r="K1200" t="s">
        <v>166</v>
      </c>
      <c r="L1200" s="2">
        <f t="shared" si="36"/>
        <v>1060549000</v>
      </c>
      <c r="M1200" s="2">
        <f t="shared" si="37"/>
        <v>1060549000</v>
      </c>
    </row>
    <row r="1201" spans="1:13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t="s">
        <v>25</v>
      </c>
      <c r="K1201" t="s">
        <v>166</v>
      </c>
      <c r="L1201" s="2">
        <f t="shared" si="36"/>
        <v>1322748000</v>
      </c>
      <c r="M1201" s="2">
        <f t="shared" si="37"/>
        <v>1322748000</v>
      </c>
    </row>
    <row r="1202" spans="1:13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t="s">
        <v>42</v>
      </c>
      <c r="K1202" t="s">
        <v>45</v>
      </c>
      <c r="L1202" s="2">
        <f t="shared" si="36"/>
        <v>3430000000</v>
      </c>
      <c r="M1202" s="2">
        <f t="shared" si="37"/>
        <v>2278000000</v>
      </c>
    </row>
    <row r="1203" spans="1:13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t="s">
        <v>42</v>
      </c>
      <c r="K1203" t="s">
        <v>45</v>
      </c>
      <c r="L1203" s="2">
        <f t="shared" si="36"/>
        <v>3545000000</v>
      </c>
      <c r="M1203" s="2">
        <f t="shared" si="37"/>
        <v>2299000000</v>
      </c>
    </row>
    <row r="1204" spans="1:13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t="s">
        <v>42</v>
      </c>
      <c r="K1204" t="s">
        <v>45</v>
      </c>
      <c r="L1204" s="2">
        <f t="shared" si="36"/>
        <v>3850000000</v>
      </c>
      <c r="M1204" s="2">
        <f t="shared" si="37"/>
        <v>2623000000</v>
      </c>
    </row>
    <row r="1205" spans="1:13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t="s">
        <v>42</v>
      </c>
      <c r="K1205" t="s">
        <v>45</v>
      </c>
      <c r="L1205" s="2">
        <f t="shared" si="36"/>
        <v>4176000000</v>
      </c>
      <c r="M1205" s="2">
        <f t="shared" si="37"/>
        <v>2962000000</v>
      </c>
    </row>
    <row r="1206" spans="1:13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t="s">
        <v>36</v>
      </c>
      <c r="K1206" t="s">
        <v>214</v>
      </c>
      <c r="L1206" s="2">
        <f t="shared" si="36"/>
        <v>35172000000</v>
      </c>
      <c r="M1206" s="2">
        <f t="shared" si="37"/>
        <v>9705000000</v>
      </c>
    </row>
    <row r="1207" spans="1:13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t="s">
        <v>36</v>
      </c>
      <c r="K1207" t="s">
        <v>214</v>
      </c>
      <c r="L1207" s="2">
        <f t="shared" si="36"/>
        <v>35445000000</v>
      </c>
      <c r="M1207" s="2">
        <f t="shared" si="37"/>
        <v>9581000000</v>
      </c>
    </row>
    <row r="1208" spans="1:13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t="s">
        <v>36</v>
      </c>
      <c r="K1208" t="s">
        <v>214</v>
      </c>
      <c r="L1208" s="2">
        <f t="shared" si="36"/>
        <v>34325000000</v>
      </c>
      <c r="M1208" s="2">
        <f t="shared" si="37"/>
        <v>9712000000</v>
      </c>
    </row>
    <row r="1209" spans="1:13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t="s">
        <v>36</v>
      </c>
      <c r="K1209" t="s">
        <v>214</v>
      </c>
      <c r="L1209" s="2">
        <f t="shared" si="36"/>
        <v>34590000000</v>
      </c>
      <c r="M1209" s="2">
        <f t="shared" si="37"/>
        <v>9785000000</v>
      </c>
    </row>
    <row r="1210" spans="1:13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2">
        <f t="shared" si="36"/>
        <v>44836000000</v>
      </c>
      <c r="M1210" s="2">
        <f t="shared" si="37"/>
        <v>17074000000</v>
      </c>
    </row>
    <row r="1211" spans="1:13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2">
        <f t="shared" si="36"/>
        <v>41998000000</v>
      </c>
      <c r="M1211" s="2">
        <f t="shared" si="37"/>
        <v>16366000000</v>
      </c>
    </row>
    <row r="1212" spans="1:13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2">
        <f t="shared" si="36"/>
        <v>40028000000</v>
      </c>
      <c r="M1212" s="2">
        <f t="shared" si="37"/>
        <v>13499000000</v>
      </c>
    </row>
    <row r="1213" spans="1:13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2">
        <f t="shared" si="36"/>
        <v>39203000000</v>
      </c>
      <c r="M1213" s="2">
        <f t="shared" si="37"/>
        <v>12976000000</v>
      </c>
    </row>
    <row r="1214" spans="1:13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t="s">
        <v>47</v>
      </c>
      <c r="K1214" t="s">
        <v>379</v>
      </c>
      <c r="L1214" s="2">
        <f t="shared" si="36"/>
        <v>4605900000</v>
      </c>
      <c r="M1214" s="2">
        <f t="shared" si="37"/>
        <v>1124000000</v>
      </c>
    </row>
    <row r="1215" spans="1:13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t="s">
        <v>47</v>
      </c>
      <c r="K1215" t="s">
        <v>379</v>
      </c>
      <c r="L1215" s="2">
        <f t="shared" si="36"/>
        <v>5246600000</v>
      </c>
      <c r="M1215" s="2">
        <f t="shared" si="37"/>
        <v>1494900000</v>
      </c>
    </row>
    <row r="1216" spans="1:13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t="s">
        <v>47</v>
      </c>
      <c r="K1216" t="s">
        <v>379</v>
      </c>
      <c r="L1216" s="2">
        <f t="shared" si="36"/>
        <v>5266700000</v>
      </c>
      <c r="M1216" s="2">
        <f t="shared" si="37"/>
        <v>1430800000</v>
      </c>
    </row>
    <row r="1217" spans="1:13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t="s">
        <v>47</v>
      </c>
      <c r="K1217" t="s">
        <v>379</v>
      </c>
      <c r="L1217" s="2">
        <f t="shared" si="36"/>
        <v>5480900000</v>
      </c>
      <c r="M1217" s="2">
        <f t="shared" si="37"/>
        <v>1591700000</v>
      </c>
    </row>
    <row r="1218" spans="1:13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t="s">
        <v>36</v>
      </c>
      <c r="K1218" t="s">
        <v>170</v>
      </c>
      <c r="L1218" s="2">
        <f t="shared" si="36"/>
        <v>1949390000</v>
      </c>
      <c r="M1218" s="2">
        <f t="shared" si="37"/>
        <v>743050000</v>
      </c>
    </row>
    <row r="1219" spans="1:13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t="s">
        <v>36</v>
      </c>
      <c r="K1219" t="s">
        <v>170</v>
      </c>
      <c r="L1219" s="2">
        <f t="shared" ref="L1219:L1282" si="38">E1219-F1219</f>
        <v>2614539000</v>
      </c>
      <c r="M1219" s="2">
        <f t="shared" ref="M1219:M1282" si="39">L1219-G1219-H1219-I1219</f>
        <v>823919000</v>
      </c>
    </row>
    <row r="1220" spans="1:13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t="s">
        <v>36</v>
      </c>
      <c r="K1220" t="s">
        <v>170</v>
      </c>
      <c r="L1220" s="2">
        <f t="shared" si="38"/>
        <v>3711019000</v>
      </c>
      <c r="M1220" s="2">
        <f t="shared" si="39"/>
        <v>1251916000</v>
      </c>
    </row>
    <row r="1221" spans="1:13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t="s">
        <v>36</v>
      </c>
      <c r="K1221" t="s">
        <v>170</v>
      </c>
      <c r="L1221" s="2">
        <f t="shared" si="38"/>
        <v>4560733000</v>
      </c>
      <c r="M1221" s="2">
        <f t="shared" si="39"/>
        <v>1330741000</v>
      </c>
    </row>
    <row r="1222" spans="1:13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t="s">
        <v>47</v>
      </c>
      <c r="K1222" t="s">
        <v>50</v>
      </c>
      <c r="L1222" s="2">
        <f t="shared" si="38"/>
        <v>1493000000</v>
      </c>
      <c r="M1222" s="2">
        <f t="shared" si="39"/>
        <v>1441500000</v>
      </c>
    </row>
    <row r="1223" spans="1:13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t="s">
        <v>47</v>
      </c>
      <c r="K1223" t="s">
        <v>50</v>
      </c>
      <c r="L1223" s="2">
        <f t="shared" si="38"/>
        <v>1895800000</v>
      </c>
      <c r="M1223" s="2">
        <f t="shared" si="39"/>
        <v>1838200000</v>
      </c>
    </row>
    <row r="1224" spans="1:13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t="s">
        <v>47</v>
      </c>
      <c r="K1224" t="s">
        <v>50</v>
      </c>
      <c r="L1224" s="2">
        <f t="shared" si="38"/>
        <v>2094100000</v>
      </c>
      <c r="M1224" s="2">
        <f t="shared" si="39"/>
        <v>2024300000</v>
      </c>
    </row>
    <row r="1225" spans="1:13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t="s">
        <v>47</v>
      </c>
      <c r="K1225" t="s">
        <v>50</v>
      </c>
      <c r="L1225" s="2">
        <f t="shared" si="38"/>
        <v>2147900000</v>
      </c>
      <c r="M1225" s="2">
        <f t="shared" si="39"/>
        <v>2047600000</v>
      </c>
    </row>
    <row r="1226" spans="1:13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t="s">
        <v>13</v>
      </c>
      <c r="K1226" t="s">
        <v>164</v>
      </c>
      <c r="L1226" s="2">
        <f t="shared" si="38"/>
        <v>2929029000</v>
      </c>
      <c r="M1226" s="2">
        <f t="shared" si="39"/>
        <v>1374056000</v>
      </c>
    </row>
    <row r="1227" spans="1:13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t="s">
        <v>13</v>
      </c>
      <c r="K1227" t="s">
        <v>164</v>
      </c>
      <c r="L1227" s="2">
        <f t="shared" si="38"/>
        <v>3027744000</v>
      </c>
      <c r="M1227" s="2">
        <f t="shared" si="39"/>
        <v>1393752000</v>
      </c>
    </row>
    <row r="1228" spans="1:13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t="s">
        <v>13</v>
      </c>
      <c r="K1228" t="s">
        <v>164</v>
      </c>
      <c r="L1228" s="2">
        <f t="shared" si="38"/>
        <v>3056499000</v>
      </c>
      <c r="M1228" s="2">
        <f t="shared" si="39"/>
        <v>1511753000</v>
      </c>
    </row>
    <row r="1229" spans="1:13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t="s">
        <v>13</v>
      </c>
      <c r="K1229" t="s">
        <v>164</v>
      </c>
      <c r="L1229" s="2">
        <f t="shared" si="38"/>
        <v>2537369000</v>
      </c>
      <c r="M1229" s="2">
        <f t="shared" si="39"/>
        <v>1178009000</v>
      </c>
    </row>
    <row r="1230" spans="1:13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t="s">
        <v>19</v>
      </c>
      <c r="K1230" t="s">
        <v>201</v>
      </c>
      <c r="L1230" s="2">
        <f t="shared" si="38"/>
        <v>1172399000</v>
      </c>
      <c r="M1230" s="2">
        <f t="shared" si="39"/>
        <v>603899000</v>
      </c>
    </row>
    <row r="1231" spans="1:13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t="s">
        <v>19</v>
      </c>
      <c r="K1231" t="s">
        <v>201</v>
      </c>
      <c r="L1231" s="2">
        <f t="shared" si="38"/>
        <v>1577884000</v>
      </c>
      <c r="M1231" s="2">
        <f t="shared" si="39"/>
        <v>716494000</v>
      </c>
    </row>
    <row r="1232" spans="1:13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t="s">
        <v>19</v>
      </c>
      <c r="K1232" t="s">
        <v>201</v>
      </c>
      <c r="L1232" s="2">
        <f t="shared" si="38"/>
        <v>1628114000</v>
      </c>
      <c r="M1232" s="2">
        <f t="shared" si="39"/>
        <v>833386000</v>
      </c>
    </row>
    <row r="1233" spans="1:13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t="s">
        <v>19</v>
      </c>
      <c r="K1233" t="s">
        <v>201</v>
      </c>
      <c r="L1233" s="2">
        <f t="shared" si="38"/>
        <v>1939814000</v>
      </c>
      <c r="M1233" s="2">
        <f t="shared" si="39"/>
        <v>982664000</v>
      </c>
    </row>
    <row r="1234" spans="1:13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t="s">
        <v>25</v>
      </c>
      <c r="K1234" t="s">
        <v>30</v>
      </c>
      <c r="L1234" s="2">
        <f t="shared" si="38"/>
        <v>961529000</v>
      </c>
      <c r="M1234" s="2">
        <f t="shared" si="39"/>
        <v>202324000</v>
      </c>
    </row>
    <row r="1235" spans="1:13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t="s">
        <v>25</v>
      </c>
      <c r="K1235" t="s">
        <v>30</v>
      </c>
      <c r="L1235" s="2">
        <f t="shared" si="38"/>
        <v>976142000</v>
      </c>
      <c r="M1235" s="2">
        <f t="shared" si="39"/>
        <v>261844000</v>
      </c>
    </row>
    <row r="1236" spans="1:13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t="s">
        <v>25</v>
      </c>
      <c r="K1236" t="s">
        <v>30</v>
      </c>
      <c r="L1236" s="2">
        <f t="shared" si="38"/>
        <v>1004608000</v>
      </c>
      <c r="M1236" s="2">
        <f t="shared" si="39"/>
        <v>224132000</v>
      </c>
    </row>
    <row r="1237" spans="1:13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t="s">
        <v>25</v>
      </c>
      <c r="K1237" t="s">
        <v>30</v>
      </c>
      <c r="L1237" s="2">
        <f t="shared" si="38"/>
        <v>1024500000</v>
      </c>
      <c r="M1237" s="2">
        <f t="shared" si="39"/>
        <v>299724000</v>
      </c>
    </row>
    <row r="1238" spans="1:13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t="s">
        <v>36</v>
      </c>
      <c r="K1238" t="s">
        <v>393</v>
      </c>
      <c r="L1238" s="2">
        <f t="shared" si="38"/>
        <v>20807000000</v>
      </c>
      <c r="M1238" s="2">
        <f t="shared" si="39"/>
        <v>13824000000</v>
      </c>
    </row>
    <row r="1239" spans="1:13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t="s">
        <v>36</v>
      </c>
      <c r="K1239" t="s">
        <v>393</v>
      </c>
      <c r="L1239" s="2">
        <f t="shared" si="38"/>
        <v>19331000000</v>
      </c>
      <c r="M1239" s="2">
        <f t="shared" si="39"/>
        <v>12237000000</v>
      </c>
    </row>
    <row r="1240" spans="1:13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t="s">
        <v>36</v>
      </c>
      <c r="K1240" t="s">
        <v>393</v>
      </c>
      <c r="L1240" s="2">
        <f t="shared" si="38"/>
        <v>17429000000</v>
      </c>
      <c r="M1240" s="2">
        <f t="shared" si="39"/>
        <v>10691000000</v>
      </c>
    </row>
    <row r="1241" spans="1:13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t="s">
        <v>36</v>
      </c>
      <c r="K1241" t="s">
        <v>393</v>
      </c>
      <c r="L1241" s="2">
        <f t="shared" si="38"/>
        <v>17294000000</v>
      </c>
      <c r="M1241" s="2">
        <f t="shared" si="39"/>
        <v>10815000000</v>
      </c>
    </row>
    <row r="1242" spans="1:13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t="s">
        <v>47</v>
      </c>
      <c r="K1242" t="s">
        <v>105</v>
      </c>
      <c r="L1242" s="2">
        <f t="shared" si="38"/>
        <v>16220000000</v>
      </c>
      <c r="M1242" s="2">
        <f t="shared" si="39"/>
        <v>4747000000</v>
      </c>
    </row>
    <row r="1243" spans="1:13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t="s">
        <v>47</v>
      </c>
      <c r="K1243" t="s">
        <v>105</v>
      </c>
      <c r="L1243" s="2">
        <f t="shared" si="38"/>
        <v>16528000000</v>
      </c>
      <c r="M1243" s="2">
        <f t="shared" si="39"/>
        <v>6204000000</v>
      </c>
    </row>
    <row r="1244" spans="1:13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t="s">
        <v>47</v>
      </c>
      <c r="K1244" t="s">
        <v>105</v>
      </c>
      <c r="L1244" s="2">
        <f t="shared" si="38"/>
        <v>15956000000</v>
      </c>
      <c r="M1244" s="2">
        <f t="shared" si="39"/>
        <v>6195000000</v>
      </c>
    </row>
    <row r="1245" spans="1:13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t="s">
        <v>47</v>
      </c>
      <c r="K1245" t="s">
        <v>105</v>
      </c>
      <c r="L1245" s="2">
        <f t="shared" si="38"/>
        <v>15867000000</v>
      </c>
      <c r="M1245" s="2">
        <f t="shared" si="39"/>
        <v>6149000000</v>
      </c>
    </row>
    <row r="1246" spans="1:13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t="s">
        <v>13</v>
      </c>
      <c r="K1246" t="s">
        <v>157</v>
      </c>
      <c r="L1246" s="2">
        <f t="shared" si="38"/>
        <v>1265900000</v>
      </c>
      <c r="M1246" s="2">
        <f t="shared" si="39"/>
        <v>55900000</v>
      </c>
    </row>
    <row r="1247" spans="1:13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t="s">
        <v>13</v>
      </c>
      <c r="K1247" t="s">
        <v>157</v>
      </c>
      <c r="L1247" s="2">
        <f t="shared" si="38"/>
        <v>2370100000</v>
      </c>
      <c r="M1247" s="2">
        <f t="shared" si="39"/>
        <v>753600000</v>
      </c>
    </row>
    <row r="1248" spans="1:13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t="s">
        <v>13</v>
      </c>
      <c r="K1248" t="s">
        <v>157</v>
      </c>
      <c r="L1248" s="2">
        <f t="shared" si="38"/>
        <v>2463000000</v>
      </c>
      <c r="M1248" s="2">
        <f t="shared" si="39"/>
        <v>851900000</v>
      </c>
    </row>
    <row r="1249" spans="1:13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t="s">
        <v>13</v>
      </c>
      <c r="K1249" t="s">
        <v>157</v>
      </c>
      <c r="L1249" s="2">
        <f t="shared" si="38"/>
        <v>2185800000</v>
      </c>
      <c r="M1249" s="2">
        <f t="shared" si="39"/>
        <v>731900000</v>
      </c>
    </row>
    <row r="1250" spans="1:13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t="s">
        <v>42</v>
      </c>
      <c r="K1250" t="s">
        <v>43</v>
      </c>
      <c r="L1250" s="2">
        <f t="shared" si="38"/>
        <v>1422245000</v>
      </c>
      <c r="M1250" s="2">
        <f t="shared" si="39"/>
        <v>851755000</v>
      </c>
    </row>
    <row r="1251" spans="1:13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t="s">
        <v>42</v>
      </c>
      <c r="K1251" t="s">
        <v>43</v>
      </c>
      <c r="L1251" s="2">
        <f t="shared" si="38"/>
        <v>1434192000</v>
      </c>
      <c r="M1251" s="2">
        <f t="shared" si="39"/>
        <v>846323000</v>
      </c>
    </row>
    <row r="1252" spans="1:13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t="s">
        <v>42</v>
      </c>
      <c r="K1252" t="s">
        <v>43</v>
      </c>
      <c r="L1252" s="2">
        <f t="shared" si="38"/>
        <v>1403778000</v>
      </c>
      <c r="M1252" s="2">
        <f t="shared" si="39"/>
        <v>811242000</v>
      </c>
    </row>
    <row r="1253" spans="1:13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t="s">
        <v>42</v>
      </c>
      <c r="K1253" t="s">
        <v>43</v>
      </c>
      <c r="L1253" s="2">
        <f t="shared" si="38"/>
        <v>1525768000</v>
      </c>
      <c r="M1253" s="2">
        <f t="shared" si="39"/>
        <v>854602000</v>
      </c>
    </row>
    <row r="1254" spans="1:13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2">
        <f t="shared" si="38"/>
        <v>5951000000</v>
      </c>
      <c r="M1254" s="2">
        <f t="shared" si="39"/>
        <v>1550000000</v>
      </c>
    </row>
    <row r="1255" spans="1:13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2">
        <f t="shared" si="38"/>
        <v>6443000000</v>
      </c>
      <c r="M1255" s="2">
        <f t="shared" si="39"/>
        <v>1497000000</v>
      </c>
    </row>
    <row r="1256" spans="1:13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2">
        <f t="shared" si="38"/>
        <v>6560000000</v>
      </c>
      <c r="M1256" s="2">
        <f t="shared" si="39"/>
        <v>1989000000</v>
      </c>
    </row>
    <row r="1257" spans="1:13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2">
        <f t="shared" si="38"/>
        <v>6688000000</v>
      </c>
      <c r="M1257" s="2">
        <f t="shared" si="39"/>
        <v>1130000000</v>
      </c>
    </row>
    <row r="1258" spans="1:13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t="s">
        <v>42</v>
      </c>
      <c r="K1258" t="s">
        <v>45</v>
      </c>
      <c r="L1258" s="2">
        <f t="shared" si="38"/>
        <v>7256000000</v>
      </c>
      <c r="M1258" s="2">
        <f t="shared" si="39"/>
        <v>3026000000</v>
      </c>
    </row>
    <row r="1259" spans="1:13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t="s">
        <v>42</v>
      </c>
      <c r="K1259" t="s">
        <v>45</v>
      </c>
      <c r="L1259" s="2">
        <f t="shared" si="38"/>
        <v>5512000000</v>
      </c>
      <c r="M1259" s="2">
        <f t="shared" si="39"/>
        <v>2561000000</v>
      </c>
    </row>
    <row r="1260" spans="1:13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t="s">
        <v>42</v>
      </c>
      <c r="K1260" t="s">
        <v>45</v>
      </c>
      <c r="L1260" s="2">
        <f t="shared" si="38"/>
        <v>5963000000</v>
      </c>
      <c r="M1260" s="2">
        <f t="shared" si="39"/>
        <v>2867000000</v>
      </c>
    </row>
    <row r="1261" spans="1:13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t="s">
        <v>42</v>
      </c>
      <c r="K1261" t="s">
        <v>45</v>
      </c>
      <c r="L1261" s="2">
        <f t="shared" si="38"/>
        <v>5951000000</v>
      </c>
      <c r="M1261" s="2">
        <f t="shared" si="39"/>
        <v>2831000000</v>
      </c>
    </row>
    <row r="1262" spans="1:13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t="s">
        <v>47</v>
      </c>
      <c r="K1262" t="s">
        <v>379</v>
      </c>
      <c r="L1262" s="2">
        <f t="shared" si="38"/>
        <v>18212000000</v>
      </c>
      <c r="M1262" s="2">
        <f t="shared" si="39"/>
        <v>708000000</v>
      </c>
    </row>
    <row r="1263" spans="1:13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t="s">
        <v>47</v>
      </c>
      <c r="K1263" t="s">
        <v>379</v>
      </c>
      <c r="L1263" s="2">
        <f t="shared" si="38"/>
        <v>14488000000</v>
      </c>
      <c r="M1263" s="2">
        <f t="shared" si="39"/>
        <v>-1684000000</v>
      </c>
    </row>
    <row r="1264" spans="1:13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t="s">
        <v>47</v>
      </c>
      <c r="K1264" t="s">
        <v>379</v>
      </c>
      <c r="L1264" s="2">
        <f t="shared" si="38"/>
        <v>20545000000</v>
      </c>
      <c r="M1264" s="2">
        <f t="shared" si="39"/>
        <v>1759000000</v>
      </c>
    </row>
    <row r="1265" spans="1:13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t="s">
        <v>47</v>
      </c>
      <c r="K1265" t="s">
        <v>379</v>
      </c>
      <c r="L1265" s="2">
        <f t="shared" si="38"/>
        <v>24372000000</v>
      </c>
      <c r="M1265" s="2">
        <f t="shared" si="39"/>
        <v>7769000000</v>
      </c>
    </row>
    <row r="1266" spans="1:13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t="s">
        <v>83</v>
      </c>
      <c r="K1266" t="s">
        <v>341</v>
      </c>
      <c r="L1266" s="2">
        <f t="shared" si="38"/>
        <v>20844000000</v>
      </c>
      <c r="M1266" s="2">
        <f t="shared" si="39"/>
        <v>4470000000</v>
      </c>
    </row>
    <row r="1267" spans="1:13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t="s">
        <v>83</v>
      </c>
      <c r="K1267" t="s">
        <v>341</v>
      </c>
      <c r="L1267" s="2">
        <f t="shared" si="38"/>
        <v>19145000000</v>
      </c>
      <c r="M1267" s="2">
        <f t="shared" si="39"/>
        <v>2577000000</v>
      </c>
    </row>
    <row r="1268" spans="1:13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t="s">
        <v>83</v>
      </c>
      <c r="K1268" t="s">
        <v>341</v>
      </c>
      <c r="L1268" s="2">
        <f t="shared" si="38"/>
        <v>21029000000</v>
      </c>
      <c r="M1268" s="2">
        <f t="shared" si="39"/>
        <v>3307000000</v>
      </c>
    </row>
    <row r="1269" spans="1:13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t="s">
        <v>83</v>
      </c>
      <c r="K1269" t="s">
        <v>341</v>
      </c>
      <c r="L1269" s="2">
        <f t="shared" si="38"/>
        <v>21282000000</v>
      </c>
      <c r="M1269" s="2">
        <f t="shared" si="39"/>
        <v>4436000000</v>
      </c>
    </row>
    <row r="1270" spans="1:13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t="s">
        <v>19</v>
      </c>
      <c r="K1270" t="s">
        <v>289</v>
      </c>
      <c r="L1270" s="2">
        <f t="shared" si="38"/>
        <v>3249200000</v>
      </c>
      <c r="M1270" s="2">
        <f t="shared" si="39"/>
        <v>654900000</v>
      </c>
    </row>
    <row r="1271" spans="1:13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t="s">
        <v>19</v>
      </c>
      <c r="K1271" t="s">
        <v>289</v>
      </c>
      <c r="L1271" s="2">
        <f t="shared" si="38"/>
        <v>4219300000</v>
      </c>
      <c r="M1271" s="2">
        <f t="shared" si="39"/>
        <v>545800000</v>
      </c>
    </row>
    <row r="1272" spans="1:13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t="s">
        <v>19</v>
      </c>
      <c r="K1272" t="s">
        <v>289</v>
      </c>
      <c r="L1272" s="2">
        <f t="shared" si="38"/>
        <v>4326700000</v>
      </c>
      <c r="M1272" s="2">
        <f t="shared" si="39"/>
        <v>613100000</v>
      </c>
    </row>
    <row r="1273" spans="1:13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t="s">
        <v>19</v>
      </c>
      <c r="K1273" t="s">
        <v>289</v>
      </c>
      <c r="L1273" s="2">
        <f t="shared" si="38"/>
        <v>4161600000</v>
      </c>
      <c r="M1273" s="2">
        <f t="shared" si="39"/>
        <v>743900000</v>
      </c>
    </row>
    <row r="1274" spans="1:13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t="s">
        <v>13</v>
      </c>
      <c r="K1274" t="s">
        <v>164</v>
      </c>
      <c r="L1274" s="2">
        <f t="shared" si="38"/>
        <v>937707000</v>
      </c>
      <c r="M1274" s="2">
        <f t="shared" si="39"/>
        <v>465122000</v>
      </c>
    </row>
    <row r="1275" spans="1:13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t="s">
        <v>13</v>
      </c>
      <c r="K1275" t="s">
        <v>164</v>
      </c>
      <c r="L1275" s="2">
        <f t="shared" si="38"/>
        <v>986933000</v>
      </c>
      <c r="M1275" s="2">
        <f t="shared" si="39"/>
        <v>475999000</v>
      </c>
    </row>
    <row r="1276" spans="1:13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t="s">
        <v>13</v>
      </c>
      <c r="K1276" t="s">
        <v>164</v>
      </c>
      <c r="L1276" s="2">
        <f t="shared" si="38"/>
        <v>1168794000</v>
      </c>
      <c r="M1276" s="2">
        <f t="shared" si="39"/>
        <v>429060000</v>
      </c>
    </row>
    <row r="1277" spans="1:13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t="s">
        <v>13</v>
      </c>
      <c r="K1277" t="s">
        <v>164</v>
      </c>
      <c r="L1277" s="2">
        <f t="shared" si="38"/>
        <v>923665000</v>
      </c>
      <c r="M1277" s="2">
        <f t="shared" si="39"/>
        <v>295954000</v>
      </c>
    </row>
    <row r="1278" spans="1:13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2">
        <f t="shared" si="38"/>
        <v>4828000000</v>
      </c>
      <c r="M1278" s="2">
        <f t="shared" si="39"/>
        <v>2502000000</v>
      </c>
    </row>
    <row r="1279" spans="1:13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2">
        <f t="shared" si="38"/>
        <v>5181000000</v>
      </c>
      <c r="M1279" s="2">
        <f t="shared" si="39"/>
        <v>2625000000</v>
      </c>
    </row>
    <row r="1280" spans="1:13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2">
        <f t="shared" si="38"/>
        <v>5311000000</v>
      </c>
      <c r="M1280" s="2">
        <f t="shared" si="39"/>
        <v>2608000000</v>
      </c>
    </row>
    <row r="1281" spans="1:13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2">
        <f t="shared" si="38"/>
        <v>4816000000</v>
      </c>
      <c r="M1281" s="2">
        <f t="shared" si="39"/>
        <v>2321000000</v>
      </c>
    </row>
    <row r="1282" spans="1:13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t="s">
        <v>22</v>
      </c>
      <c r="K1282" t="s">
        <v>34</v>
      </c>
      <c r="L1282" s="2">
        <f t="shared" si="38"/>
        <v>15046000000</v>
      </c>
      <c r="M1282" s="2">
        <f t="shared" si="39"/>
        <v>7230000000</v>
      </c>
    </row>
    <row r="1283" spans="1:13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t="s">
        <v>22</v>
      </c>
      <c r="K1283" t="s">
        <v>34</v>
      </c>
      <c r="L1283" s="2">
        <f t="shared" ref="L1283:L1346" si="40">E1283-F1283</f>
        <v>15801000000</v>
      </c>
      <c r="M1283" s="2">
        <f t="shared" ref="M1283:M1346" si="41">L1283-G1283-H1283-I1283</f>
        <v>7550000000</v>
      </c>
    </row>
    <row r="1284" spans="1:13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t="s">
        <v>22</v>
      </c>
      <c r="K1284" t="s">
        <v>34</v>
      </c>
      <c r="L1284" s="2">
        <f t="shared" si="40"/>
        <v>14903000000</v>
      </c>
      <c r="M1284" s="2">
        <f t="shared" si="41"/>
        <v>5776000000</v>
      </c>
    </row>
    <row r="1285" spans="1:13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t="s">
        <v>22</v>
      </c>
      <c r="K1285" t="s">
        <v>34</v>
      </c>
      <c r="L1285" s="2">
        <f t="shared" si="40"/>
        <v>13805000000</v>
      </c>
      <c r="M1285" s="2">
        <f t="shared" si="41"/>
        <v>6495000000</v>
      </c>
    </row>
    <row r="1286" spans="1:13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t="s">
        <v>22</v>
      </c>
      <c r="K1286" t="s">
        <v>34</v>
      </c>
      <c r="L1286" s="2">
        <f t="shared" si="40"/>
        <v>404927000</v>
      </c>
      <c r="M1286" s="2">
        <f t="shared" si="41"/>
        <v>27341000</v>
      </c>
    </row>
    <row r="1287" spans="1:13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t="s">
        <v>22</v>
      </c>
      <c r="K1287" t="s">
        <v>34</v>
      </c>
      <c r="L1287" s="2">
        <f t="shared" si="40"/>
        <v>689308000</v>
      </c>
      <c r="M1287" s="2">
        <f t="shared" si="41"/>
        <v>122466000</v>
      </c>
    </row>
    <row r="1288" spans="1:13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t="s">
        <v>22</v>
      </c>
      <c r="K1288" t="s">
        <v>34</v>
      </c>
      <c r="L1288" s="2">
        <f t="shared" si="40"/>
        <v>1049553000</v>
      </c>
      <c r="M1288" s="2">
        <f t="shared" si="41"/>
        <v>11968000</v>
      </c>
    </row>
    <row r="1289" spans="1:13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t="s">
        <v>13</v>
      </c>
      <c r="K1289" t="s">
        <v>164</v>
      </c>
      <c r="L1289" s="2">
        <f t="shared" si="40"/>
        <v>1319801000</v>
      </c>
      <c r="M1289" s="2">
        <f t="shared" si="41"/>
        <v>397461000</v>
      </c>
    </row>
    <row r="1290" spans="1:13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t="s">
        <v>13</v>
      </c>
      <c r="K1290" t="s">
        <v>164</v>
      </c>
      <c r="L1290" s="2">
        <f t="shared" si="40"/>
        <v>1385734000</v>
      </c>
      <c r="M1290" s="2">
        <f t="shared" si="41"/>
        <v>355720000</v>
      </c>
    </row>
    <row r="1291" spans="1:13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t="s">
        <v>13</v>
      </c>
      <c r="K1291" t="s">
        <v>164</v>
      </c>
      <c r="L1291" s="2">
        <f t="shared" si="40"/>
        <v>1485444000</v>
      </c>
      <c r="M1291" s="2">
        <f t="shared" si="41"/>
        <v>523865000</v>
      </c>
    </row>
    <row r="1292" spans="1:13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t="s">
        <v>13</v>
      </c>
      <c r="K1292" t="s">
        <v>164</v>
      </c>
      <c r="L1292" s="2">
        <f t="shared" si="40"/>
        <v>1501416000</v>
      </c>
      <c r="M1292" s="2">
        <f t="shared" si="41"/>
        <v>545258000</v>
      </c>
    </row>
    <row r="1293" spans="1:13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t="s">
        <v>19</v>
      </c>
      <c r="K1293" t="s">
        <v>133</v>
      </c>
      <c r="L1293" s="2">
        <f t="shared" si="40"/>
        <v>2530590000</v>
      </c>
      <c r="M1293" s="2">
        <f t="shared" si="41"/>
        <v>788554000</v>
      </c>
    </row>
    <row r="1294" spans="1:13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t="s">
        <v>19</v>
      </c>
      <c r="K1294" t="s">
        <v>133</v>
      </c>
      <c r="L1294" s="2">
        <f t="shared" si="40"/>
        <v>2654624000</v>
      </c>
      <c r="M1294" s="2">
        <f t="shared" si="41"/>
        <v>855094000</v>
      </c>
    </row>
    <row r="1295" spans="1:13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t="s">
        <v>19</v>
      </c>
      <c r="K1295" t="s">
        <v>133</v>
      </c>
      <c r="L1295" s="2">
        <f t="shared" si="40"/>
        <v>2767574000</v>
      </c>
      <c r="M1295" s="2">
        <f t="shared" si="41"/>
        <v>946177000</v>
      </c>
    </row>
    <row r="1296" spans="1:13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t="s">
        <v>19</v>
      </c>
      <c r="K1296" t="s">
        <v>133</v>
      </c>
      <c r="L1296" s="2">
        <f t="shared" si="40"/>
        <v>3199681000</v>
      </c>
      <c r="M1296" s="2">
        <f t="shared" si="41"/>
        <v>1286169000</v>
      </c>
    </row>
    <row r="1297" spans="1:13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t="s">
        <v>25</v>
      </c>
      <c r="K1297" t="s">
        <v>66</v>
      </c>
      <c r="L1297" s="2">
        <f t="shared" si="40"/>
        <v>1949390000</v>
      </c>
      <c r="M1297" s="2">
        <f t="shared" si="41"/>
        <v>743050000</v>
      </c>
    </row>
    <row r="1298" spans="1:13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t="s">
        <v>25</v>
      </c>
      <c r="K1298" t="s">
        <v>66</v>
      </c>
      <c r="L1298" s="2">
        <f t="shared" si="40"/>
        <v>2614539000</v>
      </c>
      <c r="M1298" s="2">
        <f t="shared" si="41"/>
        <v>823919000</v>
      </c>
    </row>
    <row r="1299" spans="1:13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t="s">
        <v>25</v>
      </c>
      <c r="K1299" t="s">
        <v>66</v>
      </c>
      <c r="L1299" s="2">
        <f t="shared" si="40"/>
        <v>3711019000</v>
      </c>
      <c r="M1299" s="2">
        <f t="shared" si="41"/>
        <v>1251916000</v>
      </c>
    </row>
    <row r="1300" spans="1:13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t="s">
        <v>25</v>
      </c>
      <c r="K1300" t="s">
        <v>66</v>
      </c>
      <c r="L1300" s="2">
        <f t="shared" si="40"/>
        <v>4560733000</v>
      </c>
      <c r="M1300" s="2">
        <f t="shared" si="41"/>
        <v>1330741000</v>
      </c>
    </row>
    <row r="1301" spans="1:13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t="s">
        <v>13</v>
      </c>
      <c r="K1301" t="s">
        <v>462</v>
      </c>
      <c r="L1301" s="2">
        <f t="shared" si="40"/>
        <v>1723092000</v>
      </c>
      <c r="M1301" s="2">
        <f t="shared" si="41"/>
        <v>396577000</v>
      </c>
    </row>
    <row r="1302" spans="1:13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t="s">
        <v>13</v>
      </c>
      <c r="K1302" t="s">
        <v>462</v>
      </c>
      <c r="L1302" s="2">
        <f t="shared" si="40"/>
        <v>1922916000</v>
      </c>
      <c r="M1302" s="2">
        <f t="shared" si="41"/>
        <v>496625000</v>
      </c>
    </row>
    <row r="1303" spans="1:13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t="s">
        <v>13</v>
      </c>
      <c r="K1303" t="s">
        <v>462</v>
      </c>
      <c r="L1303" s="2">
        <f t="shared" si="40"/>
        <v>2114471000</v>
      </c>
      <c r="M1303" s="2">
        <f t="shared" si="41"/>
        <v>580480000</v>
      </c>
    </row>
    <row r="1304" spans="1:13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t="s">
        <v>13</v>
      </c>
      <c r="K1304" t="s">
        <v>462</v>
      </c>
      <c r="L1304" s="2">
        <f t="shared" si="40"/>
        <v>2160676000</v>
      </c>
      <c r="M1304" s="2">
        <f t="shared" si="41"/>
        <v>553222000</v>
      </c>
    </row>
    <row r="1305" spans="1:13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t="s">
        <v>22</v>
      </c>
      <c r="K1305" t="s">
        <v>400</v>
      </c>
      <c r="L1305" s="2">
        <f t="shared" si="40"/>
        <v>1128217000</v>
      </c>
      <c r="M1305" s="2">
        <f t="shared" si="41"/>
        <v>204180000</v>
      </c>
    </row>
    <row r="1306" spans="1:13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t="s">
        <v>22</v>
      </c>
      <c r="K1306" t="s">
        <v>400</v>
      </c>
      <c r="L1306" s="2">
        <f t="shared" si="40"/>
        <v>1302015000</v>
      </c>
      <c r="M1306" s="2">
        <f t="shared" si="41"/>
        <v>234460000</v>
      </c>
    </row>
    <row r="1307" spans="1:13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t="s">
        <v>22</v>
      </c>
      <c r="K1307" t="s">
        <v>400</v>
      </c>
      <c r="L1307" s="2">
        <f t="shared" si="40"/>
        <v>1516290000</v>
      </c>
      <c r="M1307" s="2">
        <f t="shared" si="41"/>
        <v>249994000</v>
      </c>
    </row>
    <row r="1308" spans="1:13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t="s">
        <v>22</v>
      </c>
      <c r="K1308" t="s">
        <v>400</v>
      </c>
      <c r="L1308" s="2">
        <f t="shared" si="40"/>
        <v>1742601000</v>
      </c>
      <c r="M1308" s="2">
        <f t="shared" si="41"/>
        <v>288048000</v>
      </c>
    </row>
    <row r="1309" spans="1:13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t="s">
        <v>19</v>
      </c>
      <c r="K1309" t="s">
        <v>289</v>
      </c>
      <c r="L1309" s="2">
        <f t="shared" si="40"/>
        <v>4156000000</v>
      </c>
      <c r="M1309" s="2">
        <f t="shared" si="41"/>
        <v>1158000000</v>
      </c>
    </row>
    <row r="1310" spans="1:13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t="s">
        <v>19</v>
      </c>
      <c r="K1310" t="s">
        <v>289</v>
      </c>
      <c r="L1310" s="2">
        <f t="shared" si="40"/>
        <v>4310000000</v>
      </c>
      <c r="M1310" s="2">
        <f t="shared" si="41"/>
        <v>1133000000</v>
      </c>
    </row>
    <row r="1311" spans="1:13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t="s">
        <v>19</v>
      </c>
      <c r="K1311" t="s">
        <v>289</v>
      </c>
      <c r="L1311" s="2">
        <f t="shared" si="40"/>
        <v>4378000000</v>
      </c>
      <c r="M1311" s="2">
        <f t="shared" si="41"/>
        <v>1052000000</v>
      </c>
    </row>
    <row r="1312" spans="1:13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t="s">
        <v>19</v>
      </c>
      <c r="K1312" t="s">
        <v>289</v>
      </c>
      <c r="L1312" s="2">
        <f t="shared" si="40"/>
        <v>4187000000</v>
      </c>
      <c r="M1312" s="2">
        <f t="shared" si="41"/>
        <v>774000000</v>
      </c>
    </row>
    <row r="1313" spans="1:13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t="s">
        <v>13</v>
      </c>
      <c r="K1313" t="s">
        <v>164</v>
      </c>
      <c r="L1313" s="2">
        <f t="shared" si="40"/>
        <v>2573800000</v>
      </c>
      <c r="M1313" s="2">
        <f t="shared" si="41"/>
        <v>1036100000</v>
      </c>
    </row>
    <row r="1314" spans="1:13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t="s">
        <v>13</v>
      </c>
      <c r="K1314" t="s">
        <v>164</v>
      </c>
      <c r="L1314" s="2">
        <f t="shared" si="40"/>
        <v>2753900000</v>
      </c>
      <c r="M1314" s="2">
        <f t="shared" si="41"/>
        <v>1183800000</v>
      </c>
    </row>
    <row r="1315" spans="1:13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t="s">
        <v>13</v>
      </c>
      <c r="K1315" t="s">
        <v>164</v>
      </c>
      <c r="L1315" s="2">
        <f t="shared" si="40"/>
        <v>2703100000</v>
      </c>
      <c r="M1315" s="2">
        <f t="shared" si="41"/>
        <v>1196700000</v>
      </c>
    </row>
    <row r="1316" spans="1:13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t="s">
        <v>13</v>
      </c>
      <c r="K1316" t="s">
        <v>164</v>
      </c>
      <c r="L1316" s="2">
        <f t="shared" si="40"/>
        <v>2475500000</v>
      </c>
      <c r="M1316" s="2">
        <f t="shared" si="41"/>
        <v>1008100000</v>
      </c>
    </row>
    <row r="1317" spans="1:13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t="s">
        <v>13</v>
      </c>
      <c r="K1317" t="s">
        <v>164</v>
      </c>
      <c r="L1317" s="2">
        <f t="shared" si="40"/>
        <v>1671717000</v>
      </c>
      <c r="M1317" s="2">
        <f t="shared" si="41"/>
        <v>757587000</v>
      </c>
    </row>
    <row r="1318" spans="1:13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t="s">
        <v>13</v>
      </c>
      <c r="K1318" t="s">
        <v>164</v>
      </c>
      <c r="L1318" s="2">
        <f t="shared" si="40"/>
        <v>1882928000</v>
      </c>
      <c r="M1318" s="2">
        <f t="shared" si="41"/>
        <v>842361000</v>
      </c>
    </row>
    <row r="1319" spans="1:13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t="s">
        <v>13</v>
      </c>
      <c r="K1319" t="s">
        <v>164</v>
      </c>
      <c r="L1319" s="2">
        <f t="shared" si="40"/>
        <v>2101899000</v>
      </c>
      <c r="M1319" s="2">
        <f t="shared" si="41"/>
        <v>999473000</v>
      </c>
    </row>
    <row r="1320" spans="1:13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t="s">
        <v>13</v>
      </c>
      <c r="K1320" t="s">
        <v>164</v>
      </c>
      <c r="L1320" s="2">
        <f t="shared" si="40"/>
        <v>2164646000</v>
      </c>
      <c r="M1320" s="2">
        <f t="shared" si="41"/>
        <v>1027918000</v>
      </c>
    </row>
    <row r="1321" spans="1:13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t="s">
        <v>19</v>
      </c>
      <c r="K1321" t="s">
        <v>257</v>
      </c>
      <c r="L1321" s="2">
        <f t="shared" si="40"/>
        <v>2709637000</v>
      </c>
      <c r="M1321" s="2">
        <f t="shared" si="41"/>
        <v>1271751000</v>
      </c>
    </row>
    <row r="1322" spans="1:13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t="s">
        <v>19</v>
      </c>
      <c r="K1322" t="s">
        <v>257</v>
      </c>
      <c r="L1322" s="2">
        <f t="shared" si="40"/>
        <v>2869429000</v>
      </c>
      <c r="M1322" s="2">
        <f t="shared" si="41"/>
        <v>1343063000</v>
      </c>
    </row>
    <row r="1323" spans="1:13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t="s">
        <v>19</v>
      </c>
      <c r="K1323" t="s">
        <v>257</v>
      </c>
      <c r="L1323" s="2">
        <f t="shared" si="40"/>
        <v>3103721000</v>
      </c>
      <c r="M1323" s="2">
        <f t="shared" si="41"/>
        <v>1488350000</v>
      </c>
    </row>
    <row r="1324" spans="1:13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t="s">
        <v>19</v>
      </c>
      <c r="K1324" t="s">
        <v>257</v>
      </c>
      <c r="L1324" s="2">
        <f t="shared" si="40"/>
        <v>3363126000</v>
      </c>
      <c r="M1324" s="2">
        <f t="shared" si="41"/>
        <v>1624371000</v>
      </c>
    </row>
    <row r="1325" spans="1:13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t="s">
        <v>83</v>
      </c>
      <c r="K1325" t="s">
        <v>84</v>
      </c>
      <c r="L1325" s="2">
        <f t="shared" si="40"/>
        <v>1038351000</v>
      </c>
      <c r="M1325" s="2">
        <f t="shared" si="41"/>
        <v>344987000</v>
      </c>
    </row>
    <row r="1326" spans="1:13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t="s">
        <v>83</v>
      </c>
      <c r="K1326" t="s">
        <v>84</v>
      </c>
      <c r="L1326" s="2">
        <f t="shared" si="40"/>
        <v>1316134000</v>
      </c>
      <c r="M1326" s="2">
        <f t="shared" si="41"/>
        <v>432030000</v>
      </c>
    </row>
    <row r="1327" spans="1:13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t="s">
        <v>83</v>
      </c>
      <c r="K1327" t="s">
        <v>84</v>
      </c>
      <c r="L1327" s="2">
        <f t="shared" si="40"/>
        <v>1436785000</v>
      </c>
      <c r="M1327" s="2">
        <f t="shared" si="41"/>
        <v>693951000</v>
      </c>
    </row>
    <row r="1328" spans="1:13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t="s">
        <v>83</v>
      </c>
      <c r="K1328" t="s">
        <v>84</v>
      </c>
      <c r="L1328" s="2">
        <f t="shared" si="40"/>
        <v>532736000</v>
      </c>
      <c r="M1328" s="2">
        <f t="shared" si="41"/>
        <v>-213737000</v>
      </c>
    </row>
    <row r="1329" spans="1:13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t="s">
        <v>13</v>
      </c>
      <c r="K1329" t="s">
        <v>164</v>
      </c>
      <c r="L1329" s="2">
        <f t="shared" si="40"/>
        <v>3182500000</v>
      </c>
      <c r="M1329" s="2">
        <f t="shared" si="41"/>
        <v>1217000000</v>
      </c>
    </row>
    <row r="1330" spans="1:13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t="s">
        <v>13</v>
      </c>
      <c r="K1330" t="s">
        <v>164</v>
      </c>
      <c r="L1330" s="2">
        <f t="shared" si="40"/>
        <v>3160200000</v>
      </c>
      <c r="M1330" s="2">
        <f t="shared" si="41"/>
        <v>1254900000</v>
      </c>
    </row>
    <row r="1331" spans="1:13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t="s">
        <v>13</v>
      </c>
      <c r="K1331" t="s">
        <v>164</v>
      </c>
      <c r="L1331" s="2">
        <f t="shared" si="40"/>
        <v>3596400000</v>
      </c>
      <c r="M1331" s="2">
        <f t="shared" si="41"/>
        <v>1558800000</v>
      </c>
    </row>
    <row r="1332" spans="1:13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t="s">
        <v>13</v>
      </c>
      <c r="K1332" t="s">
        <v>164</v>
      </c>
      <c r="L1332" s="2">
        <f t="shared" si="40"/>
        <v>3623700000</v>
      </c>
      <c r="M1332" s="2">
        <f t="shared" si="41"/>
        <v>1578100000</v>
      </c>
    </row>
    <row r="1333" spans="1:13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t="s">
        <v>19</v>
      </c>
      <c r="K1333" t="s">
        <v>155</v>
      </c>
      <c r="L1333" s="2">
        <f t="shared" si="40"/>
        <v>8484500000</v>
      </c>
      <c r="M1333" s="2">
        <f t="shared" si="41"/>
        <v>2207300000</v>
      </c>
    </row>
    <row r="1334" spans="1:13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t="s">
        <v>19</v>
      </c>
      <c r="K1334" t="s">
        <v>155</v>
      </c>
      <c r="L1334" s="2">
        <f t="shared" si="40"/>
        <v>9589000000</v>
      </c>
      <c r="M1334" s="2">
        <f t="shared" si="41"/>
        <v>2792600000</v>
      </c>
    </row>
    <row r="1335" spans="1:13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t="s">
        <v>19</v>
      </c>
      <c r="K1335" t="s">
        <v>155</v>
      </c>
      <c r="L1335" s="2">
        <f t="shared" si="40"/>
        <v>11375200000</v>
      </c>
      <c r="M1335" s="2">
        <f t="shared" si="41"/>
        <v>3351100000</v>
      </c>
    </row>
    <row r="1336" spans="1:13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t="s">
        <v>19</v>
      </c>
      <c r="K1336" t="s">
        <v>155</v>
      </c>
      <c r="L1336" s="2">
        <f t="shared" si="40"/>
        <v>12804800000</v>
      </c>
      <c r="M1336" s="2">
        <f t="shared" si="41"/>
        <v>3853700000</v>
      </c>
    </row>
    <row r="1337" spans="1:13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t="s">
        <v>42</v>
      </c>
      <c r="K1337" t="s">
        <v>43</v>
      </c>
      <c r="L1337" s="2">
        <f t="shared" si="40"/>
        <v>1422000000</v>
      </c>
      <c r="M1337" s="2">
        <f t="shared" si="41"/>
        <v>859000000</v>
      </c>
    </row>
    <row r="1338" spans="1:13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t="s">
        <v>42</v>
      </c>
      <c r="K1338" t="s">
        <v>43</v>
      </c>
      <c r="L1338" s="2">
        <f t="shared" si="40"/>
        <v>1508000000</v>
      </c>
      <c r="M1338" s="2">
        <f t="shared" si="41"/>
        <v>910000000</v>
      </c>
    </row>
    <row r="1339" spans="1:13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t="s">
        <v>42</v>
      </c>
      <c r="K1339" t="s">
        <v>43</v>
      </c>
      <c r="L1339" s="2">
        <f t="shared" si="40"/>
        <v>1620000000</v>
      </c>
      <c r="M1339" s="2">
        <f t="shared" si="41"/>
        <v>1007000000</v>
      </c>
    </row>
    <row r="1340" spans="1:13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t="s">
        <v>42</v>
      </c>
      <c r="K1340" t="s">
        <v>43</v>
      </c>
      <c r="L1340" s="2">
        <f t="shared" si="40"/>
        <v>1666000000</v>
      </c>
      <c r="M1340" s="2">
        <f t="shared" si="41"/>
        <v>1074000000</v>
      </c>
    </row>
    <row r="1341" spans="1:13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t="s">
        <v>83</v>
      </c>
      <c r="K1341" t="s">
        <v>341</v>
      </c>
      <c r="L1341" s="2">
        <f t="shared" si="40"/>
        <v>2658000000</v>
      </c>
      <c r="M1341" s="2">
        <f t="shared" si="41"/>
        <v>1575000000</v>
      </c>
    </row>
    <row r="1342" spans="1:13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t="s">
        <v>83</v>
      </c>
      <c r="K1342" t="s">
        <v>341</v>
      </c>
      <c r="L1342" s="2">
        <f t="shared" si="40"/>
        <v>2811000000</v>
      </c>
      <c r="M1342" s="2">
        <f t="shared" si="41"/>
        <v>1666000000</v>
      </c>
    </row>
    <row r="1343" spans="1:13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t="s">
        <v>83</v>
      </c>
      <c r="K1343" t="s">
        <v>341</v>
      </c>
      <c r="L1343" s="2">
        <f t="shared" si="40"/>
        <v>3113000000</v>
      </c>
      <c r="M1343" s="2">
        <f t="shared" si="41"/>
        <v>1924000000</v>
      </c>
    </row>
    <row r="1344" spans="1:13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t="s">
        <v>83</v>
      </c>
      <c r="K1344" t="s">
        <v>341</v>
      </c>
      <c r="L1344" s="2">
        <f t="shared" si="40"/>
        <v>2899000000</v>
      </c>
      <c r="M1344" s="2">
        <f t="shared" si="41"/>
        <v>1782000000</v>
      </c>
    </row>
    <row r="1345" spans="1:13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t="s">
        <v>59</v>
      </c>
      <c r="K1345" t="s">
        <v>96</v>
      </c>
      <c r="L1345" s="2">
        <f t="shared" si="40"/>
        <v>2589900000</v>
      </c>
      <c r="M1345" s="2">
        <f t="shared" si="41"/>
        <v>678400000</v>
      </c>
    </row>
    <row r="1346" spans="1:13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t="s">
        <v>59</v>
      </c>
      <c r="K1346" t="s">
        <v>96</v>
      </c>
      <c r="L1346" s="2">
        <f t="shared" si="40"/>
        <v>2687600000</v>
      </c>
      <c r="M1346" s="2">
        <f t="shared" si="41"/>
        <v>719300000</v>
      </c>
    </row>
    <row r="1347" spans="1:13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t="s">
        <v>59</v>
      </c>
      <c r="K1347" t="s">
        <v>96</v>
      </c>
      <c r="L1347" s="2">
        <f t="shared" ref="L1347:L1410" si="42">E1347-F1347</f>
        <v>2586600000</v>
      </c>
      <c r="M1347" s="2">
        <f t="shared" ref="M1347:M1410" si="43">L1347-G1347-H1347-I1347</f>
        <v>841700000</v>
      </c>
    </row>
    <row r="1348" spans="1:13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t="s">
        <v>59</v>
      </c>
      <c r="K1348" t="s">
        <v>96</v>
      </c>
      <c r="L1348" s="2">
        <f t="shared" si="42"/>
        <v>2531600000</v>
      </c>
      <c r="M1348" s="2">
        <f t="shared" si="43"/>
        <v>832300000</v>
      </c>
    </row>
    <row r="1349" spans="1:13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t="s">
        <v>59</v>
      </c>
      <c r="K1349" t="s">
        <v>60</v>
      </c>
      <c r="L1349" s="2">
        <f t="shared" si="42"/>
        <v>4206226000</v>
      </c>
      <c r="M1349" s="2">
        <f t="shared" si="43"/>
        <v>941330000</v>
      </c>
    </row>
    <row r="1350" spans="1:13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t="s">
        <v>59</v>
      </c>
      <c r="K1350" t="s">
        <v>60</v>
      </c>
      <c r="L1350" s="2">
        <f t="shared" si="42"/>
        <v>4616566000</v>
      </c>
      <c r="M1350" s="2">
        <f t="shared" si="43"/>
        <v>1146366000</v>
      </c>
    </row>
    <row r="1351" spans="1:13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t="s">
        <v>59</v>
      </c>
      <c r="K1351" t="s">
        <v>60</v>
      </c>
      <c r="L1351" s="2">
        <f t="shared" si="42"/>
        <v>5164484000</v>
      </c>
      <c r="M1351" s="2">
        <f t="shared" si="43"/>
        <v>1304036000</v>
      </c>
    </row>
    <row r="1352" spans="1:13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t="s">
        <v>59</v>
      </c>
      <c r="K1352" t="s">
        <v>60</v>
      </c>
      <c r="L1352" s="2">
        <f t="shared" si="42"/>
        <v>5559226000</v>
      </c>
      <c r="M1352" s="2">
        <f t="shared" si="43"/>
        <v>1615440000</v>
      </c>
    </row>
    <row r="1353" spans="1:13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t="s">
        <v>19</v>
      </c>
      <c r="K1353" t="s">
        <v>79</v>
      </c>
      <c r="L1353" s="2">
        <f t="shared" si="42"/>
        <v>1537400000</v>
      </c>
      <c r="M1353" s="2">
        <f t="shared" si="43"/>
        <v>560500000</v>
      </c>
    </row>
    <row r="1354" spans="1:13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t="s">
        <v>19</v>
      </c>
      <c r="K1354" t="s">
        <v>79</v>
      </c>
      <c r="L1354" s="2">
        <f t="shared" si="42"/>
        <v>1580500000</v>
      </c>
      <c r="M1354" s="2">
        <f t="shared" si="43"/>
        <v>570500000</v>
      </c>
    </row>
    <row r="1355" spans="1:13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t="s">
        <v>19</v>
      </c>
      <c r="K1355" t="s">
        <v>79</v>
      </c>
      <c r="L1355" s="2">
        <f t="shared" si="42"/>
        <v>2074200000</v>
      </c>
      <c r="M1355" s="2">
        <f t="shared" si="43"/>
        <v>576600000</v>
      </c>
    </row>
    <row r="1356" spans="1:13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t="s">
        <v>19</v>
      </c>
      <c r="K1356" t="s">
        <v>79</v>
      </c>
      <c r="L1356" s="2">
        <f t="shared" si="42"/>
        <v>2440400000</v>
      </c>
      <c r="M1356" s="2">
        <f t="shared" si="43"/>
        <v>703700000</v>
      </c>
    </row>
    <row r="1357" spans="1:13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t="s">
        <v>36</v>
      </c>
      <c r="K1357" t="s">
        <v>124</v>
      </c>
      <c r="L1357" s="2">
        <f t="shared" si="42"/>
        <v>2027600000</v>
      </c>
      <c r="M1357" s="2">
        <f t="shared" si="43"/>
        <v>910400000</v>
      </c>
    </row>
    <row r="1358" spans="1:13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t="s">
        <v>36</v>
      </c>
      <c r="K1358" t="s">
        <v>124</v>
      </c>
      <c r="L1358" s="2">
        <f t="shared" si="42"/>
        <v>2031000000</v>
      </c>
      <c r="M1358" s="2">
        <f t="shared" si="43"/>
        <v>919000000</v>
      </c>
    </row>
    <row r="1359" spans="1:13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t="s">
        <v>36</v>
      </c>
      <c r="K1359" t="s">
        <v>124</v>
      </c>
      <c r="L1359" s="2">
        <f t="shared" si="42"/>
        <v>1968700000</v>
      </c>
      <c r="M1359" s="2">
        <f t="shared" si="43"/>
        <v>772000000</v>
      </c>
    </row>
    <row r="1360" spans="1:13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t="s">
        <v>36</v>
      </c>
      <c r="K1360" t="s">
        <v>124</v>
      </c>
      <c r="L1360" s="2">
        <f t="shared" si="42"/>
        <v>2967800000</v>
      </c>
      <c r="M1360" s="2">
        <f t="shared" si="43"/>
        <v>1145300000</v>
      </c>
    </row>
    <row r="1361" spans="1:13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t="s">
        <v>52</v>
      </c>
      <c r="K1361" t="s">
        <v>478</v>
      </c>
      <c r="L1361" s="2">
        <f t="shared" si="42"/>
        <v>819809000</v>
      </c>
      <c r="M1361" s="2">
        <f t="shared" si="43"/>
        <v>369081000</v>
      </c>
    </row>
    <row r="1362" spans="1:13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t="s">
        <v>52</v>
      </c>
      <c r="K1362" t="s">
        <v>478</v>
      </c>
      <c r="L1362" s="2">
        <f t="shared" si="42"/>
        <v>891400000</v>
      </c>
      <c r="M1362" s="2">
        <f t="shared" si="43"/>
        <v>428956000</v>
      </c>
    </row>
    <row r="1363" spans="1:13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t="s">
        <v>52</v>
      </c>
      <c r="K1363" t="s">
        <v>478</v>
      </c>
      <c r="L1363" s="2">
        <f t="shared" si="42"/>
        <v>1019852000</v>
      </c>
      <c r="M1363" s="2">
        <f t="shared" si="43"/>
        <v>492363000</v>
      </c>
    </row>
    <row r="1364" spans="1:13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t="s">
        <v>52</v>
      </c>
      <c r="K1364" t="s">
        <v>478</v>
      </c>
      <c r="L1364" s="2">
        <f t="shared" si="42"/>
        <v>1128503000</v>
      </c>
      <c r="M1364" s="2">
        <f t="shared" si="43"/>
        <v>401131000</v>
      </c>
    </row>
    <row r="1365" spans="1:13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t="s">
        <v>19</v>
      </c>
      <c r="K1365" t="s">
        <v>480</v>
      </c>
      <c r="L1365" s="2">
        <f t="shared" si="42"/>
        <v>1598600000</v>
      </c>
      <c r="M1365" s="2">
        <f t="shared" si="43"/>
        <v>586200000</v>
      </c>
    </row>
    <row r="1366" spans="1:13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t="s">
        <v>19</v>
      </c>
      <c r="K1366" t="s">
        <v>480</v>
      </c>
      <c r="L1366" s="2">
        <f t="shared" si="42"/>
        <v>1733400000</v>
      </c>
      <c r="M1366" s="2">
        <f t="shared" si="43"/>
        <v>684700000</v>
      </c>
    </row>
    <row r="1367" spans="1:13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t="s">
        <v>19</v>
      </c>
      <c r="K1367" t="s">
        <v>480</v>
      </c>
      <c r="L1367" s="2">
        <f t="shared" si="42"/>
        <v>1818500000</v>
      </c>
      <c r="M1367" s="2">
        <f t="shared" si="43"/>
        <v>764800000</v>
      </c>
    </row>
    <row r="1368" spans="1:13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t="s">
        <v>19</v>
      </c>
      <c r="K1368" t="s">
        <v>480</v>
      </c>
      <c r="L1368" s="2">
        <f t="shared" si="42"/>
        <v>1908300000</v>
      </c>
      <c r="M1368" s="2">
        <f t="shared" si="43"/>
        <v>854200000</v>
      </c>
    </row>
    <row r="1369" spans="1:13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t="s">
        <v>19</v>
      </c>
      <c r="K1369" t="s">
        <v>204</v>
      </c>
      <c r="L1369" s="2">
        <f t="shared" si="42"/>
        <v>1696346000</v>
      </c>
      <c r="M1369" s="2">
        <f t="shared" si="43"/>
        <v>933282000</v>
      </c>
    </row>
    <row r="1370" spans="1:13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t="s">
        <v>19</v>
      </c>
      <c r="K1370" t="s">
        <v>204</v>
      </c>
      <c r="L1370" s="2">
        <f t="shared" si="42"/>
        <v>1831515000</v>
      </c>
      <c r="M1370" s="2">
        <f t="shared" si="43"/>
        <v>984880000</v>
      </c>
    </row>
    <row r="1371" spans="1:13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t="s">
        <v>19</v>
      </c>
      <c r="K1371" t="s">
        <v>204</v>
      </c>
      <c r="L1371" s="2">
        <f t="shared" si="42"/>
        <v>1886560000</v>
      </c>
      <c r="M1371" s="2">
        <f t="shared" si="43"/>
        <v>993179000</v>
      </c>
    </row>
    <row r="1372" spans="1:13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t="s">
        <v>19</v>
      </c>
      <c r="K1372" t="s">
        <v>204</v>
      </c>
      <c r="L1372" s="2">
        <f t="shared" si="42"/>
        <v>2030870000</v>
      </c>
      <c r="M1372" s="2">
        <f t="shared" si="43"/>
        <v>1108095000</v>
      </c>
    </row>
    <row r="1373" spans="1:13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t="s">
        <v>42</v>
      </c>
      <c r="K1373" t="s">
        <v>45</v>
      </c>
      <c r="L1373" s="2">
        <f t="shared" si="42"/>
        <v>7164000000</v>
      </c>
      <c r="M1373" s="2">
        <f t="shared" si="43"/>
        <v>4463000000</v>
      </c>
    </row>
    <row r="1374" spans="1:13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t="s">
        <v>42</v>
      </c>
      <c r="K1374" t="s">
        <v>45</v>
      </c>
      <c r="L1374" s="2">
        <f t="shared" si="42"/>
        <v>7270000000</v>
      </c>
      <c r="M1374" s="2">
        <f t="shared" si="43"/>
        <v>4435000000</v>
      </c>
    </row>
    <row r="1375" spans="1:13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t="s">
        <v>42</v>
      </c>
      <c r="K1375" t="s">
        <v>45</v>
      </c>
      <c r="L1375" s="2">
        <f t="shared" si="42"/>
        <v>7436000000</v>
      </c>
      <c r="M1375" s="2">
        <f t="shared" si="43"/>
        <v>4510000000</v>
      </c>
    </row>
    <row r="1376" spans="1:13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t="s">
        <v>42</v>
      </c>
      <c r="K1376" t="s">
        <v>45</v>
      </c>
      <c r="L1376" s="2">
        <f t="shared" si="42"/>
        <v>7678000000</v>
      </c>
      <c r="M1376" s="2">
        <f t="shared" si="43"/>
        <v>4647000000</v>
      </c>
    </row>
    <row r="1377" spans="1:13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t="s">
        <v>52</v>
      </c>
      <c r="K1377" t="s">
        <v>53</v>
      </c>
      <c r="L1377" s="2">
        <f t="shared" si="42"/>
        <v>3455777000</v>
      </c>
      <c r="M1377" s="2">
        <f t="shared" si="43"/>
        <v>2010708000</v>
      </c>
    </row>
    <row r="1378" spans="1:13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t="s">
        <v>52</v>
      </c>
      <c r="K1378" t="s">
        <v>53</v>
      </c>
      <c r="L1378" s="2">
        <f t="shared" si="42"/>
        <v>3705903000</v>
      </c>
      <c r="M1378" s="2">
        <f t="shared" si="43"/>
        <v>2195834000</v>
      </c>
    </row>
    <row r="1379" spans="1:13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t="s">
        <v>52</v>
      </c>
      <c r="K1379" t="s">
        <v>53</v>
      </c>
      <c r="L1379" s="2">
        <f t="shared" si="42"/>
        <v>3988015000</v>
      </c>
      <c r="M1379" s="2">
        <f t="shared" si="43"/>
        <v>2397343000</v>
      </c>
    </row>
    <row r="1380" spans="1:13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t="s">
        <v>52</v>
      </c>
      <c r="K1380" t="s">
        <v>53</v>
      </c>
      <c r="L1380" s="2">
        <f t="shared" si="42"/>
        <v>4305911000</v>
      </c>
      <c r="M1380" s="2">
        <f t="shared" si="43"/>
        <v>2675508000</v>
      </c>
    </row>
    <row r="1381" spans="1:13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t="s">
        <v>19</v>
      </c>
      <c r="K1381" t="s">
        <v>79</v>
      </c>
      <c r="L1381" s="2">
        <f t="shared" si="42"/>
        <v>6491261000</v>
      </c>
      <c r="M1381" s="2">
        <f t="shared" si="43"/>
        <v>1528077000</v>
      </c>
    </row>
    <row r="1382" spans="1:13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t="s">
        <v>19</v>
      </c>
      <c r="K1382" t="s">
        <v>79</v>
      </c>
      <c r="L1382" s="2">
        <f t="shared" si="42"/>
        <v>6032000000</v>
      </c>
      <c r="M1382" s="2">
        <f t="shared" si="43"/>
        <v>1242000000</v>
      </c>
    </row>
    <row r="1383" spans="1:13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t="s">
        <v>19</v>
      </c>
      <c r="K1383" t="s">
        <v>79</v>
      </c>
      <c r="L1383" s="2">
        <f t="shared" si="42"/>
        <v>5801000000</v>
      </c>
      <c r="M1383" s="2">
        <f t="shared" si="43"/>
        <v>923000000</v>
      </c>
    </row>
    <row r="1384" spans="1:13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t="s">
        <v>19</v>
      </c>
      <c r="K1384" t="s">
        <v>79</v>
      </c>
      <c r="L1384" s="2">
        <f t="shared" si="42"/>
        <v>5514000000</v>
      </c>
      <c r="M1384" s="2">
        <f t="shared" si="43"/>
        <v>847000000</v>
      </c>
    </row>
    <row r="1385" spans="1:13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t="s">
        <v>13</v>
      </c>
      <c r="K1385" t="s">
        <v>164</v>
      </c>
      <c r="L1385" s="2">
        <f t="shared" si="42"/>
        <v>857305000</v>
      </c>
      <c r="M1385" s="2">
        <f t="shared" si="43"/>
        <v>468836000</v>
      </c>
    </row>
    <row r="1386" spans="1:13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t="s">
        <v>13</v>
      </c>
      <c r="K1386" t="s">
        <v>164</v>
      </c>
      <c r="L1386" s="2">
        <f t="shared" si="42"/>
        <v>964634000</v>
      </c>
      <c r="M1386" s="2">
        <f t="shared" si="43"/>
        <v>535619000</v>
      </c>
    </row>
    <row r="1387" spans="1:13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t="s">
        <v>13</v>
      </c>
      <c r="K1387" t="s">
        <v>164</v>
      </c>
      <c r="L1387" s="2">
        <f t="shared" si="42"/>
        <v>1094411000</v>
      </c>
      <c r="M1387" s="2">
        <f t="shared" si="43"/>
        <v>556336000</v>
      </c>
    </row>
    <row r="1388" spans="1:13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t="s">
        <v>13</v>
      </c>
      <c r="K1388" t="s">
        <v>164</v>
      </c>
      <c r="L1388" s="2">
        <f t="shared" si="42"/>
        <v>1266185000</v>
      </c>
      <c r="M1388" s="2">
        <f t="shared" si="43"/>
        <v>487612000</v>
      </c>
    </row>
    <row r="1389" spans="1:13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t="s">
        <v>42</v>
      </c>
      <c r="K1389" t="s">
        <v>43</v>
      </c>
      <c r="L1389" s="2">
        <f t="shared" si="42"/>
        <v>3001000000</v>
      </c>
      <c r="M1389" s="2">
        <f t="shared" si="43"/>
        <v>1552000000</v>
      </c>
    </row>
    <row r="1390" spans="1:13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t="s">
        <v>42</v>
      </c>
      <c r="K1390" t="s">
        <v>43</v>
      </c>
      <c r="L1390" s="2">
        <f t="shared" si="42"/>
        <v>3371000000</v>
      </c>
      <c r="M1390" s="2">
        <f t="shared" si="43"/>
        <v>1684000000</v>
      </c>
    </row>
    <row r="1391" spans="1:13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t="s">
        <v>42</v>
      </c>
      <c r="K1391" t="s">
        <v>43</v>
      </c>
      <c r="L1391" s="2">
        <f t="shared" si="42"/>
        <v>3346000000</v>
      </c>
      <c r="M1391" s="2">
        <f t="shared" si="43"/>
        <v>1776000000</v>
      </c>
    </row>
    <row r="1392" spans="1:13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t="s">
        <v>42</v>
      </c>
      <c r="K1392" t="s">
        <v>43</v>
      </c>
      <c r="L1392" s="2">
        <f t="shared" si="42"/>
        <v>3583000000</v>
      </c>
      <c r="M1392" s="2">
        <f t="shared" si="43"/>
        <v>1936000000</v>
      </c>
    </row>
    <row r="1393" spans="1:13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t="s">
        <v>47</v>
      </c>
      <c r="K1393" t="s">
        <v>105</v>
      </c>
      <c r="L1393" s="2">
        <f t="shared" si="42"/>
        <v>10811000000</v>
      </c>
      <c r="M1393" s="2">
        <f t="shared" si="43"/>
        <v>3297000000</v>
      </c>
    </row>
    <row r="1394" spans="1:13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t="s">
        <v>47</v>
      </c>
      <c r="K1394" t="s">
        <v>105</v>
      </c>
      <c r="L1394" s="2">
        <f t="shared" si="42"/>
        <v>8311000000</v>
      </c>
      <c r="M1394" s="2">
        <f t="shared" si="43"/>
        <v>1927000000</v>
      </c>
    </row>
    <row r="1395" spans="1:13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t="s">
        <v>47</v>
      </c>
      <c r="K1395" t="s">
        <v>105</v>
      </c>
      <c r="L1395" s="2">
        <f t="shared" si="42"/>
        <v>8472000000</v>
      </c>
      <c r="M1395" s="2">
        <f t="shared" si="43"/>
        <v>2587000000</v>
      </c>
    </row>
    <row r="1396" spans="1:13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t="s">
        <v>47</v>
      </c>
      <c r="K1396" t="s">
        <v>105</v>
      </c>
      <c r="L1396" s="2">
        <f t="shared" si="42"/>
        <v>8314000000</v>
      </c>
      <c r="M1396" s="2">
        <f t="shared" si="43"/>
        <v>2989000000</v>
      </c>
    </row>
    <row r="1397" spans="1:13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2">
        <f t="shared" si="42"/>
        <v>3940000000</v>
      </c>
      <c r="M1397" s="2">
        <f t="shared" si="43"/>
        <v>2093000000</v>
      </c>
    </row>
    <row r="1398" spans="1:13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2">
        <f t="shared" si="42"/>
        <v>3846000000</v>
      </c>
      <c r="M1398" s="2">
        <f t="shared" si="43"/>
        <v>1800000000</v>
      </c>
    </row>
    <row r="1399" spans="1:13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2">
        <f t="shared" si="42"/>
        <v>3809000000</v>
      </c>
      <c r="M1399" s="2">
        <f t="shared" si="43"/>
        <v>2090000000</v>
      </c>
    </row>
    <row r="1400" spans="1:13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2">
        <f t="shared" si="42"/>
        <v>2615000000</v>
      </c>
      <c r="M1400" s="2">
        <f t="shared" si="43"/>
        <v>620000000</v>
      </c>
    </row>
    <row r="1401" spans="1:13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t="s">
        <v>36</v>
      </c>
      <c r="K1401" t="s">
        <v>491</v>
      </c>
      <c r="L1401" s="2">
        <f t="shared" si="42"/>
        <v>1108300000</v>
      </c>
      <c r="M1401" s="2">
        <f t="shared" si="43"/>
        <v>522900000</v>
      </c>
    </row>
    <row r="1402" spans="1:13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t="s">
        <v>36</v>
      </c>
      <c r="K1402" t="s">
        <v>491</v>
      </c>
      <c r="L1402" s="2">
        <f t="shared" si="42"/>
        <v>1991700000</v>
      </c>
      <c r="M1402" s="2">
        <f t="shared" si="43"/>
        <v>1096600000</v>
      </c>
    </row>
    <row r="1403" spans="1:13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t="s">
        <v>36</v>
      </c>
      <c r="K1403" t="s">
        <v>491</v>
      </c>
      <c r="L1403" s="2">
        <f t="shared" si="42"/>
        <v>2578600000</v>
      </c>
      <c r="M1403" s="2">
        <f t="shared" si="43"/>
        <v>1500200000</v>
      </c>
    </row>
    <row r="1404" spans="1:13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t="s">
        <v>36</v>
      </c>
      <c r="K1404" t="s">
        <v>491</v>
      </c>
      <c r="L1404" s="2">
        <f t="shared" si="42"/>
        <v>2942300000</v>
      </c>
      <c r="M1404" s="2">
        <f t="shared" si="43"/>
        <v>1765100000</v>
      </c>
    </row>
    <row r="1405" spans="1:13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t="s">
        <v>19</v>
      </c>
      <c r="K1405" t="s">
        <v>480</v>
      </c>
      <c r="L1405" s="2">
        <f t="shared" si="42"/>
        <v>3903700000</v>
      </c>
      <c r="M1405" s="2">
        <f t="shared" si="43"/>
        <v>943400000</v>
      </c>
    </row>
    <row r="1406" spans="1:13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t="s">
        <v>19</v>
      </c>
      <c r="K1406" t="s">
        <v>480</v>
      </c>
      <c r="L1406" s="2">
        <f t="shared" si="42"/>
        <v>4102700000</v>
      </c>
      <c r="M1406" s="2">
        <f t="shared" si="43"/>
        <v>1288100000</v>
      </c>
    </row>
    <row r="1407" spans="1:13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t="s">
        <v>19</v>
      </c>
      <c r="K1407" t="s">
        <v>480</v>
      </c>
      <c r="L1407" s="2">
        <f t="shared" si="42"/>
        <v>4072000000</v>
      </c>
      <c r="M1407" s="2">
        <f t="shared" si="43"/>
        <v>1390900000</v>
      </c>
    </row>
    <row r="1408" spans="1:13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t="s">
        <v>19</v>
      </c>
      <c r="K1408" t="s">
        <v>480</v>
      </c>
      <c r="L1408" s="2">
        <f t="shared" si="42"/>
        <v>4267200000</v>
      </c>
      <c r="M1408" s="2">
        <f t="shared" si="43"/>
        <v>1468300000</v>
      </c>
    </row>
    <row r="1409" spans="1:13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2">
        <f t="shared" si="42"/>
        <v>766600000</v>
      </c>
      <c r="M1409" s="2">
        <f t="shared" si="43"/>
        <v>351500000</v>
      </c>
    </row>
    <row r="1410" spans="1:13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2">
        <f t="shared" si="42"/>
        <v>1022700000</v>
      </c>
      <c r="M1410" s="2">
        <f t="shared" si="43"/>
        <v>565500000</v>
      </c>
    </row>
    <row r="1411" spans="1:13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2">
        <f t="shared" ref="L1411:L1474" si="44">E1411-F1411</f>
        <v>1554500000</v>
      </c>
      <c r="M1411" s="2">
        <f t="shared" ref="M1411:M1474" si="45">L1411-G1411-H1411-I1411</f>
        <v>1026500000</v>
      </c>
    </row>
    <row r="1412" spans="1:13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2">
        <f t="shared" si="44"/>
        <v>1665200000</v>
      </c>
      <c r="M1412" s="2">
        <f t="shared" si="45"/>
        <v>1123500000</v>
      </c>
    </row>
    <row r="1413" spans="1:13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t="s">
        <v>83</v>
      </c>
      <c r="K1413" t="s">
        <v>84</v>
      </c>
      <c r="L1413" s="2">
        <f t="shared" si="44"/>
        <v>2485000000</v>
      </c>
      <c r="M1413" s="2">
        <f t="shared" si="45"/>
        <v>839000000</v>
      </c>
    </row>
    <row r="1414" spans="1:13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t="s">
        <v>83</v>
      </c>
      <c r="K1414" t="s">
        <v>84</v>
      </c>
      <c r="L1414" s="2">
        <f t="shared" si="44"/>
        <v>3043000000</v>
      </c>
      <c r="M1414" s="2">
        <f t="shared" si="45"/>
        <v>1204000000</v>
      </c>
    </row>
    <row r="1415" spans="1:13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t="s">
        <v>83</v>
      </c>
      <c r="K1415" t="s">
        <v>84</v>
      </c>
      <c r="L1415" s="2">
        <f t="shared" si="44"/>
        <v>3611000000</v>
      </c>
      <c r="M1415" s="2">
        <f t="shared" si="45"/>
        <v>1373000000</v>
      </c>
    </row>
    <row r="1416" spans="1:13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t="s">
        <v>83</v>
      </c>
      <c r="K1416" t="s">
        <v>84</v>
      </c>
      <c r="L1416" s="2">
        <f t="shared" si="44"/>
        <v>2444000000</v>
      </c>
      <c r="M1416" s="2">
        <f t="shared" si="45"/>
        <v>145000000</v>
      </c>
    </row>
    <row r="1417" spans="1:13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t="s">
        <v>47</v>
      </c>
      <c r="K1417" t="s">
        <v>100</v>
      </c>
      <c r="L1417" s="2">
        <f t="shared" si="44"/>
        <v>10431000000</v>
      </c>
      <c r="M1417" s="2">
        <f t="shared" si="45"/>
        <v>3759000000</v>
      </c>
    </row>
    <row r="1418" spans="1:13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t="s">
        <v>47</v>
      </c>
      <c r="K1418" t="s">
        <v>100</v>
      </c>
      <c r="L1418" s="2">
        <f t="shared" si="44"/>
        <v>11439000000</v>
      </c>
      <c r="M1418" s="2">
        <f t="shared" si="45"/>
        <v>3510000000</v>
      </c>
    </row>
    <row r="1419" spans="1:13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t="s">
        <v>47</v>
      </c>
      <c r="K1419" t="s">
        <v>100</v>
      </c>
      <c r="L1419" s="2">
        <f t="shared" si="44"/>
        <v>12257000000</v>
      </c>
      <c r="M1419" s="2">
        <f t="shared" si="45"/>
        <v>3838000000</v>
      </c>
    </row>
    <row r="1420" spans="1:13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t="s">
        <v>47</v>
      </c>
      <c r="K1420" t="s">
        <v>100</v>
      </c>
      <c r="L1420" s="2">
        <f t="shared" si="44"/>
        <v>13013000000</v>
      </c>
      <c r="M1420" s="2">
        <f t="shared" si="45"/>
        <v>4059000000</v>
      </c>
    </row>
    <row r="1421" spans="1:13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2">
        <f t="shared" si="44"/>
        <v>6019000000</v>
      </c>
      <c r="M1421" s="2">
        <f t="shared" si="45"/>
        <v>1256000000</v>
      </c>
    </row>
    <row r="1422" spans="1:13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2">
        <f t="shared" si="44"/>
        <v>6356000000</v>
      </c>
      <c r="M1422" s="2">
        <f t="shared" si="45"/>
        <v>1246000000</v>
      </c>
    </row>
    <row r="1423" spans="1:13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2">
        <f t="shared" si="44"/>
        <v>6602000000</v>
      </c>
      <c r="M1423" s="2">
        <f t="shared" si="45"/>
        <v>1861000000</v>
      </c>
    </row>
    <row r="1424" spans="1:13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2">
        <f t="shared" si="44"/>
        <v>7495000000</v>
      </c>
      <c r="M1424" s="2">
        <f t="shared" si="45"/>
        <v>2166000000</v>
      </c>
    </row>
    <row r="1425" spans="1:13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2">
        <f t="shared" si="44"/>
        <v>5731000000</v>
      </c>
      <c r="M1425" s="2">
        <f t="shared" si="45"/>
        <v>1183000000</v>
      </c>
    </row>
    <row r="1426" spans="1:13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2">
        <f t="shared" si="44"/>
        <v>3392000000</v>
      </c>
      <c r="M1426" s="2">
        <f t="shared" si="45"/>
        <v>391000000</v>
      </c>
    </row>
    <row r="1427" spans="1:13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2">
        <f t="shared" si="44"/>
        <v>3229000000</v>
      </c>
      <c r="M1427" s="2">
        <f t="shared" si="45"/>
        <v>318000000</v>
      </c>
    </row>
    <row r="1428" spans="1:13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2">
        <f t="shared" si="44"/>
        <v>2985000000</v>
      </c>
      <c r="M1428" s="2">
        <f t="shared" si="45"/>
        <v>593000000</v>
      </c>
    </row>
    <row r="1429" spans="1:13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t="s">
        <v>36</v>
      </c>
      <c r="K1429" t="s">
        <v>499</v>
      </c>
      <c r="L1429" s="2">
        <f t="shared" si="44"/>
        <v>7996607000</v>
      </c>
      <c r="M1429" s="2">
        <f t="shared" si="45"/>
        <v>1658478000</v>
      </c>
    </row>
    <row r="1430" spans="1:13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t="s">
        <v>36</v>
      </c>
      <c r="K1430" t="s">
        <v>499</v>
      </c>
      <c r="L1430" s="2">
        <f t="shared" si="44"/>
        <v>8181035000</v>
      </c>
      <c r="M1430" s="2">
        <f t="shared" si="45"/>
        <v>8181035000</v>
      </c>
    </row>
    <row r="1431" spans="1:13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t="s">
        <v>36</v>
      </c>
      <c r="K1431" t="s">
        <v>499</v>
      </c>
      <c r="L1431" s="2">
        <f t="shared" si="44"/>
        <v>8551516000</v>
      </c>
      <c r="M1431" s="2">
        <f t="shared" si="45"/>
        <v>8551516000</v>
      </c>
    </row>
    <row r="1432" spans="1:13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t="s">
        <v>36</v>
      </c>
      <c r="K1432" t="s">
        <v>499</v>
      </c>
      <c r="L1432" s="2">
        <f t="shared" si="44"/>
        <v>9040472000</v>
      </c>
      <c r="M1432" s="2">
        <f t="shared" si="45"/>
        <v>9040472000</v>
      </c>
    </row>
    <row r="1433" spans="1:13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t="s">
        <v>182</v>
      </c>
      <c r="K1433" t="s">
        <v>183</v>
      </c>
      <c r="L1433" s="2">
        <f t="shared" si="44"/>
        <v>72206000000</v>
      </c>
      <c r="M1433" s="2">
        <f t="shared" si="45"/>
        <v>12997000000</v>
      </c>
    </row>
    <row r="1434" spans="1:13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t="s">
        <v>182</v>
      </c>
      <c r="K1434" t="s">
        <v>183</v>
      </c>
      <c r="L1434" s="2">
        <f t="shared" si="44"/>
        <v>77561000000</v>
      </c>
      <c r="M1434" s="2">
        <f t="shared" si="45"/>
        <v>30752000000</v>
      </c>
    </row>
    <row r="1435" spans="1:13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t="s">
        <v>182</v>
      </c>
      <c r="K1435" t="s">
        <v>183</v>
      </c>
      <c r="L1435" s="2">
        <f t="shared" si="44"/>
        <v>72302000000</v>
      </c>
      <c r="M1435" s="2">
        <f t="shared" si="45"/>
        <v>12212000000</v>
      </c>
    </row>
    <row r="1436" spans="1:13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t="s">
        <v>182</v>
      </c>
      <c r="K1436" t="s">
        <v>183</v>
      </c>
      <c r="L1436" s="2">
        <f t="shared" si="44"/>
        <v>79755000000</v>
      </c>
      <c r="M1436" s="2">
        <f t="shared" si="45"/>
        <v>24785000000</v>
      </c>
    </row>
    <row r="1437" spans="1:13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t="s">
        <v>36</v>
      </c>
      <c r="K1437" t="s">
        <v>502</v>
      </c>
      <c r="L1437" s="2">
        <f t="shared" si="44"/>
        <v>1660500000</v>
      </c>
      <c r="M1437" s="2">
        <f t="shared" si="45"/>
        <v>466700000</v>
      </c>
    </row>
    <row r="1438" spans="1:13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t="s">
        <v>36</v>
      </c>
      <c r="K1438" t="s">
        <v>502</v>
      </c>
      <c r="L1438" s="2">
        <f t="shared" si="44"/>
        <v>1653000000</v>
      </c>
      <c r="M1438" s="2">
        <f t="shared" si="45"/>
        <v>489100000</v>
      </c>
    </row>
    <row r="1439" spans="1:13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t="s">
        <v>36</v>
      </c>
      <c r="K1439" t="s">
        <v>502</v>
      </c>
      <c r="L1439" s="2">
        <f t="shared" si="44"/>
        <v>1404000000</v>
      </c>
      <c r="M1439" s="2">
        <f t="shared" si="45"/>
        <v>352200000</v>
      </c>
    </row>
    <row r="1440" spans="1:13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t="s">
        <v>36</v>
      </c>
      <c r="K1440" t="s">
        <v>502</v>
      </c>
      <c r="L1440" s="2">
        <f t="shared" si="44"/>
        <v>1881900000</v>
      </c>
      <c r="M1440" s="2">
        <f t="shared" si="45"/>
        <v>284600000</v>
      </c>
    </row>
    <row r="1441" spans="1:13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t="s">
        <v>22</v>
      </c>
      <c r="K1441" t="s">
        <v>32</v>
      </c>
      <c r="L1441" s="2">
        <f t="shared" si="44"/>
        <v>1491000000</v>
      </c>
      <c r="M1441" s="2">
        <f t="shared" si="45"/>
        <v>580000000</v>
      </c>
    </row>
    <row r="1442" spans="1:13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t="s">
        <v>22</v>
      </c>
      <c r="K1442" t="s">
        <v>32</v>
      </c>
      <c r="L1442" s="2">
        <f t="shared" si="44"/>
        <v>1473000000</v>
      </c>
      <c r="M1442" s="2">
        <f t="shared" si="45"/>
        <v>532000000</v>
      </c>
    </row>
    <row r="1443" spans="1:13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t="s">
        <v>22</v>
      </c>
      <c r="K1443" t="s">
        <v>32</v>
      </c>
      <c r="L1443" s="2">
        <f t="shared" si="44"/>
        <v>1479000000</v>
      </c>
      <c r="M1443" s="2">
        <f t="shared" si="45"/>
        <v>503000000</v>
      </c>
    </row>
    <row r="1444" spans="1:13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t="s">
        <v>22</v>
      </c>
      <c r="K1444" t="s">
        <v>32</v>
      </c>
      <c r="L1444" s="2">
        <f t="shared" si="44"/>
        <v>1276000000</v>
      </c>
      <c r="M1444" s="2">
        <f t="shared" si="45"/>
        <v>283000000</v>
      </c>
    </row>
    <row r="1445" spans="1:13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t="s">
        <v>13</v>
      </c>
      <c r="K1445" t="s">
        <v>91</v>
      </c>
      <c r="L1445" s="2">
        <f t="shared" si="44"/>
        <v>1049562000</v>
      </c>
      <c r="M1445" s="2">
        <f t="shared" si="45"/>
        <v>749455000</v>
      </c>
    </row>
    <row r="1446" spans="1:13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t="s">
        <v>13</v>
      </c>
      <c r="K1446" t="s">
        <v>91</v>
      </c>
      <c r="L1446" s="2">
        <f t="shared" si="44"/>
        <v>1267874000</v>
      </c>
      <c r="M1446" s="2">
        <f t="shared" si="45"/>
        <v>927820000</v>
      </c>
    </row>
    <row r="1447" spans="1:13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t="s">
        <v>13</v>
      </c>
      <c r="K1447" t="s">
        <v>91</v>
      </c>
      <c r="L1447" s="2">
        <f t="shared" si="44"/>
        <v>1449845000</v>
      </c>
      <c r="M1447" s="2">
        <f t="shared" si="45"/>
        <v>1074002000</v>
      </c>
    </row>
    <row r="1448" spans="1:13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t="s">
        <v>13</v>
      </c>
      <c r="K1448" t="s">
        <v>91</v>
      </c>
      <c r="L1448" s="2">
        <f t="shared" si="44"/>
        <v>1728063000</v>
      </c>
      <c r="M1448" s="2">
        <f t="shared" si="45"/>
        <v>1267760000</v>
      </c>
    </row>
    <row r="1449" spans="1:13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t="s">
        <v>22</v>
      </c>
      <c r="K1449" t="s">
        <v>506</v>
      </c>
      <c r="L1449" s="2">
        <f t="shared" si="44"/>
        <v>3651000000</v>
      </c>
      <c r="M1449" s="2">
        <f t="shared" si="45"/>
        <v>1621000000</v>
      </c>
    </row>
    <row r="1450" spans="1:13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t="s">
        <v>22</v>
      </c>
      <c r="K1450" t="s">
        <v>506</v>
      </c>
      <c r="L1450" s="2">
        <f t="shared" si="44"/>
        <v>3972000000</v>
      </c>
      <c r="M1450" s="2">
        <f t="shared" si="45"/>
        <v>1855000000</v>
      </c>
    </row>
    <row r="1451" spans="1:13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t="s">
        <v>22</v>
      </c>
      <c r="K1451" t="s">
        <v>506</v>
      </c>
      <c r="L1451" s="2">
        <f t="shared" si="44"/>
        <v>4087000000</v>
      </c>
      <c r="M1451" s="2">
        <f t="shared" si="45"/>
        <v>1956000000</v>
      </c>
    </row>
    <row r="1452" spans="1:13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t="s">
        <v>22</v>
      </c>
      <c r="K1452" t="s">
        <v>506</v>
      </c>
      <c r="L1452" s="2">
        <f t="shared" si="44"/>
        <v>4033000000</v>
      </c>
      <c r="M1452" s="2">
        <f t="shared" si="45"/>
        <v>1926000000</v>
      </c>
    </row>
    <row r="1453" spans="1:13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t="s">
        <v>19</v>
      </c>
      <c r="K1453" t="s">
        <v>508</v>
      </c>
      <c r="L1453" s="2">
        <f t="shared" si="44"/>
        <v>2409350000</v>
      </c>
      <c r="M1453" s="2">
        <f t="shared" si="45"/>
        <v>911884000</v>
      </c>
    </row>
    <row r="1454" spans="1:13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t="s">
        <v>19</v>
      </c>
      <c r="K1454" t="s">
        <v>508</v>
      </c>
      <c r="L1454" s="2">
        <f t="shared" si="44"/>
        <v>940354000</v>
      </c>
      <c r="M1454" s="2">
        <f t="shared" si="45"/>
        <v>333589000</v>
      </c>
    </row>
    <row r="1455" spans="1:13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t="s">
        <v>19</v>
      </c>
      <c r="K1455" t="s">
        <v>508</v>
      </c>
      <c r="L1455" s="2">
        <f t="shared" si="44"/>
        <v>1671151000</v>
      </c>
      <c r="M1455" s="2">
        <f t="shared" si="45"/>
        <v>752460000</v>
      </c>
    </row>
    <row r="1456" spans="1:13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t="s">
        <v>19</v>
      </c>
      <c r="K1456" t="s">
        <v>508</v>
      </c>
      <c r="L1456" s="2">
        <f t="shared" si="44"/>
        <v>2127609000</v>
      </c>
      <c r="M1456" s="2">
        <f t="shared" si="45"/>
        <v>854301000</v>
      </c>
    </row>
    <row r="1457" spans="1:13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t="s">
        <v>19</v>
      </c>
      <c r="K1457" t="s">
        <v>197</v>
      </c>
      <c r="L1457" s="2">
        <f t="shared" si="44"/>
        <v>22733000000</v>
      </c>
      <c r="M1457" s="2">
        <f t="shared" si="45"/>
        <v>5579000000</v>
      </c>
    </row>
    <row r="1458" spans="1:13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t="s">
        <v>19</v>
      </c>
      <c r="K1458" t="s">
        <v>197</v>
      </c>
      <c r="L1458" s="2">
        <f t="shared" si="44"/>
        <v>21240000000</v>
      </c>
      <c r="M1458" s="2">
        <f t="shared" si="45"/>
        <v>4779000000</v>
      </c>
    </row>
    <row r="1459" spans="1:13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t="s">
        <v>19</v>
      </c>
      <c r="K1459" t="s">
        <v>197</v>
      </c>
      <c r="L1459" s="2">
        <f t="shared" si="44"/>
        <v>21340000000</v>
      </c>
      <c r="M1459" s="2">
        <f t="shared" si="45"/>
        <v>4535000000</v>
      </c>
    </row>
    <row r="1460" spans="1:13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t="s">
        <v>19</v>
      </c>
      <c r="K1460" t="s">
        <v>197</v>
      </c>
      <c r="L1460" s="2">
        <f t="shared" si="44"/>
        <v>21788000000</v>
      </c>
      <c r="M1460" s="2">
        <f t="shared" si="45"/>
        <v>4910000000</v>
      </c>
    </row>
    <row r="1461" spans="1:13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t="s">
        <v>19</v>
      </c>
      <c r="K1461" t="s">
        <v>289</v>
      </c>
      <c r="L1461" s="2">
        <f t="shared" si="44"/>
        <v>2163284000</v>
      </c>
      <c r="M1461" s="2">
        <f t="shared" si="45"/>
        <v>697217000</v>
      </c>
    </row>
    <row r="1462" spans="1:13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t="s">
        <v>19</v>
      </c>
      <c r="K1462" t="s">
        <v>289</v>
      </c>
      <c r="L1462" s="2">
        <f t="shared" si="44"/>
        <v>2340400000</v>
      </c>
      <c r="M1462" s="2">
        <f t="shared" si="45"/>
        <v>304300000</v>
      </c>
    </row>
    <row r="1463" spans="1:13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t="s">
        <v>19</v>
      </c>
      <c r="K1463" t="s">
        <v>289</v>
      </c>
      <c r="L1463" s="2">
        <f t="shared" si="44"/>
        <v>2537200000</v>
      </c>
      <c r="M1463" s="2">
        <f t="shared" si="45"/>
        <v>891400000</v>
      </c>
    </row>
    <row r="1464" spans="1:13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t="s">
        <v>19</v>
      </c>
      <c r="K1464" t="s">
        <v>289</v>
      </c>
      <c r="L1464" s="2">
        <f t="shared" si="44"/>
        <v>2491300000</v>
      </c>
      <c r="M1464" s="2">
        <f t="shared" si="45"/>
        <v>760100000</v>
      </c>
    </row>
    <row r="1465" spans="1:13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t="s">
        <v>19</v>
      </c>
      <c r="K1465" t="s">
        <v>257</v>
      </c>
      <c r="L1465" s="2">
        <f t="shared" si="44"/>
        <v>7356972000</v>
      </c>
      <c r="M1465" s="2">
        <f t="shared" si="45"/>
        <v>3106526000</v>
      </c>
    </row>
    <row r="1466" spans="1:13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t="s">
        <v>19</v>
      </c>
      <c r="K1466" t="s">
        <v>257</v>
      </c>
      <c r="L1466" s="2">
        <f t="shared" si="44"/>
        <v>7817659000</v>
      </c>
      <c r="M1466" s="2">
        <f t="shared" si="45"/>
        <v>3350570000</v>
      </c>
    </row>
    <row r="1467" spans="1:13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t="s">
        <v>19</v>
      </c>
      <c r="K1467" t="s">
        <v>257</v>
      </c>
      <c r="L1467" s="2">
        <f t="shared" si="44"/>
        <v>8301885000</v>
      </c>
      <c r="M1467" s="2">
        <f t="shared" si="45"/>
        <v>3606501000</v>
      </c>
    </row>
    <row r="1468" spans="1:13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t="s">
        <v>19</v>
      </c>
      <c r="K1468" t="s">
        <v>257</v>
      </c>
      <c r="L1468" s="2">
        <f t="shared" si="44"/>
        <v>8910415000</v>
      </c>
      <c r="M1468" s="2">
        <f t="shared" si="45"/>
        <v>3704700000</v>
      </c>
    </row>
    <row r="1469" spans="1:13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t="s">
        <v>47</v>
      </c>
      <c r="K1469" t="s">
        <v>48</v>
      </c>
      <c r="L1469" s="2">
        <f t="shared" si="44"/>
        <v>1633834000</v>
      </c>
      <c r="M1469" s="2">
        <f t="shared" si="45"/>
        <v>846505000</v>
      </c>
    </row>
    <row r="1470" spans="1:13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t="s">
        <v>47</v>
      </c>
      <c r="K1470" t="s">
        <v>48</v>
      </c>
      <c r="L1470" s="2">
        <f t="shared" si="44"/>
        <v>1655487000</v>
      </c>
      <c r="M1470" s="2">
        <f t="shared" si="45"/>
        <v>835776000</v>
      </c>
    </row>
    <row r="1471" spans="1:13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t="s">
        <v>47</v>
      </c>
      <c r="K1471" t="s">
        <v>48</v>
      </c>
      <c r="L1471" s="2">
        <f t="shared" si="44"/>
        <v>1716711000</v>
      </c>
      <c r="M1471" s="2">
        <f t="shared" si="45"/>
        <v>860803000</v>
      </c>
    </row>
    <row r="1472" spans="1:13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t="s">
        <v>47</v>
      </c>
      <c r="K1472" t="s">
        <v>48</v>
      </c>
      <c r="L1472" s="2">
        <f t="shared" si="44"/>
        <v>1749853000</v>
      </c>
      <c r="M1472" s="2">
        <f t="shared" si="45"/>
        <v>842829000</v>
      </c>
    </row>
    <row r="1473" spans="1:13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t="s">
        <v>25</v>
      </c>
      <c r="K1473" t="s">
        <v>30</v>
      </c>
      <c r="L1473" s="2">
        <f t="shared" si="44"/>
        <v>5295500000</v>
      </c>
      <c r="M1473" s="2">
        <f t="shared" si="45"/>
        <v>1564200000</v>
      </c>
    </row>
    <row r="1474" spans="1:13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t="s">
        <v>25</v>
      </c>
      <c r="K1474" t="s">
        <v>30</v>
      </c>
      <c r="L1474" s="2">
        <f t="shared" si="44"/>
        <v>5529100000</v>
      </c>
      <c r="M1474" s="2">
        <f t="shared" si="45"/>
        <v>1687300000</v>
      </c>
    </row>
    <row r="1475" spans="1:13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t="s">
        <v>25</v>
      </c>
      <c r="K1475" t="s">
        <v>30</v>
      </c>
      <c r="L1475" s="2">
        <f t="shared" ref="L1475:L1538" si="46">E1475-F1475</f>
        <v>7492000000</v>
      </c>
      <c r="M1475" s="2">
        <f t="shared" ref="M1475:M1538" si="47">L1475-G1475-H1475-I1475</f>
        <v>1904800000</v>
      </c>
    </row>
    <row r="1476" spans="1:13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t="s">
        <v>25</v>
      </c>
      <c r="K1476" t="s">
        <v>30</v>
      </c>
      <c r="L1476" s="2">
        <f t="shared" si="46"/>
        <v>7755900000</v>
      </c>
      <c r="M1476" s="2">
        <f t="shared" si="47"/>
        <v>2451500000</v>
      </c>
    </row>
    <row r="1477" spans="1:13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t="s">
        <v>19</v>
      </c>
      <c r="K1477" t="s">
        <v>77</v>
      </c>
      <c r="L1477" s="2">
        <f t="shared" si="46"/>
        <v>751000000</v>
      </c>
      <c r="M1477" s="2">
        <f t="shared" si="47"/>
        <v>296000000</v>
      </c>
    </row>
    <row r="1478" spans="1:13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t="s">
        <v>19</v>
      </c>
      <c r="K1478" t="s">
        <v>77</v>
      </c>
      <c r="L1478" s="2">
        <f t="shared" si="46"/>
        <v>927000000</v>
      </c>
      <c r="M1478" s="2">
        <f t="shared" si="47"/>
        <v>294000000</v>
      </c>
    </row>
    <row r="1479" spans="1:13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t="s">
        <v>19</v>
      </c>
      <c r="K1479" t="s">
        <v>77</v>
      </c>
      <c r="L1479" s="2">
        <f t="shared" si="46"/>
        <v>1206000000</v>
      </c>
      <c r="M1479" s="2">
        <f t="shared" si="47"/>
        <v>340000000</v>
      </c>
    </row>
    <row r="1480" spans="1:13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t="s">
        <v>19</v>
      </c>
      <c r="K1480" t="s">
        <v>77</v>
      </c>
      <c r="L1480" s="2">
        <f t="shared" si="46"/>
        <v>1434000000</v>
      </c>
      <c r="M1480" s="2">
        <f t="shared" si="47"/>
        <v>232000000</v>
      </c>
    </row>
    <row r="1481" spans="1:13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t="s">
        <v>47</v>
      </c>
      <c r="K1481" t="s">
        <v>50</v>
      </c>
      <c r="L1481" s="2">
        <f t="shared" si="46"/>
        <v>12884000000</v>
      </c>
      <c r="M1481" s="2">
        <f t="shared" si="47"/>
        <v>5306000000</v>
      </c>
    </row>
    <row r="1482" spans="1:13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t="s">
        <v>47</v>
      </c>
      <c r="K1482" t="s">
        <v>50</v>
      </c>
      <c r="L1482" s="2">
        <f t="shared" si="46"/>
        <v>13304000000</v>
      </c>
      <c r="M1482" s="2">
        <f t="shared" si="47"/>
        <v>5458000000</v>
      </c>
    </row>
    <row r="1483" spans="1:13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t="s">
        <v>47</v>
      </c>
      <c r="K1483" t="s">
        <v>50</v>
      </c>
      <c r="L1483" s="2">
        <f t="shared" si="46"/>
        <v>13092000000</v>
      </c>
      <c r="M1483" s="2">
        <f t="shared" si="47"/>
        <v>5113000000</v>
      </c>
    </row>
    <row r="1484" spans="1:13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t="s">
        <v>47</v>
      </c>
      <c r="K1484" t="s">
        <v>50</v>
      </c>
      <c r="L1484" s="2">
        <f t="shared" si="46"/>
        <v>12555000000</v>
      </c>
      <c r="M1484" s="2">
        <f t="shared" si="47"/>
        <v>4416000000</v>
      </c>
    </row>
    <row r="1485" spans="1:13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t="s">
        <v>19</v>
      </c>
      <c r="K1485" t="s">
        <v>517</v>
      </c>
      <c r="L1485" s="2">
        <f t="shared" si="46"/>
        <v>1566054000</v>
      </c>
      <c r="M1485" s="2">
        <f t="shared" si="47"/>
        <v>436792000</v>
      </c>
    </row>
    <row r="1486" spans="1:13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t="s">
        <v>19</v>
      </c>
      <c r="K1486" t="s">
        <v>517</v>
      </c>
      <c r="L1486" s="2">
        <f t="shared" si="46"/>
        <v>1753609000</v>
      </c>
      <c r="M1486" s="2">
        <f t="shared" si="47"/>
        <v>514650000</v>
      </c>
    </row>
    <row r="1487" spans="1:13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t="s">
        <v>19</v>
      </c>
      <c r="K1487" t="s">
        <v>517</v>
      </c>
      <c r="L1487" s="2">
        <f t="shared" si="46"/>
        <v>1950415000</v>
      </c>
      <c r="M1487" s="2">
        <f t="shared" si="47"/>
        <v>589472000</v>
      </c>
    </row>
    <row r="1488" spans="1:13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t="s">
        <v>19</v>
      </c>
      <c r="K1488" t="s">
        <v>517</v>
      </c>
      <c r="L1488" s="2">
        <f t="shared" si="46"/>
        <v>2143174000</v>
      </c>
      <c r="M1488" s="2">
        <f t="shared" si="47"/>
        <v>650508000</v>
      </c>
    </row>
    <row r="1489" spans="1:13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t="s">
        <v>36</v>
      </c>
      <c r="K1489" t="s">
        <v>124</v>
      </c>
      <c r="L1489" s="2">
        <f t="shared" si="46"/>
        <v>2358000000</v>
      </c>
      <c r="M1489" s="2">
        <f t="shared" si="47"/>
        <v>1375000000</v>
      </c>
    </row>
    <row r="1490" spans="1:13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t="s">
        <v>36</v>
      </c>
      <c r="K1490" t="s">
        <v>124</v>
      </c>
      <c r="L1490" s="2">
        <f t="shared" si="46"/>
        <v>2685000000</v>
      </c>
      <c r="M1490" s="2">
        <f t="shared" si="47"/>
        <v>1430000000</v>
      </c>
    </row>
    <row r="1491" spans="1:13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t="s">
        <v>36</v>
      </c>
      <c r="K1491" t="s">
        <v>124</v>
      </c>
      <c r="L1491" s="2">
        <f t="shared" si="46"/>
        <v>3917000000</v>
      </c>
      <c r="M1491" s="2">
        <f t="shared" si="47"/>
        <v>2169000000</v>
      </c>
    </row>
    <row r="1492" spans="1:13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t="s">
        <v>36</v>
      </c>
      <c r="K1492" t="s">
        <v>124</v>
      </c>
      <c r="L1492" s="2">
        <f t="shared" si="46"/>
        <v>4697000000</v>
      </c>
      <c r="M1492" s="2">
        <f t="shared" si="47"/>
        <v>2833000000</v>
      </c>
    </row>
    <row r="1493" spans="1:13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t="s">
        <v>83</v>
      </c>
      <c r="K1493" t="s">
        <v>341</v>
      </c>
      <c r="L1493" s="2">
        <f t="shared" si="46"/>
        <v>3764000000</v>
      </c>
      <c r="M1493" s="2">
        <f t="shared" si="47"/>
        <v>1644000000</v>
      </c>
    </row>
    <row r="1494" spans="1:13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t="s">
        <v>83</v>
      </c>
      <c r="K1494" t="s">
        <v>341</v>
      </c>
      <c r="L1494" s="2">
        <f t="shared" si="46"/>
        <v>3516000000</v>
      </c>
      <c r="M1494" s="2">
        <f t="shared" si="47"/>
        <v>779000000</v>
      </c>
    </row>
    <row r="1495" spans="1:13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t="s">
        <v>83</v>
      </c>
      <c r="K1495" t="s">
        <v>341</v>
      </c>
      <c r="L1495" s="2">
        <f t="shared" si="46"/>
        <v>4960000000</v>
      </c>
      <c r="M1495" s="2">
        <f t="shared" si="47"/>
        <v>1636000000</v>
      </c>
    </row>
    <row r="1496" spans="1:13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t="s">
        <v>83</v>
      </c>
      <c r="K1496" t="s">
        <v>341</v>
      </c>
      <c r="L1496" s="2">
        <f t="shared" si="46"/>
        <v>6245000000</v>
      </c>
      <c r="M1496" s="2">
        <f t="shared" si="47"/>
        <v>2869000000</v>
      </c>
    </row>
    <row r="1497" spans="1:13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t="s">
        <v>22</v>
      </c>
      <c r="K1497" t="s">
        <v>57</v>
      </c>
      <c r="L1497" s="2">
        <f t="shared" si="46"/>
        <v>604216000</v>
      </c>
      <c r="M1497" s="2">
        <f t="shared" si="47"/>
        <v>356619000</v>
      </c>
    </row>
    <row r="1498" spans="1:13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t="s">
        <v>22</v>
      </c>
      <c r="K1498" t="s">
        <v>57</v>
      </c>
      <c r="L1498" s="2">
        <f t="shared" si="46"/>
        <v>694867000</v>
      </c>
      <c r="M1498" s="2">
        <f t="shared" si="47"/>
        <v>382500000</v>
      </c>
    </row>
    <row r="1499" spans="1:13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t="s">
        <v>22</v>
      </c>
      <c r="K1499" t="s">
        <v>57</v>
      </c>
      <c r="L1499" s="2">
        <f t="shared" si="46"/>
        <v>777985000</v>
      </c>
      <c r="M1499" s="2">
        <f t="shared" si="47"/>
        <v>431640000</v>
      </c>
    </row>
    <row r="1500" spans="1:13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t="s">
        <v>22</v>
      </c>
      <c r="K1500" t="s">
        <v>57</v>
      </c>
      <c r="L1500" s="2">
        <f t="shared" si="46"/>
        <v>924360000</v>
      </c>
      <c r="M1500" s="2">
        <f t="shared" si="47"/>
        <v>534107000</v>
      </c>
    </row>
    <row r="1501" spans="1:13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t="s">
        <v>22</v>
      </c>
      <c r="K1501" t="s">
        <v>34</v>
      </c>
      <c r="L1501" s="2">
        <f t="shared" si="46"/>
        <v>6368000000</v>
      </c>
      <c r="M1501" s="2">
        <f t="shared" si="47"/>
        <v>2687000000</v>
      </c>
    </row>
    <row r="1502" spans="1:13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t="s">
        <v>22</v>
      </c>
      <c r="K1502" t="s">
        <v>34</v>
      </c>
      <c r="L1502" s="2">
        <f t="shared" si="46"/>
        <v>6364000000</v>
      </c>
      <c r="M1502" s="2">
        <f t="shared" si="47"/>
        <v>2984000000</v>
      </c>
    </row>
    <row r="1503" spans="1:13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t="s">
        <v>22</v>
      </c>
      <c r="K1503" t="s">
        <v>34</v>
      </c>
      <c r="L1503" s="2">
        <f t="shared" si="46"/>
        <v>7427000000</v>
      </c>
      <c r="M1503" s="2">
        <f t="shared" si="47"/>
        <v>4226000000</v>
      </c>
    </row>
    <row r="1504" spans="1:13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t="s">
        <v>22</v>
      </c>
      <c r="K1504" t="s">
        <v>34</v>
      </c>
      <c r="L1504" s="2">
        <f t="shared" si="46"/>
        <v>7560000000</v>
      </c>
      <c r="M1504" s="2">
        <f t="shared" si="47"/>
        <v>4532000000</v>
      </c>
    </row>
    <row r="1505" spans="1:13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t="s">
        <v>13</v>
      </c>
      <c r="K1505" t="s">
        <v>164</v>
      </c>
      <c r="L1505" s="2">
        <f t="shared" si="46"/>
        <v>2218000000</v>
      </c>
      <c r="M1505" s="2">
        <f t="shared" si="47"/>
        <v>1053000000</v>
      </c>
    </row>
    <row r="1506" spans="1:13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t="s">
        <v>13</v>
      </c>
      <c r="K1506" t="s">
        <v>164</v>
      </c>
      <c r="L1506" s="2">
        <f t="shared" si="46"/>
        <v>1973000000</v>
      </c>
      <c r="M1506" s="2">
        <f t="shared" si="47"/>
        <v>847000000</v>
      </c>
    </row>
    <row r="1507" spans="1:13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t="s">
        <v>13</v>
      </c>
      <c r="K1507" t="s">
        <v>164</v>
      </c>
      <c r="L1507" s="2">
        <f t="shared" si="46"/>
        <v>2457000000</v>
      </c>
      <c r="M1507" s="2">
        <f t="shared" si="47"/>
        <v>1096000000</v>
      </c>
    </row>
    <row r="1508" spans="1:13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t="s">
        <v>13</v>
      </c>
      <c r="K1508" t="s">
        <v>164</v>
      </c>
      <c r="L1508" s="2">
        <f t="shared" si="46"/>
        <v>2444000000</v>
      </c>
      <c r="M1508" s="2">
        <f t="shared" si="47"/>
        <v>1140000000</v>
      </c>
    </row>
    <row r="1509" spans="1:13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t="s">
        <v>19</v>
      </c>
      <c r="K1509" t="s">
        <v>289</v>
      </c>
      <c r="L1509" s="2">
        <f t="shared" si="46"/>
        <v>879297000</v>
      </c>
      <c r="M1509" s="2">
        <f t="shared" si="47"/>
        <v>208695000</v>
      </c>
    </row>
    <row r="1510" spans="1:13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t="s">
        <v>19</v>
      </c>
      <c r="K1510" t="s">
        <v>289</v>
      </c>
      <c r="L1510" s="2">
        <f t="shared" si="46"/>
        <v>1136670000</v>
      </c>
      <c r="M1510" s="2">
        <f t="shared" si="47"/>
        <v>265098000</v>
      </c>
    </row>
    <row r="1511" spans="1:13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t="s">
        <v>19</v>
      </c>
      <c r="K1511" t="s">
        <v>289</v>
      </c>
      <c r="L1511" s="2">
        <f t="shared" si="46"/>
        <v>1512206000</v>
      </c>
      <c r="M1511" s="2">
        <f t="shared" si="47"/>
        <v>353955000</v>
      </c>
    </row>
    <row r="1512" spans="1:13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t="s">
        <v>19</v>
      </c>
      <c r="K1512" t="s">
        <v>289</v>
      </c>
      <c r="L1512" s="2">
        <f t="shared" si="46"/>
        <v>1905547000</v>
      </c>
      <c r="M1512" s="2">
        <f t="shared" si="47"/>
        <v>408547000</v>
      </c>
    </row>
    <row r="1513" spans="1:13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t="s">
        <v>19</v>
      </c>
      <c r="K1513" t="s">
        <v>289</v>
      </c>
      <c r="L1513" s="2">
        <f t="shared" si="46"/>
        <v>879297000</v>
      </c>
      <c r="M1513" s="2">
        <f t="shared" si="47"/>
        <v>208695000</v>
      </c>
    </row>
    <row r="1514" spans="1:13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t="s">
        <v>19</v>
      </c>
      <c r="K1514" t="s">
        <v>289</v>
      </c>
      <c r="L1514" s="2">
        <f t="shared" si="46"/>
        <v>1136670000</v>
      </c>
      <c r="M1514" s="2">
        <f t="shared" si="47"/>
        <v>265098000</v>
      </c>
    </row>
    <row r="1515" spans="1:13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t="s">
        <v>19</v>
      </c>
      <c r="K1515" t="s">
        <v>289</v>
      </c>
      <c r="L1515" s="2">
        <f t="shared" si="46"/>
        <v>1512206000</v>
      </c>
      <c r="M1515" s="2">
        <f t="shared" si="47"/>
        <v>353955000</v>
      </c>
    </row>
    <row r="1516" spans="1:13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t="s">
        <v>19</v>
      </c>
      <c r="K1516" t="s">
        <v>289</v>
      </c>
      <c r="L1516" s="2">
        <f t="shared" si="46"/>
        <v>1905547000</v>
      </c>
      <c r="M1516" s="2">
        <f t="shared" si="47"/>
        <v>408547000</v>
      </c>
    </row>
    <row r="1517" spans="1:13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t="s">
        <v>13</v>
      </c>
      <c r="K1517" t="s">
        <v>14</v>
      </c>
      <c r="L1517" s="2">
        <f t="shared" si="46"/>
        <v>19332000000</v>
      </c>
      <c r="M1517" s="2">
        <f t="shared" si="47"/>
        <v>1362000000</v>
      </c>
    </row>
    <row r="1518" spans="1:13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t="s">
        <v>13</v>
      </c>
      <c r="K1518" t="s">
        <v>14</v>
      </c>
      <c r="L1518" s="2">
        <f t="shared" si="46"/>
        <v>21087000000</v>
      </c>
      <c r="M1518" s="2">
        <f t="shared" si="47"/>
        <v>1769000000</v>
      </c>
    </row>
    <row r="1519" spans="1:13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t="s">
        <v>13</v>
      </c>
      <c r="K1519" t="s">
        <v>14</v>
      </c>
      <c r="L1519" s="2">
        <f t="shared" si="46"/>
        <v>22290000000</v>
      </c>
      <c r="M1519" s="2">
        <f t="shared" si="47"/>
        <v>2816000000</v>
      </c>
    </row>
    <row r="1520" spans="1:13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t="s">
        <v>13</v>
      </c>
      <c r="K1520" t="s">
        <v>14</v>
      </c>
      <c r="L1520" s="2">
        <f t="shared" si="46"/>
        <v>25734000000</v>
      </c>
      <c r="M1520" s="2">
        <f t="shared" si="47"/>
        <v>5492000000</v>
      </c>
    </row>
    <row r="1521" spans="1:13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t="s">
        <v>52</v>
      </c>
      <c r="K1521" t="s">
        <v>234</v>
      </c>
      <c r="L1521" s="2">
        <f t="shared" si="46"/>
        <v>471296000</v>
      </c>
      <c r="M1521" s="2">
        <f t="shared" si="47"/>
        <v>67260000</v>
      </c>
    </row>
    <row r="1522" spans="1:13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t="s">
        <v>52</v>
      </c>
      <c r="K1522" t="s">
        <v>234</v>
      </c>
      <c r="L1522" s="2">
        <f t="shared" si="46"/>
        <v>500314000</v>
      </c>
      <c r="M1522" s="2">
        <f t="shared" si="47"/>
        <v>116920000</v>
      </c>
    </row>
    <row r="1523" spans="1:13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t="s">
        <v>52</v>
      </c>
      <c r="K1523" t="s">
        <v>234</v>
      </c>
      <c r="L1523" s="2">
        <f t="shared" si="46"/>
        <v>547305000</v>
      </c>
      <c r="M1523" s="2">
        <f t="shared" si="47"/>
        <v>126764000</v>
      </c>
    </row>
    <row r="1524" spans="1:13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t="s">
        <v>52</v>
      </c>
      <c r="K1524" t="s">
        <v>234</v>
      </c>
      <c r="L1524" s="2">
        <f t="shared" si="46"/>
        <v>612601000</v>
      </c>
      <c r="M1524" s="2">
        <f t="shared" si="47"/>
        <v>159591000</v>
      </c>
    </row>
    <row r="1525" spans="1:13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t="s">
        <v>19</v>
      </c>
      <c r="K1525" t="s">
        <v>79</v>
      </c>
      <c r="L1525" s="2">
        <f t="shared" si="46"/>
        <v>783674000</v>
      </c>
      <c r="M1525" s="2">
        <f t="shared" si="47"/>
        <v>294794000</v>
      </c>
    </row>
    <row r="1526" spans="1:13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t="s">
        <v>19</v>
      </c>
      <c r="K1526" t="s">
        <v>79</v>
      </c>
      <c r="L1526" s="2">
        <f t="shared" si="46"/>
        <v>941248000</v>
      </c>
      <c r="M1526" s="2">
        <f t="shared" si="47"/>
        <v>344858000</v>
      </c>
    </row>
    <row r="1527" spans="1:13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t="s">
        <v>19</v>
      </c>
      <c r="K1527" t="s">
        <v>79</v>
      </c>
      <c r="L1527" s="2">
        <f t="shared" si="46"/>
        <v>1136787000</v>
      </c>
      <c r="M1527" s="2">
        <f t="shared" si="47"/>
        <v>424781000</v>
      </c>
    </row>
    <row r="1528" spans="1:13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t="s">
        <v>19</v>
      </c>
      <c r="K1528" t="s">
        <v>79</v>
      </c>
      <c r="L1528" s="2">
        <f t="shared" si="46"/>
        <v>1384333000</v>
      </c>
      <c r="M1528" s="2">
        <f t="shared" si="47"/>
        <v>520979000</v>
      </c>
    </row>
    <row r="1529" spans="1:13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t="s">
        <v>25</v>
      </c>
      <c r="K1529" t="s">
        <v>81</v>
      </c>
      <c r="L1529" s="2">
        <f t="shared" si="46"/>
        <v>32830000000</v>
      </c>
      <c r="M1529" s="2">
        <f t="shared" si="47"/>
        <v>9623000000</v>
      </c>
    </row>
    <row r="1530" spans="1:13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t="s">
        <v>25</v>
      </c>
      <c r="K1530" t="s">
        <v>81</v>
      </c>
      <c r="L1530" s="2">
        <f t="shared" si="46"/>
        <v>36841000000</v>
      </c>
      <c r="M1530" s="2">
        <f t="shared" si="47"/>
        <v>10274000000</v>
      </c>
    </row>
    <row r="1531" spans="1:13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t="s">
        <v>25</v>
      </c>
      <c r="K1531" t="s">
        <v>81</v>
      </c>
      <c r="L1531" s="2">
        <f t="shared" si="46"/>
        <v>53232000000</v>
      </c>
      <c r="M1531" s="2">
        <f t="shared" si="47"/>
        <v>11021000000</v>
      </c>
    </row>
    <row r="1532" spans="1:13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t="s">
        <v>25</v>
      </c>
      <c r="K1532" t="s">
        <v>81</v>
      </c>
      <c r="L1532" s="2">
        <f t="shared" si="46"/>
        <v>67802000000</v>
      </c>
      <c r="M1532" s="2">
        <f t="shared" si="47"/>
        <v>12930000000</v>
      </c>
    </row>
    <row r="1533" spans="1:13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t="s">
        <v>47</v>
      </c>
      <c r="K1533" t="s">
        <v>379</v>
      </c>
      <c r="L1533" s="2">
        <f t="shared" si="46"/>
        <v>3343300000</v>
      </c>
      <c r="M1533" s="2">
        <f t="shared" si="47"/>
        <v>1394900000</v>
      </c>
    </row>
    <row r="1534" spans="1:13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t="s">
        <v>47</v>
      </c>
      <c r="K1534" t="s">
        <v>379</v>
      </c>
      <c r="L1534" s="2">
        <f t="shared" si="46"/>
        <v>3330200000</v>
      </c>
      <c r="M1534" s="2">
        <f t="shared" si="47"/>
        <v>1369400000</v>
      </c>
    </row>
    <row r="1535" spans="1:13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t="s">
        <v>47</v>
      </c>
      <c r="K1535" t="s">
        <v>379</v>
      </c>
      <c r="L1535" s="2">
        <f t="shared" si="46"/>
        <v>2802400000</v>
      </c>
      <c r="M1535" s="2">
        <f t="shared" si="47"/>
        <v>709500000</v>
      </c>
    </row>
    <row r="1536" spans="1:13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t="s">
        <v>47</v>
      </c>
      <c r="K1536" t="s">
        <v>379</v>
      </c>
      <c r="L1536" s="2">
        <f t="shared" si="46"/>
        <v>3521900000</v>
      </c>
      <c r="M1536" s="2">
        <f t="shared" si="47"/>
        <v>1391100000</v>
      </c>
    </row>
    <row r="1537" spans="1:13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t="s">
        <v>13</v>
      </c>
      <c r="K1537" t="s">
        <v>178</v>
      </c>
      <c r="L1537" s="2">
        <f t="shared" si="46"/>
        <v>16114000000</v>
      </c>
      <c r="M1537" s="2">
        <f t="shared" si="47"/>
        <v>7446000000</v>
      </c>
    </row>
    <row r="1538" spans="1:13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t="s">
        <v>13</v>
      </c>
      <c r="K1538" t="s">
        <v>178</v>
      </c>
      <c r="L1538" s="2">
        <f t="shared" si="46"/>
        <v>17891000000</v>
      </c>
      <c r="M1538" s="2">
        <f t="shared" si="47"/>
        <v>8753000000</v>
      </c>
    </row>
    <row r="1539" spans="1:13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t="s">
        <v>13</v>
      </c>
      <c r="K1539" t="s">
        <v>178</v>
      </c>
      <c r="L1539" s="2">
        <f t="shared" ref="L1539:L1602" si="48">E1539-F1539</f>
        <v>17379000000</v>
      </c>
      <c r="M1539" s="2">
        <f t="shared" ref="M1539:M1602" si="49">L1539-G1539-H1539-I1539</f>
        <v>8052000000</v>
      </c>
    </row>
    <row r="1540" spans="1:13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t="s">
        <v>13</v>
      </c>
      <c r="K1540" t="s">
        <v>178</v>
      </c>
      <c r="L1540" s="2">
        <f t="shared" si="48"/>
        <v>16194000000</v>
      </c>
      <c r="M1540" s="2">
        <f t="shared" si="49"/>
        <v>7272000000</v>
      </c>
    </row>
    <row r="1541" spans="1:13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t="s">
        <v>13</v>
      </c>
      <c r="K1541" t="s">
        <v>146</v>
      </c>
      <c r="L1541" s="2">
        <f t="shared" si="48"/>
        <v>40553000000</v>
      </c>
      <c r="M1541" s="2">
        <f t="shared" si="49"/>
        <v>1343000000</v>
      </c>
    </row>
    <row r="1542" spans="1:13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t="s">
        <v>13</v>
      </c>
      <c r="K1542" t="s">
        <v>146</v>
      </c>
      <c r="L1542" s="2">
        <f t="shared" si="48"/>
        <v>41735000000</v>
      </c>
      <c r="M1542" s="2">
        <f t="shared" si="49"/>
        <v>7034000000</v>
      </c>
    </row>
    <row r="1543" spans="1:13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t="s">
        <v>13</v>
      </c>
      <c r="K1543" t="s">
        <v>146</v>
      </c>
      <c r="L1543" s="2">
        <f t="shared" si="48"/>
        <v>43474000000</v>
      </c>
      <c r="M1543" s="2">
        <f t="shared" si="49"/>
        <v>4968000000</v>
      </c>
    </row>
    <row r="1544" spans="1:13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t="s">
        <v>13</v>
      </c>
      <c r="K1544" t="s">
        <v>146</v>
      </c>
      <c r="L1544" s="2">
        <f t="shared" si="48"/>
        <v>45416000000</v>
      </c>
      <c r="M1544" s="2">
        <f t="shared" si="49"/>
        <v>7668000000</v>
      </c>
    </row>
    <row r="1545" spans="1:13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t="s">
        <v>19</v>
      </c>
      <c r="K1545" t="s">
        <v>257</v>
      </c>
      <c r="L1545" s="2">
        <f t="shared" si="48"/>
        <v>1031531000</v>
      </c>
      <c r="M1545" s="2">
        <f t="shared" si="49"/>
        <v>374285000</v>
      </c>
    </row>
    <row r="1546" spans="1:13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t="s">
        <v>19</v>
      </c>
      <c r="K1546" t="s">
        <v>257</v>
      </c>
      <c r="L1546" s="2">
        <f t="shared" si="48"/>
        <v>1161342000</v>
      </c>
      <c r="M1546" s="2">
        <f t="shared" si="49"/>
        <v>426831000</v>
      </c>
    </row>
    <row r="1547" spans="1:13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t="s">
        <v>19</v>
      </c>
      <c r="K1547" t="s">
        <v>257</v>
      </c>
      <c r="L1547" s="2">
        <f t="shared" si="48"/>
        <v>1174930000</v>
      </c>
      <c r="M1547" s="2">
        <f t="shared" si="49"/>
        <v>365385000</v>
      </c>
    </row>
    <row r="1548" spans="1:13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t="s">
        <v>19</v>
      </c>
      <c r="K1548" t="s">
        <v>257</v>
      </c>
      <c r="L1548" s="2">
        <f t="shared" si="48"/>
        <v>1201902000</v>
      </c>
      <c r="M1548" s="2">
        <f t="shared" si="49"/>
        <v>353579000</v>
      </c>
    </row>
    <row r="1549" spans="1:13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t="s">
        <v>47</v>
      </c>
      <c r="K1549" t="s">
        <v>105</v>
      </c>
      <c r="L1549" s="2">
        <f t="shared" si="48"/>
        <v>847127000</v>
      </c>
      <c r="M1549" s="2">
        <f t="shared" si="49"/>
        <v>343329000</v>
      </c>
    </row>
    <row r="1550" spans="1:13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t="s">
        <v>47</v>
      </c>
      <c r="K1550" t="s">
        <v>105</v>
      </c>
      <c r="L1550" s="2">
        <f t="shared" si="48"/>
        <v>877800000</v>
      </c>
      <c r="M1550" s="2">
        <f t="shared" si="49"/>
        <v>355700000</v>
      </c>
    </row>
    <row r="1551" spans="1:13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t="s">
        <v>47</v>
      </c>
      <c r="K1551" t="s">
        <v>105</v>
      </c>
      <c r="L1551" s="2">
        <f t="shared" si="48"/>
        <v>808600000</v>
      </c>
      <c r="M1551" s="2">
        <f t="shared" si="49"/>
        <v>288300000</v>
      </c>
    </row>
    <row r="1552" spans="1:13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t="s">
        <v>47</v>
      </c>
      <c r="K1552" t="s">
        <v>105</v>
      </c>
      <c r="L1552" s="2">
        <f t="shared" si="48"/>
        <v>754800000</v>
      </c>
      <c r="M1552" s="2">
        <f t="shared" si="49"/>
        <v>274200000</v>
      </c>
    </row>
    <row r="1553" spans="1:13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t="s">
        <v>13</v>
      </c>
      <c r="K1553" t="s">
        <v>164</v>
      </c>
      <c r="L1553" s="2">
        <f t="shared" si="48"/>
        <v>16132000000</v>
      </c>
      <c r="M1553" s="2">
        <f t="shared" si="49"/>
        <v>8549000000</v>
      </c>
    </row>
    <row r="1554" spans="1:13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t="s">
        <v>13</v>
      </c>
      <c r="K1554" t="s">
        <v>164</v>
      </c>
      <c r="L1554" s="2">
        <f t="shared" si="48"/>
        <v>17002000000</v>
      </c>
      <c r="M1554" s="2">
        <f t="shared" si="49"/>
        <v>9593000000</v>
      </c>
    </row>
    <row r="1555" spans="1:13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t="s">
        <v>13</v>
      </c>
      <c r="K1555" t="s">
        <v>164</v>
      </c>
      <c r="L1555" s="2">
        <f t="shared" si="48"/>
        <v>15667000000</v>
      </c>
      <c r="M1555" s="2">
        <f t="shared" si="49"/>
        <v>7291000000</v>
      </c>
    </row>
    <row r="1556" spans="1:13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t="s">
        <v>13</v>
      </c>
      <c r="K1556" t="s">
        <v>164</v>
      </c>
      <c r="L1556" s="2">
        <f t="shared" si="48"/>
        <v>15784000000</v>
      </c>
      <c r="M1556" s="2">
        <f t="shared" si="49"/>
        <v>8172000000</v>
      </c>
    </row>
    <row r="1557" spans="1:13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t="s">
        <v>22</v>
      </c>
      <c r="K1557" t="s">
        <v>57</v>
      </c>
      <c r="L1557" s="2">
        <f t="shared" si="48"/>
        <v>9846000000</v>
      </c>
      <c r="M1557" s="2">
        <f t="shared" si="49"/>
        <v>7242000000</v>
      </c>
    </row>
    <row r="1558" spans="1:13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t="s">
        <v>22</v>
      </c>
      <c r="K1558" t="s">
        <v>57</v>
      </c>
      <c r="L1558" s="2">
        <f t="shared" si="48"/>
        <v>10827000000</v>
      </c>
      <c r="M1558" s="2">
        <f t="shared" si="49"/>
        <v>8150000000</v>
      </c>
    </row>
    <row r="1559" spans="1:13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t="s">
        <v>22</v>
      </c>
      <c r="K1559" t="s">
        <v>57</v>
      </c>
      <c r="L1559" s="2">
        <f t="shared" si="48"/>
        <v>11801000000</v>
      </c>
      <c r="M1559" s="2">
        <f t="shared" si="49"/>
        <v>9078000000</v>
      </c>
    </row>
    <row r="1560" spans="1:13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t="s">
        <v>22</v>
      </c>
      <c r="K1560" t="s">
        <v>57</v>
      </c>
      <c r="L1560" s="2">
        <f t="shared" si="48"/>
        <v>12856000000</v>
      </c>
      <c r="M1560" s="2">
        <f t="shared" si="49"/>
        <v>7885000000</v>
      </c>
    </row>
    <row r="1561" spans="1:13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t="s">
        <v>25</v>
      </c>
      <c r="K1561" t="s">
        <v>30</v>
      </c>
      <c r="L1561" s="2">
        <f t="shared" si="48"/>
        <v>1249687000</v>
      </c>
      <c r="M1561" s="2">
        <f t="shared" si="49"/>
        <v>608890000</v>
      </c>
    </row>
    <row r="1562" spans="1:13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t="s">
        <v>25</v>
      </c>
      <c r="K1562" t="s">
        <v>30</v>
      </c>
      <c r="L1562" s="2">
        <f t="shared" si="48"/>
        <v>1301700000</v>
      </c>
      <c r="M1562" s="2">
        <f t="shared" si="49"/>
        <v>596300000</v>
      </c>
    </row>
    <row r="1563" spans="1:13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t="s">
        <v>25</v>
      </c>
      <c r="K1563" t="s">
        <v>30</v>
      </c>
      <c r="L1563" s="2">
        <f t="shared" si="48"/>
        <v>1282700000</v>
      </c>
      <c r="M1563" s="2">
        <f t="shared" si="49"/>
        <v>549000000</v>
      </c>
    </row>
    <row r="1564" spans="1:13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t="s">
        <v>25</v>
      </c>
      <c r="K1564" t="s">
        <v>30</v>
      </c>
      <c r="L1564" s="2">
        <f t="shared" si="48"/>
        <v>1361300000</v>
      </c>
      <c r="M1564" s="2">
        <f t="shared" si="49"/>
        <v>550800000</v>
      </c>
    </row>
    <row r="1565" spans="1:13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t="s">
        <v>19</v>
      </c>
      <c r="K1565" t="s">
        <v>289</v>
      </c>
      <c r="L1565" s="2">
        <f t="shared" si="48"/>
        <v>5061975000</v>
      </c>
      <c r="M1565" s="2">
        <f t="shared" si="49"/>
        <v>1465267000</v>
      </c>
    </row>
    <row r="1566" spans="1:13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t="s">
        <v>19</v>
      </c>
      <c r="K1566" t="s">
        <v>289</v>
      </c>
      <c r="L1566" s="2">
        <f t="shared" si="48"/>
        <v>5488179000</v>
      </c>
      <c r="M1566" s="2">
        <f t="shared" si="49"/>
        <v>1647147000</v>
      </c>
    </row>
    <row r="1567" spans="1:13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t="s">
        <v>19</v>
      </c>
      <c r="K1567" t="s">
        <v>289</v>
      </c>
      <c r="L1567" s="2">
        <f t="shared" si="48"/>
        <v>5993971000</v>
      </c>
      <c r="M1567" s="2">
        <f t="shared" si="49"/>
        <v>1834086000</v>
      </c>
    </row>
    <row r="1568" spans="1:13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t="s">
        <v>19</v>
      </c>
      <c r="K1568" t="s">
        <v>289</v>
      </c>
      <c r="L1568" s="2">
        <f t="shared" si="48"/>
        <v>5982944000</v>
      </c>
      <c r="M1568" s="2">
        <f t="shared" si="49"/>
        <v>1804558000</v>
      </c>
    </row>
    <row r="1569" spans="1:13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t="s">
        <v>19</v>
      </c>
      <c r="K1569" t="s">
        <v>204</v>
      </c>
      <c r="L1569" s="2">
        <f t="shared" si="48"/>
        <v>6995000000</v>
      </c>
      <c r="M1569" s="2">
        <f t="shared" si="49"/>
        <v>3929000000</v>
      </c>
    </row>
    <row r="1570" spans="1:13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t="s">
        <v>19</v>
      </c>
      <c r="K1570" t="s">
        <v>204</v>
      </c>
      <c r="L1570" s="2">
        <f t="shared" si="48"/>
        <v>7241000000</v>
      </c>
      <c r="M1570" s="2">
        <f t="shared" si="49"/>
        <v>4125000000</v>
      </c>
    </row>
    <row r="1571" spans="1:13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t="s">
        <v>19</v>
      </c>
      <c r="K1571" t="s">
        <v>204</v>
      </c>
      <c r="L1571" s="2">
        <f t="shared" si="48"/>
        <v>6400000000</v>
      </c>
      <c r="M1571" s="2">
        <f t="shared" si="49"/>
        <v>3318000000</v>
      </c>
    </row>
    <row r="1572" spans="1:13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t="s">
        <v>19</v>
      </c>
      <c r="K1572" t="s">
        <v>204</v>
      </c>
      <c r="L1572" s="2">
        <f t="shared" si="48"/>
        <v>5804000000</v>
      </c>
      <c r="M1572" s="2">
        <f t="shared" si="49"/>
        <v>2732000000</v>
      </c>
    </row>
    <row r="1573" spans="1:13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t="s">
        <v>83</v>
      </c>
      <c r="K1573" t="s">
        <v>341</v>
      </c>
      <c r="L1573" s="2">
        <f t="shared" si="48"/>
        <v>11908000000</v>
      </c>
      <c r="M1573" s="2">
        <f t="shared" si="49"/>
        <v>5130000000</v>
      </c>
    </row>
    <row r="1574" spans="1:13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t="s">
        <v>83</v>
      </c>
      <c r="K1574" t="s">
        <v>341</v>
      </c>
      <c r="L1574" s="2">
        <f t="shared" si="48"/>
        <v>10758000000</v>
      </c>
      <c r="M1574" s="2">
        <f t="shared" si="49"/>
        <v>3957000000</v>
      </c>
    </row>
    <row r="1575" spans="1:13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t="s">
        <v>83</v>
      </c>
      <c r="K1575" t="s">
        <v>341</v>
      </c>
      <c r="L1575" s="2">
        <f t="shared" si="48"/>
        <v>12703000000</v>
      </c>
      <c r="M1575" s="2">
        <f t="shared" si="49"/>
        <v>5902000000</v>
      </c>
    </row>
    <row r="1576" spans="1:13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t="s">
        <v>83</v>
      </c>
      <c r="K1576" t="s">
        <v>341</v>
      </c>
      <c r="L1576" s="2">
        <f t="shared" si="48"/>
        <v>13153000000</v>
      </c>
      <c r="M1576" s="2">
        <f t="shared" si="49"/>
        <v>6358000000</v>
      </c>
    </row>
    <row r="1577" spans="1:13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t="s">
        <v>59</v>
      </c>
      <c r="K1577" t="s">
        <v>387</v>
      </c>
      <c r="L1577" s="2">
        <f t="shared" si="48"/>
        <v>334026000</v>
      </c>
      <c r="M1577" s="2">
        <f t="shared" si="49"/>
        <v>25883000</v>
      </c>
    </row>
    <row r="1578" spans="1:13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t="s">
        <v>59</v>
      </c>
      <c r="K1578" t="s">
        <v>387</v>
      </c>
      <c r="L1578" s="2">
        <f t="shared" si="48"/>
        <v>426880000</v>
      </c>
      <c r="M1578" s="2">
        <f t="shared" si="49"/>
        <v>152663000</v>
      </c>
    </row>
    <row r="1579" spans="1:13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t="s">
        <v>59</v>
      </c>
      <c r="K1579" t="s">
        <v>387</v>
      </c>
      <c r="L1579" s="2">
        <f t="shared" si="48"/>
        <v>587582000</v>
      </c>
      <c r="M1579" s="2">
        <f t="shared" si="49"/>
        <v>295224000</v>
      </c>
    </row>
    <row r="1580" spans="1:13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t="s">
        <v>59</v>
      </c>
      <c r="K1580" t="s">
        <v>387</v>
      </c>
      <c r="L1580" s="2">
        <f t="shared" si="48"/>
        <v>857533000</v>
      </c>
      <c r="M1580" s="2">
        <f t="shared" si="49"/>
        <v>544839000</v>
      </c>
    </row>
    <row r="1581" spans="1:13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2">
        <f t="shared" si="48"/>
        <v>1370611000</v>
      </c>
      <c r="M1581" s="2">
        <f t="shared" si="49"/>
        <v>699408000</v>
      </c>
    </row>
    <row r="1582" spans="1:13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t="s">
        <v>52</v>
      </c>
      <c r="K1582" t="s">
        <v>53</v>
      </c>
      <c r="L1582" s="2">
        <f t="shared" si="48"/>
        <v>1358901000</v>
      </c>
      <c r="M1582" s="2">
        <f t="shared" si="49"/>
        <v>708328000</v>
      </c>
    </row>
    <row r="1583" spans="1:13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t="s">
        <v>52</v>
      </c>
      <c r="K1583" t="s">
        <v>53</v>
      </c>
      <c r="L1583" s="2">
        <f t="shared" si="48"/>
        <v>1491018000</v>
      </c>
      <c r="M1583" s="2">
        <f t="shared" si="49"/>
        <v>772759000</v>
      </c>
    </row>
    <row r="1584" spans="1:13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t="s">
        <v>52</v>
      </c>
      <c r="K1584" t="s">
        <v>53</v>
      </c>
      <c r="L1584" s="2">
        <f t="shared" si="48"/>
        <v>1481866000</v>
      </c>
      <c r="M1584" s="2">
        <f t="shared" si="49"/>
        <v>737528000</v>
      </c>
    </row>
    <row r="1585" spans="1:13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t="s">
        <v>13</v>
      </c>
      <c r="K1585" t="s">
        <v>211</v>
      </c>
      <c r="L1585" s="2">
        <f t="shared" si="48"/>
        <v>891140000</v>
      </c>
      <c r="M1585" s="2">
        <f t="shared" si="49"/>
        <v>572228000</v>
      </c>
    </row>
    <row r="1586" spans="1:13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t="s">
        <v>13</v>
      </c>
      <c r="K1586" t="s">
        <v>211</v>
      </c>
      <c r="L1586" s="2">
        <f t="shared" si="48"/>
        <v>973180000</v>
      </c>
      <c r="M1586" s="2">
        <f t="shared" si="49"/>
        <v>614267000</v>
      </c>
    </row>
    <row r="1587" spans="1:13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t="s">
        <v>13</v>
      </c>
      <c r="K1587" t="s">
        <v>211</v>
      </c>
      <c r="L1587" s="2">
        <f t="shared" si="48"/>
        <v>1030128000</v>
      </c>
      <c r="M1587" s="2">
        <f t="shared" si="49"/>
        <v>660446000</v>
      </c>
    </row>
    <row r="1588" spans="1:13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t="s">
        <v>13</v>
      </c>
      <c r="K1588" t="s">
        <v>211</v>
      </c>
      <c r="L1588" s="2">
        <f t="shared" si="48"/>
        <v>1264736000</v>
      </c>
      <c r="M1588" s="2">
        <f t="shared" si="49"/>
        <v>736562000</v>
      </c>
    </row>
    <row r="1589" spans="1:13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t="s">
        <v>22</v>
      </c>
      <c r="K1589" t="s">
        <v>57</v>
      </c>
      <c r="L1589" s="2">
        <f t="shared" si="48"/>
        <v>705992000</v>
      </c>
      <c r="M1589" s="2">
        <f t="shared" si="49"/>
        <v>457327000</v>
      </c>
    </row>
    <row r="1590" spans="1:13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t="s">
        <v>22</v>
      </c>
      <c r="K1590" t="s">
        <v>57</v>
      </c>
      <c r="L1590" s="2">
        <f t="shared" si="48"/>
        <v>778074000</v>
      </c>
      <c r="M1590" s="2">
        <f t="shared" si="49"/>
        <v>528232000</v>
      </c>
    </row>
    <row r="1591" spans="1:13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t="s">
        <v>22</v>
      </c>
      <c r="K1591" t="s">
        <v>57</v>
      </c>
      <c r="L1591" s="2">
        <f t="shared" si="48"/>
        <v>821692000</v>
      </c>
      <c r="M1591" s="2">
        <f t="shared" si="49"/>
        <v>564427000</v>
      </c>
    </row>
    <row r="1592" spans="1:13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t="s">
        <v>22</v>
      </c>
      <c r="K1592" t="s">
        <v>57</v>
      </c>
      <c r="L1592" s="2">
        <f t="shared" si="48"/>
        <v>866578000</v>
      </c>
      <c r="M1592" s="2">
        <f t="shared" si="49"/>
        <v>605946000</v>
      </c>
    </row>
    <row r="1593" spans="1:13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t="s">
        <v>25</v>
      </c>
      <c r="K1593" t="s">
        <v>66</v>
      </c>
      <c r="L1593" s="2">
        <f t="shared" si="48"/>
        <v>1247157000</v>
      </c>
      <c r="M1593" s="2">
        <f t="shared" si="49"/>
        <v>48571000</v>
      </c>
    </row>
    <row r="1594" spans="1:13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t="s">
        <v>25</v>
      </c>
      <c r="K1594" t="s">
        <v>66</v>
      </c>
      <c r="L1594" s="2">
        <f t="shared" si="48"/>
        <v>1081698000</v>
      </c>
      <c r="M1594" s="2">
        <f t="shared" si="49"/>
        <v>-156587000</v>
      </c>
    </row>
    <row r="1595" spans="1:13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t="s">
        <v>25</v>
      </c>
      <c r="K1595" t="s">
        <v>66</v>
      </c>
      <c r="L1595" s="2">
        <f t="shared" si="48"/>
        <v>519428000</v>
      </c>
      <c r="M1595" s="2">
        <f t="shared" si="49"/>
        <v>-641487000</v>
      </c>
    </row>
    <row r="1596" spans="1:13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t="s">
        <v>25</v>
      </c>
      <c r="K1596" t="s">
        <v>66</v>
      </c>
      <c r="L1596" s="2">
        <f t="shared" si="48"/>
        <v>907824000</v>
      </c>
      <c r="M1596" s="2">
        <f t="shared" si="49"/>
        <v>-464673000</v>
      </c>
    </row>
    <row r="1597" spans="1:13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t="s">
        <v>52</v>
      </c>
      <c r="K1597" t="s">
        <v>53</v>
      </c>
      <c r="L1597" s="2">
        <f t="shared" si="48"/>
        <v>1396355000</v>
      </c>
      <c r="M1597" s="2">
        <f t="shared" si="49"/>
        <v>634000000</v>
      </c>
    </row>
    <row r="1598" spans="1:13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t="s">
        <v>52</v>
      </c>
      <c r="K1598" t="s">
        <v>53</v>
      </c>
      <c r="L1598" s="2">
        <f t="shared" si="48"/>
        <v>1560070000</v>
      </c>
      <c r="M1598" s="2">
        <f t="shared" si="49"/>
        <v>687373000</v>
      </c>
    </row>
    <row r="1599" spans="1:13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t="s">
        <v>52</v>
      </c>
      <c r="K1599" t="s">
        <v>53</v>
      </c>
      <c r="L1599" s="2">
        <f t="shared" si="48"/>
        <v>1875141000</v>
      </c>
      <c r="M1599" s="2">
        <f t="shared" si="49"/>
        <v>835092000</v>
      </c>
    </row>
    <row r="1600" spans="1:13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t="s">
        <v>52</v>
      </c>
      <c r="K1600" t="s">
        <v>53</v>
      </c>
      <c r="L1600" s="2">
        <f t="shared" si="48"/>
        <v>2000573000</v>
      </c>
      <c r="M1600" s="2">
        <f t="shared" si="49"/>
        <v>964786000</v>
      </c>
    </row>
    <row r="1601" spans="1:13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t="s">
        <v>182</v>
      </c>
      <c r="K1601" t="s">
        <v>183</v>
      </c>
      <c r="L1601" s="2">
        <f t="shared" si="48"/>
        <v>69571000000</v>
      </c>
      <c r="M1601" s="2">
        <f t="shared" si="49"/>
        <v>13160000000</v>
      </c>
    </row>
    <row r="1602" spans="1:13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t="s">
        <v>182</v>
      </c>
      <c r="K1602" t="s">
        <v>183</v>
      </c>
      <c r="L1602" s="2">
        <f t="shared" si="48"/>
        <v>75663000000</v>
      </c>
      <c r="M1602" s="2">
        <f t="shared" si="49"/>
        <v>31968000000</v>
      </c>
    </row>
    <row r="1603" spans="1:13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t="s">
        <v>182</v>
      </c>
      <c r="K1603" t="s">
        <v>183</v>
      </c>
      <c r="L1603" s="2">
        <f t="shared" ref="L1603:L1666" si="50">E1603-F1603</f>
        <v>77148000000</v>
      </c>
      <c r="M1603" s="2">
        <f t="shared" ref="M1603:M1666" si="51">L1603-G1603-H1603-I1603</f>
        <v>19599000000</v>
      </c>
    </row>
    <row r="1604" spans="1:13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t="s">
        <v>182</v>
      </c>
      <c r="K1604" t="s">
        <v>183</v>
      </c>
      <c r="L1604" s="2">
        <f t="shared" si="50"/>
        <v>79063000000</v>
      </c>
      <c r="M1604" s="2">
        <f t="shared" si="51"/>
        <v>33060000000</v>
      </c>
    </row>
    <row r="1605" spans="1:13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2">
        <f t="shared" si="50"/>
        <v>1106027000</v>
      </c>
      <c r="M1605" s="2">
        <f t="shared" si="51"/>
        <v>518924000</v>
      </c>
    </row>
    <row r="1606" spans="1:13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2">
        <f t="shared" si="50"/>
        <v>1120762000</v>
      </c>
      <c r="M1606" s="2">
        <f t="shared" si="51"/>
        <v>517343000</v>
      </c>
    </row>
    <row r="1607" spans="1:13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2">
        <f t="shared" si="50"/>
        <v>1164431000</v>
      </c>
      <c r="M1607" s="2">
        <f t="shared" si="51"/>
        <v>533364000</v>
      </c>
    </row>
    <row r="1608" spans="1:13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2">
        <f t="shared" si="50"/>
        <v>1199660000</v>
      </c>
      <c r="M1608" s="2">
        <f t="shared" si="51"/>
        <v>575245000</v>
      </c>
    </row>
    <row r="1609" spans="1:13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t="s">
        <v>22</v>
      </c>
      <c r="K1609" t="s">
        <v>489</v>
      </c>
      <c r="L1609" s="2">
        <f t="shared" si="50"/>
        <v>4363000000</v>
      </c>
      <c r="M1609" s="2">
        <f t="shared" si="51"/>
        <v>1266000000</v>
      </c>
    </row>
    <row r="1610" spans="1:13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t="s">
        <v>22</v>
      </c>
      <c r="K1610" t="s">
        <v>489</v>
      </c>
      <c r="L1610" s="2">
        <f t="shared" si="50"/>
        <v>4360000000</v>
      </c>
      <c r="M1610" s="2">
        <f t="shared" si="51"/>
        <v>1791000000</v>
      </c>
    </row>
    <row r="1611" spans="1:13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t="s">
        <v>22</v>
      </c>
      <c r="K1611" t="s">
        <v>489</v>
      </c>
      <c r="L1611" s="2">
        <f t="shared" si="50"/>
        <v>4221000000</v>
      </c>
      <c r="M1611" s="2">
        <f t="shared" si="51"/>
        <v>1611000000</v>
      </c>
    </row>
    <row r="1612" spans="1:13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t="s">
        <v>22</v>
      </c>
      <c r="K1612" t="s">
        <v>489</v>
      </c>
      <c r="L1612" s="2">
        <f t="shared" si="50"/>
        <v>3435000000</v>
      </c>
      <c r="M1612" s="2">
        <f t="shared" si="51"/>
        <v>466000000</v>
      </c>
    </row>
    <row r="1613" spans="1:13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t="s">
        <v>42</v>
      </c>
      <c r="K1613" t="s">
        <v>45</v>
      </c>
      <c r="L1613" s="2">
        <f t="shared" si="50"/>
        <v>1485900000</v>
      </c>
      <c r="M1613" s="2">
        <f t="shared" si="51"/>
        <v>1000300000</v>
      </c>
    </row>
    <row r="1614" spans="1:13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t="s">
        <v>42</v>
      </c>
      <c r="K1614" t="s">
        <v>45</v>
      </c>
      <c r="L1614" s="2">
        <f t="shared" si="50"/>
        <v>1536900000</v>
      </c>
      <c r="M1614" s="2">
        <f t="shared" si="51"/>
        <v>1080100000</v>
      </c>
    </row>
    <row r="1615" spans="1:13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t="s">
        <v>42</v>
      </c>
      <c r="K1615" t="s">
        <v>45</v>
      </c>
      <c r="L1615" s="2">
        <f t="shared" si="50"/>
        <v>1625300000</v>
      </c>
      <c r="M1615" s="2">
        <f t="shared" si="51"/>
        <v>1112100000</v>
      </c>
    </row>
    <row r="1616" spans="1:13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t="s">
        <v>42</v>
      </c>
      <c r="K1616" t="s">
        <v>45</v>
      </c>
      <c r="L1616" s="2">
        <f t="shared" si="50"/>
        <v>1976700000</v>
      </c>
      <c r="M1616" s="2">
        <f t="shared" si="51"/>
        <v>1250500000</v>
      </c>
    </row>
    <row r="1617" spans="1:13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t="s">
        <v>47</v>
      </c>
      <c r="K1617" t="s">
        <v>105</v>
      </c>
      <c r="L1617" s="2">
        <f t="shared" si="50"/>
        <v>89520000000</v>
      </c>
      <c r="M1617" s="2">
        <f t="shared" si="51"/>
        <v>31905000000</v>
      </c>
    </row>
    <row r="1618" spans="1:13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t="s">
        <v>47</v>
      </c>
      <c r="K1618" t="s">
        <v>105</v>
      </c>
      <c r="L1618" s="2">
        <f t="shared" si="50"/>
        <v>86732000000</v>
      </c>
      <c r="M1618" s="2">
        <f t="shared" si="51"/>
        <v>35581000000</v>
      </c>
    </row>
    <row r="1619" spans="1:13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t="s">
        <v>47</v>
      </c>
      <c r="K1619" t="s">
        <v>105</v>
      </c>
      <c r="L1619" s="2">
        <f t="shared" si="50"/>
        <v>87276000000</v>
      </c>
      <c r="M1619" s="2">
        <f t="shared" si="51"/>
        <v>36844000000</v>
      </c>
    </row>
    <row r="1620" spans="1:13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t="s">
        <v>47</v>
      </c>
      <c r="K1620" t="s">
        <v>105</v>
      </c>
      <c r="L1620" s="2">
        <f t="shared" si="50"/>
        <v>89070000000</v>
      </c>
      <c r="M1620" s="2">
        <f t="shared" si="51"/>
        <v>36654000000</v>
      </c>
    </row>
    <row r="1621" spans="1:13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t="s">
        <v>36</v>
      </c>
      <c r="K1621" t="s">
        <v>346</v>
      </c>
      <c r="L1621" s="2">
        <f t="shared" si="50"/>
        <v>4629000000</v>
      </c>
      <c r="M1621" s="2">
        <f t="shared" si="51"/>
        <v>947000000</v>
      </c>
    </row>
    <row r="1622" spans="1:13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t="s">
        <v>36</v>
      </c>
      <c r="K1622" t="s">
        <v>346</v>
      </c>
      <c r="L1622" s="2">
        <f t="shared" si="50"/>
        <v>5044000000</v>
      </c>
      <c r="M1622" s="2">
        <f t="shared" si="51"/>
        <v>1012000000</v>
      </c>
    </row>
    <row r="1623" spans="1:13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t="s">
        <v>36</v>
      </c>
      <c r="K1623" t="s">
        <v>346</v>
      </c>
      <c r="L1623" s="2">
        <f t="shared" si="50"/>
        <v>5416000000</v>
      </c>
      <c r="M1623" s="2">
        <f t="shared" si="51"/>
        <v>944000000</v>
      </c>
    </row>
    <row r="1624" spans="1:13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t="s">
        <v>36</v>
      </c>
      <c r="K1624" t="s">
        <v>346</v>
      </c>
      <c r="L1624" s="2">
        <f t="shared" si="50"/>
        <v>5411000000</v>
      </c>
      <c r="M1624" s="2">
        <f t="shared" si="51"/>
        <v>934000000</v>
      </c>
    </row>
    <row r="1625" spans="1:13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t="s">
        <v>19</v>
      </c>
      <c r="K1625" t="s">
        <v>480</v>
      </c>
      <c r="L1625" s="2">
        <f t="shared" si="50"/>
        <v>3298000000</v>
      </c>
      <c r="M1625" s="2">
        <f t="shared" si="51"/>
        <v>1445000000</v>
      </c>
    </row>
    <row r="1626" spans="1:13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t="s">
        <v>19</v>
      </c>
      <c r="K1626" t="s">
        <v>480</v>
      </c>
      <c r="L1626" s="2">
        <f t="shared" si="50"/>
        <v>3395000000</v>
      </c>
      <c r="M1626" s="2">
        <f t="shared" si="51"/>
        <v>1324000000</v>
      </c>
    </row>
    <row r="1627" spans="1:13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t="s">
        <v>19</v>
      </c>
      <c r="K1627" t="s">
        <v>480</v>
      </c>
      <c r="L1627" s="2">
        <f t="shared" si="50"/>
        <v>3690000000</v>
      </c>
      <c r="M1627" s="2">
        <f t="shared" si="51"/>
        <v>1486000000</v>
      </c>
    </row>
    <row r="1628" spans="1:13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t="s">
        <v>19</v>
      </c>
      <c r="K1628" t="s">
        <v>480</v>
      </c>
      <c r="L1628" s="2">
        <f t="shared" si="50"/>
        <v>3682000000</v>
      </c>
      <c r="M1628" s="2">
        <f t="shared" si="51"/>
        <v>1527000000</v>
      </c>
    </row>
    <row r="1629" spans="1:13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t="s">
        <v>13</v>
      </c>
      <c r="K1629" t="s">
        <v>554</v>
      </c>
      <c r="L1629" s="2">
        <f t="shared" si="50"/>
        <v>4871000000</v>
      </c>
      <c r="M1629" s="2">
        <f t="shared" si="51"/>
        <v>2070000000</v>
      </c>
    </row>
    <row r="1630" spans="1:13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t="s">
        <v>13</v>
      </c>
      <c r="K1630" t="s">
        <v>554</v>
      </c>
      <c r="L1630" s="2">
        <f t="shared" si="50"/>
        <v>4994000000</v>
      </c>
      <c r="M1630" s="2">
        <f t="shared" si="51"/>
        <v>2221000000</v>
      </c>
    </row>
    <row r="1631" spans="1:13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t="s">
        <v>13</v>
      </c>
      <c r="K1631" t="s">
        <v>554</v>
      </c>
      <c r="L1631" s="2">
        <f t="shared" si="50"/>
        <v>4730000000</v>
      </c>
      <c r="M1631" s="2">
        <f t="shared" si="51"/>
        <v>2142000000</v>
      </c>
    </row>
    <row r="1632" spans="1:13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t="s">
        <v>13</v>
      </c>
      <c r="K1632" t="s">
        <v>554</v>
      </c>
      <c r="L1632" s="2">
        <f t="shared" si="50"/>
        <v>5123000000</v>
      </c>
      <c r="M1632" s="2">
        <f t="shared" si="51"/>
        <v>2412000000</v>
      </c>
    </row>
    <row r="1633" spans="1:13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t="s">
        <v>83</v>
      </c>
      <c r="K1633" t="s">
        <v>84</v>
      </c>
      <c r="L1633" s="2">
        <f t="shared" si="50"/>
        <v>2963000000</v>
      </c>
      <c r="M1633" s="2">
        <f t="shared" si="51"/>
        <v>1612000000</v>
      </c>
    </row>
    <row r="1634" spans="1:13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t="s">
        <v>83</v>
      </c>
      <c r="K1634" t="s">
        <v>84</v>
      </c>
      <c r="L1634" s="2">
        <f t="shared" si="50"/>
        <v>2736000000</v>
      </c>
      <c r="M1634" s="2">
        <f t="shared" si="51"/>
        <v>1375000000</v>
      </c>
    </row>
    <row r="1635" spans="1:13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t="s">
        <v>83</v>
      </c>
      <c r="K1635" t="s">
        <v>84</v>
      </c>
      <c r="L1635" s="2">
        <f t="shared" si="50"/>
        <v>3129000000</v>
      </c>
      <c r="M1635" s="2">
        <f t="shared" si="51"/>
        <v>1569000000</v>
      </c>
    </row>
    <row r="1636" spans="1:13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t="s">
        <v>83</v>
      </c>
      <c r="K1636" t="s">
        <v>84</v>
      </c>
      <c r="L1636" s="2">
        <f t="shared" si="50"/>
        <v>3926000000</v>
      </c>
      <c r="M1636" s="2">
        <f t="shared" si="51"/>
        <v>1324000000</v>
      </c>
    </row>
    <row r="1637" spans="1:13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t="s">
        <v>36</v>
      </c>
      <c r="K1637" t="s">
        <v>168</v>
      </c>
      <c r="L1637" s="2">
        <f t="shared" si="50"/>
        <v>116354000000</v>
      </c>
      <c r="M1637" s="2">
        <f t="shared" si="51"/>
        <v>27725000000</v>
      </c>
    </row>
    <row r="1638" spans="1:13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t="s">
        <v>36</v>
      </c>
      <c r="K1638" t="s">
        <v>168</v>
      </c>
      <c r="L1638" s="2">
        <f t="shared" si="50"/>
        <v>118225000000</v>
      </c>
      <c r="M1638" s="2">
        <f t="shared" si="51"/>
        <v>26872000000</v>
      </c>
    </row>
    <row r="1639" spans="1:13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t="s">
        <v>36</v>
      </c>
      <c r="K1639" t="s">
        <v>168</v>
      </c>
      <c r="L1639" s="2">
        <f t="shared" si="50"/>
        <v>120565000000</v>
      </c>
      <c r="M1639" s="2">
        <f t="shared" si="51"/>
        <v>27147000000</v>
      </c>
    </row>
    <row r="1640" spans="1:13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t="s">
        <v>36</v>
      </c>
      <c r="K1640" t="s">
        <v>168</v>
      </c>
      <c r="L1640" s="2">
        <f t="shared" si="50"/>
        <v>121146000000</v>
      </c>
      <c r="M1640" s="2">
        <f t="shared" si="51"/>
        <v>24105000000</v>
      </c>
    </row>
    <row r="1641" spans="1:13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t="s">
        <v>59</v>
      </c>
      <c r="K1641" t="s">
        <v>96</v>
      </c>
      <c r="L1641" s="2">
        <f t="shared" si="50"/>
        <v>1933600000</v>
      </c>
      <c r="M1641" s="2">
        <f t="shared" si="51"/>
        <v>910000000</v>
      </c>
    </row>
    <row r="1642" spans="1:13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t="s">
        <v>59</v>
      </c>
      <c r="K1642" t="s">
        <v>96</v>
      </c>
      <c r="L1642" s="2">
        <f t="shared" si="50"/>
        <v>2138300000</v>
      </c>
      <c r="M1642" s="2">
        <f t="shared" si="51"/>
        <v>993300000</v>
      </c>
    </row>
    <row r="1643" spans="1:13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t="s">
        <v>59</v>
      </c>
      <c r="K1643" t="s">
        <v>96</v>
      </c>
      <c r="L1643" s="2">
        <f t="shared" si="50"/>
        <v>2758600000</v>
      </c>
      <c r="M1643" s="2">
        <f t="shared" si="51"/>
        <v>796700000</v>
      </c>
    </row>
    <row r="1644" spans="1:13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t="s">
        <v>22</v>
      </c>
      <c r="K1644" t="s">
        <v>57</v>
      </c>
      <c r="L1644" s="2">
        <f t="shared" si="50"/>
        <v>2470600000</v>
      </c>
      <c r="M1644" s="2">
        <f t="shared" si="51"/>
        <v>1330000000</v>
      </c>
    </row>
    <row r="1645" spans="1:13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t="s">
        <v>22</v>
      </c>
      <c r="K1645" t="s">
        <v>57</v>
      </c>
      <c r="L1645" s="2">
        <f t="shared" si="50"/>
        <v>2307000000</v>
      </c>
      <c r="M1645" s="2">
        <f t="shared" si="51"/>
        <v>1107400000</v>
      </c>
    </row>
    <row r="1646" spans="1:13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t="s">
        <v>22</v>
      </c>
      <c r="K1646" t="s">
        <v>57</v>
      </c>
      <c r="L1646" s="2">
        <f t="shared" si="50"/>
        <v>2309800000</v>
      </c>
      <c r="M1646" s="2">
        <f t="shared" si="51"/>
        <v>1140500000</v>
      </c>
    </row>
    <row r="1647" spans="1:13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t="s">
        <v>22</v>
      </c>
      <c r="K1647" t="s">
        <v>57</v>
      </c>
      <c r="L1647" s="2">
        <f t="shared" si="50"/>
        <v>2284300000</v>
      </c>
      <c r="M1647" s="2">
        <f t="shared" si="51"/>
        <v>1109400000</v>
      </c>
    </row>
    <row r="1648" spans="1:13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t="s">
        <v>52</v>
      </c>
      <c r="K1648" t="s">
        <v>53</v>
      </c>
      <c r="L1648" s="2">
        <f t="shared" si="50"/>
        <v>996000000</v>
      </c>
      <c r="M1648" s="2">
        <f t="shared" si="51"/>
        <v>644000000</v>
      </c>
    </row>
    <row r="1649" spans="1:13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t="s">
        <v>52</v>
      </c>
      <c r="K1649" t="s">
        <v>53</v>
      </c>
      <c r="L1649" s="2">
        <f t="shared" si="50"/>
        <v>1538000000</v>
      </c>
      <c r="M1649" s="2">
        <f t="shared" si="51"/>
        <v>1011000000</v>
      </c>
    </row>
    <row r="1650" spans="1:13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t="s">
        <v>52</v>
      </c>
      <c r="K1650" t="s">
        <v>53</v>
      </c>
      <c r="L1650" s="2">
        <f t="shared" si="50"/>
        <v>1640000000</v>
      </c>
      <c r="M1650" s="2">
        <f t="shared" si="51"/>
        <v>1364000000</v>
      </c>
    </row>
    <row r="1651" spans="1:13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t="s">
        <v>52</v>
      </c>
      <c r="K1651" t="s">
        <v>53</v>
      </c>
      <c r="L1651" s="2">
        <f t="shared" si="50"/>
        <v>1388000000</v>
      </c>
      <c r="M1651" s="2">
        <f t="shared" si="51"/>
        <v>944000000</v>
      </c>
    </row>
    <row r="1652" spans="1:13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t="s">
        <v>19</v>
      </c>
      <c r="K1652" t="s">
        <v>133</v>
      </c>
      <c r="L1652" s="2">
        <f t="shared" si="50"/>
        <v>2441000000</v>
      </c>
      <c r="M1652" s="2">
        <f t="shared" si="51"/>
        <v>867000000</v>
      </c>
    </row>
    <row r="1653" spans="1:13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t="s">
        <v>19</v>
      </c>
      <c r="K1653" t="s">
        <v>133</v>
      </c>
      <c r="L1653" s="2">
        <f t="shared" si="50"/>
        <v>2615000000</v>
      </c>
      <c r="M1653" s="2">
        <f t="shared" si="51"/>
        <v>928000000</v>
      </c>
    </row>
    <row r="1654" spans="1:13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t="s">
        <v>19</v>
      </c>
      <c r="K1654" t="s">
        <v>133</v>
      </c>
      <c r="L1654" s="2">
        <f t="shared" si="50"/>
        <v>2777000000</v>
      </c>
      <c r="M1654" s="2">
        <f t="shared" si="51"/>
        <v>987000000</v>
      </c>
    </row>
    <row r="1655" spans="1:13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t="s">
        <v>19</v>
      </c>
      <c r="K1655" t="s">
        <v>133</v>
      </c>
      <c r="L1655" s="2">
        <f t="shared" si="50"/>
        <v>2836000000</v>
      </c>
      <c r="M1655" s="2">
        <f t="shared" si="51"/>
        <v>1028000000</v>
      </c>
    </row>
    <row r="1656" spans="1:13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t="s">
        <v>19</v>
      </c>
      <c r="K1656" t="s">
        <v>562</v>
      </c>
      <c r="L1656" s="2">
        <f t="shared" si="50"/>
        <v>1902709000</v>
      </c>
      <c r="M1656" s="2">
        <f t="shared" si="51"/>
        <v>1047833000</v>
      </c>
    </row>
    <row r="1657" spans="1:13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t="s">
        <v>19</v>
      </c>
      <c r="K1657" t="s">
        <v>562</v>
      </c>
      <c r="L1657" s="2">
        <f t="shared" si="50"/>
        <v>2142114000</v>
      </c>
      <c r="M1657" s="2">
        <f t="shared" si="51"/>
        <v>1305137000</v>
      </c>
    </row>
    <row r="1658" spans="1:13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t="s">
        <v>19</v>
      </c>
      <c r="K1658" t="s">
        <v>562</v>
      </c>
      <c r="L1658" s="2">
        <f t="shared" si="50"/>
        <v>2117350000</v>
      </c>
      <c r="M1658" s="2">
        <f t="shared" si="51"/>
        <v>1300330000</v>
      </c>
    </row>
    <row r="1659" spans="1:13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t="s">
        <v>19</v>
      </c>
      <c r="K1659" t="s">
        <v>562</v>
      </c>
      <c r="L1659" s="2">
        <f t="shared" si="50"/>
        <v>1545509000</v>
      </c>
      <c r="M1659" s="2">
        <f t="shared" si="51"/>
        <v>747552000</v>
      </c>
    </row>
    <row r="1660" spans="1:13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t="s">
        <v>83</v>
      </c>
      <c r="K1660" t="s">
        <v>84</v>
      </c>
      <c r="L1660" s="2">
        <f t="shared" si="50"/>
        <v>1286035000</v>
      </c>
      <c r="M1660" s="2">
        <f t="shared" si="51"/>
        <v>583817000</v>
      </c>
    </row>
    <row r="1661" spans="1:13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t="s">
        <v>83</v>
      </c>
      <c r="K1661" t="s">
        <v>84</v>
      </c>
      <c r="L1661" s="2">
        <f t="shared" si="50"/>
        <v>1591853000</v>
      </c>
      <c r="M1661" s="2">
        <f t="shared" si="51"/>
        <v>903836000</v>
      </c>
    </row>
    <row r="1662" spans="1:13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t="s">
        <v>83</v>
      </c>
      <c r="K1662" t="s">
        <v>84</v>
      </c>
      <c r="L1662" s="2">
        <f t="shared" si="50"/>
        <v>1851345000</v>
      </c>
      <c r="M1662" s="2">
        <f t="shared" si="51"/>
        <v>820254000</v>
      </c>
    </row>
    <row r="1663" spans="1:13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t="s">
        <v>83</v>
      </c>
      <c r="K1663" t="s">
        <v>84</v>
      </c>
      <c r="L1663" s="2">
        <f t="shared" si="50"/>
        <v>932745000</v>
      </c>
      <c r="M1663" s="2">
        <f t="shared" si="51"/>
        <v>-26045000</v>
      </c>
    </row>
    <row r="1664" spans="1:13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t="s">
        <v>42</v>
      </c>
      <c r="K1664" t="s">
        <v>43</v>
      </c>
      <c r="L1664" s="2">
        <f t="shared" si="50"/>
        <v>3418187000</v>
      </c>
      <c r="M1664" s="2">
        <f t="shared" si="51"/>
        <v>1822683000</v>
      </c>
    </row>
    <row r="1665" spans="1:13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t="s">
        <v>42</v>
      </c>
      <c r="K1665" t="s">
        <v>43</v>
      </c>
      <c r="L1665" s="2">
        <f t="shared" si="50"/>
        <v>3506644000</v>
      </c>
      <c r="M1665" s="2">
        <f t="shared" si="51"/>
        <v>1847555000</v>
      </c>
    </row>
    <row r="1666" spans="1:13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t="s">
        <v>42</v>
      </c>
      <c r="K1666" t="s">
        <v>43</v>
      </c>
      <c r="L1666" s="2">
        <f t="shared" si="50"/>
        <v>3734783000</v>
      </c>
      <c r="M1666" s="2">
        <f t="shared" si="51"/>
        <v>1948130000</v>
      </c>
    </row>
    <row r="1667" spans="1:13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t="s">
        <v>42</v>
      </c>
      <c r="K1667" t="s">
        <v>43</v>
      </c>
      <c r="L1667" s="2">
        <f t="shared" ref="L1667:L1711" si="52">E1667-F1667</f>
        <v>3990853000</v>
      </c>
      <c r="M1667" s="2">
        <f t="shared" ref="M1667:M1711" si="53">L1667-G1667-H1667-I1667</f>
        <v>2000512000</v>
      </c>
    </row>
    <row r="1668" spans="1:13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t="s">
        <v>47</v>
      </c>
      <c r="K1668" t="s">
        <v>50</v>
      </c>
      <c r="L1668" s="2">
        <f t="shared" si="52"/>
        <v>2067228000</v>
      </c>
      <c r="M1668" s="2">
        <f t="shared" si="53"/>
        <v>893273000</v>
      </c>
    </row>
    <row r="1669" spans="1:13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t="s">
        <v>47</v>
      </c>
      <c r="K1669" t="s">
        <v>50</v>
      </c>
      <c r="L1669" s="2">
        <f t="shared" si="52"/>
        <v>2434745000</v>
      </c>
      <c r="M1669" s="2">
        <f t="shared" si="53"/>
        <v>1221567000</v>
      </c>
    </row>
    <row r="1670" spans="1:13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t="s">
        <v>47</v>
      </c>
      <c r="K1670" t="s">
        <v>50</v>
      </c>
      <c r="L1670" s="2">
        <f t="shared" si="52"/>
        <v>2362793000</v>
      </c>
      <c r="M1670" s="2">
        <f t="shared" si="53"/>
        <v>1021478000</v>
      </c>
    </row>
    <row r="1671" spans="1:13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t="s">
        <v>47</v>
      </c>
      <c r="K1671" t="s">
        <v>50</v>
      </c>
      <c r="L1671" s="2">
        <f t="shared" si="52"/>
        <v>3109281000</v>
      </c>
      <c r="M1671" s="2">
        <f t="shared" si="53"/>
        <v>1142342000</v>
      </c>
    </row>
    <row r="1672" spans="1:13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2">
        <f t="shared" si="52"/>
        <v>1431446000</v>
      </c>
      <c r="M1672" s="2">
        <f t="shared" si="53"/>
        <v>580732000</v>
      </c>
    </row>
    <row r="1673" spans="1:13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2">
        <f t="shared" si="52"/>
        <v>1639278000</v>
      </c>
      <c r="M1673" s="2">
        <f t="shared" si="53"/>
        <v>758337000</v>
      </c>
    </row>
    <row r="1674" spans="1:13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2">
        <f t="shared" si="52"/>
        <v>1668521000</v>
      </c>
      <c r="M1674" s="2">
        <f t="shared" si="53"/>
        <v>779569000</v>
      </c>
    </row>
    <row r="1675" spans="1:13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2">
        <f t="shared" si="52"/>
        <v>1541974000</v>
      </c>
      <c r="M1675" s="2">
        <f t="shared" si="53"/>
        <v>669881000</v>
      </c>
    </row>
    <row r="1676" spans="1:13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t="s">
        <v>83</v>
      </c>
      <c r="K1676" t="s">
        <v>144</v>
      </c>
      <c r="L1676" s="2">
        <f t="shared" si="52"/>
        <v>149453000000</v>
      </c>
      <c r="M1676" s="2">
        <f t="shared" si="53"/>
        <v>51721000000</v>
      </c>
    </row>
    <row r="1677" spans="1:13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t="s">
        <v>83</v>
      </c>
      <c r="K1677" t="s">
        <v>144</v>
      </c>
      <c r="L1677" s="2">
        <f t="shared" si="52"/>
        <v>136155000000</v>
      </c>
      <c r="M1677" s="2">
        <f t="shared" si="53"/>
        <v>42277000000</v>
      </c>
    </row>
    <row r="1678" spans="1:13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t="s">
        <v>83</v>
      </c>
      <c r="K1678" t="s">
        <v>144</v>
      </c>
      <c r="L1678" s="2">
        <f t="shared" si="52"/>
        <v>127274000000</v>
      </c>
      <c r="M1678" s="2">
        <f t="shared" si="53"/>
        <v>35751000000</v>
      </c>
    </row>
    <row r="1679" spans="1:13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t="s">
        <v>83</v>
      </c>
      <c r="K1679" t="s">
        <v>144</v>
      </c>
      <c r="L1679" s="2">
        <f t="shared" si="52"/>
        <v>93898000000</v>
      </c>
      <c r="M1679" s="2">
        <f t="shared" si="53"/>
        <v>14406000000</v>
      </c>
    </row>
    <row r="1680" spans="1:13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t="s">
        <v>25</v>
      </c>
      <c r="K1680" t="s">
        <v>166</v>
      </c>
      <c r="L1680" s="2">
        <f t="shared" si="52"/>
        <v>1556387000</v>
      </c>
      <c r="M1680" s="2">
        <f t="shared" si="53"/>
        <v>407656000</v>
      </c>
    </row>
    <row r="1681" spans="1:13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t="s">
        <v>25</v>
      </c>
      <c r="K1681" t="s">
        <v>166</v>
      </c>
      <c r="L1681" s="2">
        <f t="shared" si="52"/>
        <v>1577400000</v>
      </c>
      <c r="M1681" s="2">
        <f t="shared" si="53"/>
        <v>432600000</v>
      </c>
    </row>
    <row r="1682" spans="1:13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t="s">
        <v>25</v>
      </c>
      <c r="K1682" t="s">
        <v>166</v>
      </c>
      <c r="L1682" s="2">
        <f t="shared" si="52"/>
        <v>1599800000</v>
      </c>
      <c r="M1682" s="2">
        <f t="shared" si="53"/>
        <v>456700000</v>
      </c>
    </row>
    <row r="1683" spans="1:13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t="s">
        <v>25</v>
      </c>
      <c r="K1683" t="s">
        <v>166</v>
      </c>
      <c r="L1683" s="2">
        <f t="shared" si="52"/>
        <v>1517200000</v>
      </c>
      <c r="M1683" s="2">
        <f t="shared" si="53"/>
        <v>439900000</v>
      </c>
    </row>
    <row r="1684" spans="1:13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2">
        <f t="shared" si="52"/>
        <v>6787000000</v>
      </c>
      <c r="M1684" s="2">
        <f t="shared" si="53"/>
        <v>1433000000</v>
      </c>
    </row>
    <row r="1685" spans="1:13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2">
        <f t="shared" si="52"/>
        <v>6485000000</v>
      </c>
      <c r="M1685" s="2">
        <f t="shared" si="53"/>
        <v>1358000000</v>
      </c>
    </row>
    <row r="1686" spans="1:13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2">
        <f t="shared" si="52"/>
        <v>6246000000</v>
      </c>
      <c r="M1686" s="2">
        <f t="shared" si="53"/>
        <v>1334000000</v>
      </c>
    </row>
    <row r="1687" spans="1:13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2">
        <f t="shared" si="52"/>
        <v>5263000000</v>
      </c>
      <c r="M1687" s="2">
        <f t="shared" si="53"/>
        <v>598000000</v>
      </c>
    </row>
    <row r="1688" spans="1:13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t="s">
        <v>13</v>
      </c>
      <c r="K1688" t="s">
        <v>164</v>
      </c>
      <c r="L1688" s="2">
        <f t="shared" si="52"/>
        <v>1502000000</v>
      </c>
      <c r="M1688" s="2">
        <f t="shared" si="53"/>
        <v>460000000</v>
      </c>
    </row>
    <row r="1689" spans="1:13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t="s">
        <v>13</v>
      </c>
      <c r="K1689" t="s">
        <v>164</v>
      </c>
      <c r="L1689" s="2">
        <f t="shared" si="52"/>
        <v>1499000000</v>
      </c>
      <c r="M1689" s="2">
        <f t="shared" si="53"/>
        <v>405000000</v>
      </c>
    </row>
    <row r="1690" spans="1:13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t="s">
        <v>13</v>
      </c>
      <c r="K1690" t="s">
        <v>164</v>
      </c>
      <c r="L1690" s="2">
        <f t="shared" si="52"/>
        <v>1513000000</v>
      </c>
      <c r="M1690" s="2">
        <f t="shared" si="53"/>
        <v>489000000</v>
      </c>
    </row>
    <row r="1691" spans="1:13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t="s">
        <v>13</v>
      </c>
      <c r="K1691" t="s">
        <v>164</v>
      </c>
      <c r="L1691" s="2">
        <f t="shared" si="52"/>
        <v>1404000000</v>
      </c>
      <c r="M1691" s="2">
        <f t="shared" si="53"/>
        <v>455000000</v>
      </c>
    </row>
    <row r="1692" spans="1:13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2">
        <f t="shared" si="52"/>
        <v>3366000000</v>
      </c>
      <c r="M1692" s="2">
        <f t="shared" si="53"/>
        <v>802538000</v>
      </c>
    </row>
    <row r="1693" spans="1:13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2">
        <f t="shared" si="52"/>
        <v>3331000000</v>
      </c>
      <c r="M1693" s="2">
        <f t="shared" si="53"/>
        <v>577297000</v>
      </c>
    </row>
    <row r="1694" spans="1:13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2">
        <f t="shared" si="52"/>
        <v>3230758000</v>
      </c>
      <c r="M1694" s="2">
        <f t="shared" si="53"/>
        <v>236912000</v>
      </c>
    </row>
    <row r="1695" spans="1:13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2">
        <f t="shared" si="52"/>
        <v>2890553000</v>
      </c>
      <c r="M1695" s="2">
        <f t="shared" si="53"/>
        <v>-134934000</v>
      </c>
    </row>
    <row r="1696" spans="1:13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t="s">
        <v>19</v>
      </c>
      <c r="K1696" t="s">
        <v>155</v>
      </c>
      <c r="L1696" s="2">
        <f t="shared" si="52"/>
        <v>3781000000</v>
      </c>
      <c r="M1696" s="2">
        <f t="shared" si="53"/>
        <v>2331000000</v>
      </c>
    </row>
    <row r="1697" spans="1:13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t="s">
        <v>19</v>
      </c>
      <c r="K1697" t="s">
        <v>155</v>
      </c>
      <c r="L1697" s="2">
        <f t="shared" si="52"/>
        <v>3583000000</v>
      </c>
      <c r="M1697" s="2">
        <f t="shared" si="53"/>
        <v>2129000000</v>
      </c>
    </row>
    <row r="1698" spans="1:13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t="s">
        <v>19</v>
      </c>
      <c r="K1698" t="s">
        <v>155</v>
      </c>
      <c r="L1698" s="2">
        <f t="shared" si="52"/>
        <v>3597000000</v>
      </c>
      <c r="M1698" s="2">
        <f t="shared" si="53"/>
        <v>2092000000</v>
      </c>
    </row>
    <row r="1699" spans="1:13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t="s">
        <v>19</v>
      </c>
      <c r="K1699" t="s">
        <v>155</v>
      </c>
      <c r="L1699" s="2">
        <f t="shared" si="52"/>
        <v>3746000000</v>
      </c>
      <c r="M1699" s="2">
        <f t="shared" si="53"/>
        <v>2000000000</v>
      </c>
    </row>
    <row r="1700" spans="1:13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t="s">
        <v>25</v>
      </c>
      <c r="K1700" t="s">
        <v>30</v>
      </c>
      <c r="L1700" s="2">
        <f t="shared" si="52"/>
        <v>3346500000</v>
      </c>
      <c r="M1700" s="2">
        <f t="shared" si="53"/>
        <v>1298800000</v>
      </c>
    </row>
    <row r="1701" spans="1:13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2">
        <f t="shared" si="52"/>
        <v>3356700000</v>
      </c>
      <c r="M1701" s="2">
        <f t="shared" si="53"/>
        <v>1278900000</v>
      </c>
    </row>
    <row r="1702" spans="1:13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2">
        <f t="shared" si="52"/>
        <v>3430500000</v>
      </c>
      <c r="M1702" s="2">
        <f t="shared" si="53"/>
        <v>1378400000</v>
      </c>
    </row>
    <row r="1703" spans="1:13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2">
        <f t="shared" si="52"/>
        <v>4197200000</v>
      </c>
      <c r="M1703" s="2">
        <f t="shared" si="53"/>
        <v>1299100000</v>
      </c>
    </row>
    <row r="1704" spans="1:13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t="s">
        <v>47</v>
      </c>
      <c r="K1704" t="s">
        <v>140</v>
      </c>
      <c r="L1704" s="2">
        <f t="shared" si="52"/>
        <v>2378446000</v>
      </c>
      <c r="M1704" s="2">
        <f t="shared" si="53"/>
        <v>768202000</v>
      </c>
    </row>
    <row r="1705" spans="1:13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-72761000</v>
      </c>
      <c r="J1705" t="s">
        <v>47</v>
      </c>
      <c r="K1705" t="s">
        <v>140</v>
      </c>
      <c r="L1705" s="2">
        <f t="shared" si="52"/>
        <v>2219899000</v>
      </c>
      <c r="M1705" s="2">
        <f t="shared" si="53"/>
        <v>592596000</v>
      </c>
    </row>
    <row r="1706" spans="1:13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-87159000</v>
      </c>
      <c r="J1706" t="s">
        <v>47</v>
      </c>
      <c r="K1706" t="s">
        <v>140</v>
      </c>
      <c r="L1706" s="2">
        <f t="shared" si="52"/>
        <v>2311895000</v>
      </c>
      <c r="M1706" s="2">
        <f t="shared" si="53"/>
        <v>744685000</v>
      </c>
    </row>
    <row r="1707" spans="1:13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t="s">
        <v>47</v>
      </c>
      <c r="K1707" t="s">
        <v>140</v>
      </c>
      <c r="L1707" s="2">
        <f t="shared" si="52"/>
        <v>2161247000</v>
      </c>
      <c r="M1707" s="2">
        <f t="shared" si="53"/>
        <v>520726000</v>
      </c>
    </row>
    <row r="1708" spans="1:13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2">
        <f t="shared" si="52"/>
        <v>2892000000</v>
      </c>
      <c r="M1708" s="2">
        <f t="shared" si="53"/>
        <v>820000000</v>
      </c>
    </row>
    <row r="1709" spans="1:13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2">
        <f t="shared" si="52"/>
        <v>3068000000</v>
      </c>
      <c r="M1709" s="2">
        <f t="shared" si="53"/>
        <v>969000000</v>
      </c>
    </row>
    <row r="1710" spans="1:13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2">
        <f t="shared" si="52"/>
        <v>3027000000</v>
      </c>
      <c r="M1710" s="2">
        <f t="shared" si="53"/>
        <v>1070000000</v>
      </c>
    </row>
    <row r="1711" spans="1:13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 t="shared" si="52"/>
        <v>3222000000</v>
      </c>
      <c r="M1711" s="2">
        <f t="shared" si="53"/>
        <v>1397000000</v>
      </c>
    </row>
  </sheetData>
  <autoFilter ref="A1:M1711" xr:uid="{B52F4CA9-84EC-46F2-97AE-16FA0D60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385E1-377C-4DB2-BDA3-B5D7C538C85A}">
  <dimension ref="A2:D10"/>
  <sheetViews>
    <sheetView workbookViewId="0">
      <selection activeCell="D23" sqref="D23"/>
    </sheetView>
  </sheetViews>
  <sheetFormatPr defaultRowHeight="14.4" x14ac:dyDescent="0.3"/>
  <cols>
    <col min="1" max="1" width="16.5546875" bestFit="1" customWidth="1"/>
    <col min="2" max="2" width="18.6640625" bestFit="1" customWidth="1"/>
    <col min="3" max="3" width="14" bestFit="1" customWidth="1"/>
    <col min="4" max="4" width="30" bestFit="1" customWidth="1"/>
  </cols>
  <sheetData>
    <row r="2" spans="1:4" x14ac:dyDescent="0.3">
      <c r="A2" t="s">
        <v>608</v>
      </c>
    </row>
    <row r="3" spans="1:4" x14ac:dyDescent="0.3">
      <c r="B3" t="s">
        <v>91</v>
      </c>
      <c r="C3" s="2">
        <f>AVERAGE('Filtered data'!M2:M21)</f>
        <v>3654751850</v>
      </c>
      <c r="D3" s="85" t="s">
        <v>613</v>
      </c>
    </row>
    <row r="4" spans="1:4" x14ac:dyDescent="0.3">
      <c r="B4" t="s">
        <v>34</v>
      </c>
      <c r="C4" s="2">
        <f>AVERAGE('Filtered data'!M22:M70)</f>
        <v>2570213714.2857141</v>
      </c>
      <c r="D4" s="85" t="s">
        <v>614</v>
      </c>
    </row>
    <row r="5" spans="1:4" x14ac:dyDescent="0.3">
      <c r="A5" t="s">
        <v>576</v>
      </c>
    </row>
    <row r="6" spans="1:4" x14ac:dyDescent="0.3">
      <c r="B6" t="s">
        <v>91</v>
      </c>
      <c r="C6" s="82">
        <f>MEDIAN('Filtered data'!M2:M21)</f>
        <v>4033500000</v>
      </c>
      <c r="D6" s="82" t="s">
        <v>615</v>
      </c>
    </row>
    <row r="7" spans="1:4" x14ac:dyDescent="0.3">
      <c r="B7" t="s">
        <v>34</v>
      </c>
      <c r="C7" s="82">
        <f>MEDIAN('Filtered data'!M22:M70)</f>
        <v>758337000</v>
      </c>
      <c r="D7" s="85" t="s">
        <v>616</v>
      </c>
    </row>
    <row r="8" spans="1:4" x14ac:dyDescent="0.3">
      <c r="A8" t="s">
        <v>609</v>
      </c>
    </row>
    <row r="9" spans="1:4" x14ac:dyDescent="0.3">
      <c r="B9" t="s">
        <v>91</v>
      </c>
      <c r="C9" s="82">
        <f>STDEV('Filtered data'!M2:M21)</f>
        <v>2281009665.1940002</v>
      </c>
      <c r="D9" s="85" t="s">
        <v>617</v>
      </c>
    </row>
    <row r="10" spans="1:4" x14ac:dyDescent="0.3">
      <c r="B10" t="s">
        <v>34</v>
      </c>
      <c r="C10" s="82">
        <f>STDEV('Filtered data'!M22:M70)</f>
        <v>4022231504.7703204</v>
      </c>
      <c r="D10" s="85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991B-CD7D-4823-ADDF-441E5CE6CC66}">
  <dimension ref="A1:F15"/>
  <sheetViews>
    <sheetView tabSelected="1" zoomScale="106" workbookViewId="0">
      <selection activeCell="B1" sqref="B1"/>
    </sheetView>
  </sheetViews>
  <sheetFormatPr defaultRowHeight="14.4" x14ac:dyDescent="0.3"/>
  <cols>
    <col min="1" max="1" width="38.6640625" bestFit="1" customWidth="1"/>
    <col min="3" max="5" width="16.21875" bestFit="1" customWidth="1"/>
    <col min="6" max="6" width="15.6640625" bestFit="1" customWidth="1"/>
  </cols>
  <sheetData>
    <row r="1" spans="1:6" x14ac:dyDescent="0.3">
      <c r="A1" s="7" t="s">
        <v>592</v>
      </c>
      <c r="B1" s="71" t="s">
        <v>432</v>
      </c>
    </row>
    <row r="2" spans="1:6" x14ac:dyDescent="0.3">
      <c r="A2" s="7"/>
      <c r="B2" s="8"/>
    </row>
    <row r="3" spans="1:6" ht="18" x14ac:dyDescent="0.35">
      <c r="A3" s="6" t="s">
        <v>589</v>
      </c>
      <c r="B3" s="5"/>
      <c r="C3" s="5"/>
      <c r="D3" s="5"/>
      <c r="E3" s="5"/>
      <c r="F3" s="5"/>
    </row>
    <row r="4" spans="1:6" x14ac:dyDescent="0.3">
      <c r="A4" s="26"/>
      <c r="B4" s="27"/>
      <c r="C4" s="17" t="s">
        <v>11</v>
      </c>
      <c r="D4" s="17" t="s">
        <v>15</v>
      </c>
      <c r="E4" s="17" t="s">
        <v>16</v>
      </c>
      <c r="F4" s="73" t="s">
        <v>17</v>
      </c>
    </row>
    <row r="5" spans="1:6" x14ac:dyDescent="0.3">
      <c r="A5" s="30" t="s">
        <v>579</v>
      </c>
      <c r="B5" s="29"/>
      <c r="C5" s="19" cm="1">
        <f t="array" ref="C5">INDEX(TotalRevenue,MATCH(1, ($B$1=TickerSymbol)*(C$4=Years),0))</f>
        <v>16596800000</v>
      </c>
      <c r="D5" s="19" cm="1">
        <f t="array" ref="D5">INDEX(TotalRevenue,MATCH(1, ($B$1=TickerSymbol)*(D$4=Years),0))</f>
        <v>16661000000</v>
      </c>
      <c r="E5" s="19" cm="1">
        <f t="array" ref="E5">INDEX(TotalRevenue,MATCH(1, ($B$1=TickerSymbol)*(E$4=Years),0))</f>
        <v>18534400000</v>
      </c>
      <c r="F5" s="74" cm="1">
        <f t="array" ref="F5">INDEX(TotalRevenue,MATCH(1, ($B$1=TickerSymbol)*(F$4=Years),0))</f>
        <v>18671300000</v>
      </c>
    </row>
    <row r="6" spans="1:6" x14ac:dyDescent="0.3">
      <c r="A6" s="10" t="s">
        <v>580</v>
      </c>
      <c r="B6" s="29"/>
      <c r="C6" s="21" cm="1">
        <f t="array" ref="C6">INDEX(cogs,MATCH(1, ($B$1=TickerSymbol)*(C$4=Years),0))</f>
        <v>13908300000</v>
      </c>
      <c r="D6" s="21" cm="1">
        <f t="array" ref="D6">INDEX(cogs,MATCH(1, ($B$1=TickerSymbol)*(D$4=Years),0))</f>
        <v>13900700000</v>
      </c>
      <c r="E6" s="21" cm="1">
        <f t="array" ref="E6">INDEX(cogs,MATCH(1, ($B$1=TickerSymbol)*(E$4=Years),0))</f>
        <v>15481600000</v>
      </c>
      <c r="F6" s="75" cm="1">
        <f t="array" ref="F6">INDEX(cogs,MATCH(1, ($B$1=TickerSymbol)*(F$4=Years),0))</f>
        <v>15292100000</v>
      </c>
    </row>
    <row r="7" spans="1:6" x14ac:dyDescent="0.3">
      <c r="A7" s="10"/>
      <c r="B7" s="29"/>
      <c r="C7" s="23"/>
      <c r="D7" s="23"/>
      <c r="E7" s="23"/>
      <c r="F7" s="76"/>
    </row>
    <row r="8" spans="1:6" x14ac:dyDescent="0.3">
      <c r="A8" s="30" t="s">
        <v>577</v>
      </c>
      <c r="B8" s="29"/>
      <c r="C8" s="24">
        <f>C5-C6</f>
        <v>2688500000</v>
      </c>
      <c r="D8" s="24">
        <f t="shared" ref="D8:E8" si="0">D5-D6</f>
        <v>2760300000</v>
      </c>
      <c r="E8" s="24">
        <f t="shared" si="0"/>
        <v>3052800000</v>
      </c>
      <c r="F8" s="77">
        <f>F5-F6</f>
        <v>3379200000</v>
      </c>
    </row>
    <row r="9" spans="1:6" x14ac:dyDescent="0.3">
      <c r="A9" s="10"/>
      <c r="B9" s="29"/>
      <c r="C9" s="23"/>
      <c r="D9" s="23"/>
      <c r="E9" s="23"/>
      <c r="F9" s="76"/>
    </row>
    <row r="10" spans="1:6" x14ac:dyDescent="0.3">
      <c r="A10" s="10" t="s">
        <v>581</v>
      </c>
      <c r="B10" s="29"/>
      <c r="C10" s="21" cm="1">
        <f t="array" ref="C10">INDEX(SGAs,MATCH(1, ($B$1=TickerSymbol)*(C$4=Years),0))</f>
        <v>571600000</v>
      </c>
      <c r="D10" s="21" cm="1">
        <f t="array" ref="D10">INDEX(SGAs,MATCH(1, ($B$1=TickerSymbol)*(D$4=Years),0))</f>
        <v>559500000</v>
      </c>
      <c r="E10" s="21" cm="1">
        <f t="array" ref="E10">INDEX(SGAs,MATCH(1, ($B$1=TickerSymbol)*(E$4=Years),0))</f>
        <v>561400000</v>
      </c>
      <c r="F10" s="75" cm="1">
        <f t="array" ref="F10">INDEX(SGAs,MATCH(1, ($B$1=TickerSymbol)*(F$4=Years),0))</f>
        <v>541500000</v>
      </c>
    </row>
    <row r="11" spans="1:6" x14ac:dyDescent="0.3">
      <c r="A11" s="10" t="s">
        <v>582</v>
      </c>
      <c r="B11" s="29"/>
      <c r="C11" s="21" cm="1">
        <f t="array" ref="C11">INDEX(RandD,MATCH(1, ($B$1=TickerSymbol)*(C$4=Years),0))</f>
        <v>279300000</v>
      </c>
      <c r="D11" s="21" cm="1">
        <f t="array" ref="D11">INDEX(RandD,MATCH(1, ($B$1=TickerSymbol)*(D$4=Years),0))</f>
        <v>251400000</v>
      </c>
      <c r="E11" s="21" cm="1">
        <f t="array" ref="E11">INDEX(RandD,MATCH(1, ($B$1=TickerSymbol)*(E$4=Years),0))</f>
        <v>215600000</v>
      </c>
      <c r="F11" s="75" cm="1">
        <f t="array" ref="F11">INDEX(RandD,MATCH(1, ($B$1=TickerSymbol)*(F$4=Years),0))</f>
        <v>239800000</v>
      </c>
    </row>
    <row r="12" spans="1:6" x14ac:dyDescent="0.3">
      <c r="A12" s="10" t="s">
        <v>583</v>
      </c>
      <c r="B12" s="29"/>
      <c r="C12" s="21" cm="1">
        <f t="array" ref="C12">INDEX(OOI,MATCH(1, ($B$1=TickerSymbol)*(C$4=Years),0))</f>
        <v>517400000</v>
      </c>
      <c r="D12" s="21" cm="1">
        <f t="array" ref="D12">INDEX(OOI,MATCH(1, ($B$1=TickerSymbol)*(D$4=Years),0))</f>
        <v>571700000</v>
      </c>
      <c r="E12" s="21" cm="1">
        <f t="array" ref="E12">INDEX(OOI,MATCH(1, ($B$1=TickerSymbol)*(E$4=Years),0))</f>
        <v>588500000</v>
      </c>
      <c r="F12" s="75" cm="1">
        <f t="array" ref="F12">INDEX(OOI,MATCH(1, ($B$1=TickerSymbol)*(F$4=Years),0))</f>
        <v>583700000</v>
      </c>
    </row>
    <row r="13" spans="1:6" x14ac:dyDescent="0.3">
      <c r="A13" s="78" t="s">
        <v>584</v>
      </c>
      <c r="B13" s="29"/>
      <c r="C13" s="24">
        <f>C10+C11+C12</f>
        <v>1368300000</v>
      </c>
      <c r="D13" s="24">
        <f t="shared" ref="D13:F13" si="1">D10+D11+D12</f>
        <v>1382600000</v>
      </c>
      <c r="E13" s="24">
        <f t="shared" si="1"/>
        <v>1365500000</v>
      </c>
      <c r="F13" s="77">
        <f t="shared" si="1"/>
        <v>1365000000</v>
      </c>
    </row>
    <row r="14" spans="1:6" x14ac:dyDescent="0.3">
      <c r="A14" s="10"/>
      <c r="B14" s="29"/>
      <c r="C14" s="23"/>
      <c r="D14" s="23"/>
      <c r="E14" s="23"/>
      <c r="F14" s="76"/>
    </row>
    <row r="15" spans="1:6" x14ac:dyDescent="0.3">
      <c r="A15" s="79" t="s">
        <v>585</v>
      </c>
      <c r="B15" s="9"/>
      <c r="C15" s="80">
        <f>C8-C13</f>
        <v>1320200000</v>
      </c>
      <c r="D15" s="80">
        <f t="shared" ref="D15:F15" si="2">D8-D13</f>
        <v>1377700000</v>
      </c>
      <c r="E15" s="80">
        <f t="shared" si="2"/>
        <v>1687300000</v>
      </c>
      <c r="F15" s="81">
        <f t="shared" si="2"/>
        <v>2014200000</v>
      </c>
    </row>
  </sheetData>
  <dataValidations count="1">
    <dataValidation type="list" allowBlank="1" showInputMessage="1" showErrorMessage="1" sqref="B1:B3" xr:uid="{8B0103A4-3001-4484-B427-0BD58E36A2B2}">
      <formula1>companylist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8F01-4736-448C-BEC3-3592801461F9}">
  <dimension ref="A1:I40"/>
  <sheetViews>
    <sheetView zoomScale="95" workbookViewId="0">
      <selection activeCell="B11" sqref="B11"/>
    </sheetView>
  </sheetViews>
  <sheetFormatPr defaultRowHeight="14.4" x14ac:dyDescent="0.3"/>
  <cols>
    <col min="1" max="1" width="12.21875" bestFit="1" customWidth="1"/>
    <col min="2" max="2" width="12.21875" customWidth="1"/>
    <col min="3" max="3" width="36.6640625" bestFit="1" customWidth="1"/>
    <col min="4" max="7" width="15.44140625" bestFit="1" customWidth="1"/>
    <col min="8" max="9" width="15.5546875" bestFit="1" customWidth="1"/>
  </cols>
  <sheetData>
    <row r="1" spans="1:9" x14ac:dyDescent="0.3">
      <c r="A1" s="7" t="s">
        <v>0</v>
      </c>
      <c r="B1" s="71" t="s">
        <v>365</v>
      </c>
    </row>
    <row r="4" spans="1:9" ht="15" thickBot="1" x14ac:dyDescent="0.35">
      <c r="C4" s="16" t="s">
        <v>590</v>
      </c>
      <c r="D4" s="5"/>
      <c r="E4" s="5"/>
      <c r="F4" s="5"/>
      <c r="G4" s="5"/>
      <c r="H4" s="5"/>
      <c r="I4" s="5"/>
    </row>
    <row r="5" spans="1:9" ht="15" thickBot="1" x14ac:dyDescent="0.35">
      <c r="C5" s="57"/>
      <c r="D5" s="86" t="s">
        <v>591</v>
      </c>
      <c r="E5" s="86"/>
      <c r="F5" s="86"/>
      <c r="G5" s="86"/>
      <c r="H5" s="87" t="s">
        <v>593</v>
      </c>
      <c r="I5" s="88"/>
    </row>
    <row r="6" spans="1:9" x14ac:dyDescent="0.3">
      <c r="C6" s="58"/>
      <c r="D6" s="17" t="s">
        <v>11</v>
      </c>
      <c r="E6" s="17" t="s">
        <v>15</v>
      </c>
      <c r="F6" s="17" t="s">
        <v>16</v>
      </c>
      <c r="G6" s="18" t="s">
        <v>17</v>
      </c>
      <c r="H6" s="52" t="s">
        <v>594</v>
      </c>
      <c r="I6" s="53" t="s">
        <v>595</v>
      </c>
    </row>
    <row r="7" spans="1:9" x14ac:dyDescent="0.3">
      <c r="C7" s="59" t="s">
        <v>579</v>
      </c>
      <c r="D7" s="19" cm="1">
        <f t="array" ref="D7">INDEX(TotalRevenue,MATCH(1, ($B$1=TickerSymbol)*(D$6=Years),0))</f>
        <v>6376000000</v>
      </c>
      <c r="E7" s="19" cm="1">
        <f t="array" ref="E7">INDEX(TotalRevenue,MATCH(1, ($B$1=TickerSymbol)*(E$6=Years),0))</f>
        <v>6313000000</v>
      </c>
      <c r="F7" s="19" cm="1">
        <f t="array" ref="F7">INDEX(TotalRevenue,MATCH(1, ($B$1=TickerSymbol)*(F$6=Years),0))</f>
        <v>6777000000</v>
      </c>
      <c r="G7" s="20" cm="1">
        <f t="array" ref="G7">INDEX(TotalRevenue,MATCH(1, ($B$1=TickerSymbol)*(G$6=Years),0))</f>
        <v>8229000000</v>
      </c>
      <c r="H7" s="14">
        <f ca="1">G7*(1+H19)</f>
        <v>8887320000</v>
      </c>
      <c r="I7" s="15">
        <f ca="1">H7*(1+I19)</f>
        <v>9598305600</v>
      </c>
    </row>
    <row r="8" spans="1:9" x14ac:dyDescent="0.3">
      <c r="C8" s="58" t="s">
        <v>606</v>
      </c>
      <c r="D8" s="21" cm="1">
        <f t="array" ref="D8">INDEX(cogs,MATCH(1, ($B$1=TickerSymbol)*(D$6=Years),0))</f>
        <v>3851000000</v>
      </c>
      <c r="E8" s="21" cm="1">
        <f t="array" ref="E8">INDEX(cogs,MATCH(1, ($B$1=TickerSymbol)*(E$6=Years),0))</f>
        <v>3685000000</v>
      </c>
      <c r="F8" s="21" cm="1">
        <f t="array" ref="F8">INDEX(cogs,MATCH(1, ($B$1=TickerSymbol)*(F$6=Years),0))</f>
        <v>3775000000</v>
      </c>
      <c r="G8" s="22" cm="1">
        <f t="array" ref="G8">INDEX(cogs,MATCH(1, ($B$1=TickerSymbol)*(G$6=Years),0))</f>
        <v>4265000000</v>
      </c>
      <c r="H8" s="62"/>
      <c r="I8" s="63"/>
    </row>
    <row r="9" spans="1:9" x14ac:dyDescent="0.3">
      <c r="C9" s="59" t="s">
        <v>577</v>
      </c>
      <c r="D9" s="24">
        <f>D7-D8</f>
        <v>2525000000</v>
      </c>
      <c r="E9" s="24">
        <f>E7-E8</f>
        <v>2628000000</v>
      </c>
      <c r="F9" s="24">
        <f>F7-F8</f>
        <v>3002000000</v>
      </c>
      <c r="G9" s="15">
        <f>G7-G8</f>
        <v>3964000000</v>
      </c>
      <c r="H9" s="14">
        <f ca="1">H7*H20</f>
        <v>6398870400</v>
      </c>
      <c r="I9" s="15">
        <f ca="1">I7*I20</f>
        <v>6910780032</v>
      </c>
    </row>
    <row r="10" spans="1:9" x14ac:dyDescent="0.3">
      <c r="C10" s="58" t="s">
        <v>581</v>
      </c>
      <c r="D10" s="21" cm="1">
        <f t="array" ref="D10">INDEX(SGAs,MATCH(1, ($B$1=TickerSymbol)*(D$6=Years),0))</f>
        <v>1201000000</v>
      </c>
      <c r="E10" s="21" cm="1">
        <f t="array" ref="E10">INDEX(SGAs,MATCH(1, ($B$1=TickerSymbol)*(E$6=Years),0))</f>
        <v>1162000000</v>
      </c>
      <c r="F10" s="21" cm="1">
        <f t="array" ref="F10">INDEX(SGAs,MATCH(1, ($B$1=TickerSymbol)*(F$6=Years),0))</f>
        <v>1181000000</v>
      </c>
      <c r="G10" s="22" cm="1">
        <f t="array" ref="G10">INDEX(SGAs,MATCH(1, ($B$1=TickerSymbol)*(G$6=Years),0))</f>
        <v>1467000000</v>
      </c>
      <c r="H10" s="62"/>
      <c r="I10" s="63"/>
    </row>
    <row r="11" spans="1:9" x14ac:dyDescent="0.3">
      <c r="C11" s="58" t="s">
        <v>582</v>
      </c>
      <c r="D11" s="21" cm="1">
        <f t="array" ref="D11">INDEX(RandD,MATCH(1, ($B$1=TickerSymbol)*(D$6=Years),0))</f>
        <v>0</v>
      </c>
      <c r="E11" s="21" cm="1">
        <f t="array" ref="E11">INDEX(RandD,MATCH(1, ($B$1=TickerSymbol)*(E$6=Years),0))</f>
        <v>0</v>
      </c>
      <c r="F11" s="21" cm="1">
        <f t="array" ref="F11">INDEX(RandD,MATCH(1, ($B$1=TickerSymbol)*(F$6=Years),0))</f>
        <v>0</v>
      </c>
      <c r="G11" s="22" cm="1">
        <f t="array" ref="G11">INDEX(RandD,MATCH(1, ($B$1=TickerSymbol)*(G$6=Years),0))</f>
        <v>0</v>
      </c>
      <c r="H11" s="62"/>
      <c r="I11" s="63"/>
    </row>
    <row r="12" spans="1:9" x14ac:dyDescent="0.3">
      <c r="C12" s="58" t="s">
        <v>583</v>
      </c>
      <c r="D12" s="21" cm="1">
        <f t="array" ref="D12">INDEX(OOI,MATCH(1, ($B$1=TickerSymbol)*(D$6=Years),0))</f>
        <v>749000000</v>
      </c>
      <c r="E12" s="21" cm="1">
        <f t="array" ref="E12">INDEX(OOI,MATCH(1, ($B$1=TickerSymbol)*(E$6=Years),0))</f>
        <v>800000000</v>
      </c>
      <c r="F12" s="21" cm="1">
        <f t="array" ref="F12">INDEX(OOI,MATCH(1, ($B$1=TickerSymbol)*(F$6=Years),0))</f>
        <v>808000000</v>
      </c>
      <c r="G12" s="22" cm="1">
        <f t="array" ref="G12">INDEX(OOI,MATCH(1, ($B$1=TickerSymbol)*(G$6=Years),0))</f>
        <v>1166000000</v>
      </c>
      <c r="H12" s="62"/>
      <c r="I12" s="63"/>
    </row>
    <row r="13" spans="1:9" x14ac:dyDescent="0.3">
      <c r="C13" s="60" t="s">
        <v>584</v>
      </c>
      <c r="D13" s="24">
        <f>D10+D11+D12</f>
        <v>1950000000</v>
      </c>
      <c r="E13" s="24">
        <f t="shared" ref="E13:G13" si="0">E10+E11+E12</f>
        <v>1962000000</v>
      </c>
      <c r="F13" s="24">
        <f t="shared" si="0"/>
        <v>1989000000</v>
      </c>
      <c r="G13" s="15">
        <f t="shared" si="0"/>
        <v>2633000000</v>
      </c>
      <c r="H13" s="62"/>
      <c r="I13" s="63"/>
    </row>
    <row r="14" spans="1:9" ht="15" thickBot="1" x14ac:dyDescent="0.35">
      <c r="C14" s="56" t="s">
        <v>585</v>
      </c>
      <c r="D14" s="49">
        <f>D9-D13</f>
        <v>575000000</v>
      </c>
      <c r="E14" s="50">
        <f>E9-E13</f>
        <v>666000000</v>
      </c>
      <c r="F14" s="50">
        <f>F9-F13</f>
        <v>1013000000</v>
      </c>
      <c r="G14" s="51">
        <f>G9-G13</f>
        <v>1331000000</v>
      </c>
      <c r="H14" s="54">
        <f ca="1">H7*H21</f>
        <v>2044083600</v>
      </c>
      <c r="I14" s="55">
        <f ca="1">I7*I21</f>
        <v>2111627232</v>
      </c>
    </row>
    <row r="17" spans="3:9" ht="15" thickBot="1" x14ac:dyDescent="0.35">
      <c r="C17" s="16" t="s">
        <v>596</v>
      </c>
      <c r="D17" s="25"/>
      <c r="E17" s="25"/>
      <c r="F17" s="25"/>
      <c r="G17" s="25"/>
      <c r="H17" s="25"/>
      <c r="I17" s="25"/>
    </row>
    <row r="18" spans="3:9" x14ac:dyDescent="0.3">
      <c r="C18" s="57"/>
      <c r="D18" s="86" t="s">
        <v>591</v>
      </c>
      <c r="E18" s="86"/>
      <c r="F18" s="86"/>
      <c r="G18" s="86"/>
      <c r="H18" s="89" t="s">
        <v>600</v>
      </c>
      <c r="I18" s="90"/>
    </row>
    <row r="19" spans="3:9" x14ac:dyDescent="0.3">
      <c r="C19" s="58" t="s">
        <v>597</v>
      </c>
      <c r="D19" s="27"/>
      <c r="E19" s="42">
        <f>E$7/D$7-1</f>
        <v>-9.8808030112923495E-3</v>
      </c>
      <c r="F19" s="42">
        <f t="shared" ref="F19:G19" si="1">F$7/E$7-1</f>
        <v>7.3499128781878698E-2</v>
      </c>
      <c r="G19" s="42">
        <f t="shared" si="1"/>
        <v>0.21425409473218249</v>
      </c>
      <c r="H19" s="45">
        <f ca="1">OFFSET($H$29,MATCH($C$25,$C$30:$C$32,0),0)</f>
        <v>0.08</v>
      </c>
      <c r="I19" s="46">
        <f ca="1">OFFSET($H$29,MATCH($C$25,$C$30:$C$32,0),1)</f>
        <v>0.08</v>
      </c>
    </row>
    <row r="20" spans="3:9" x14ac:dyDescent="0.3">
      <c r="C20" s="58" t="s">
        <v>598</v>
      </c>
      <c r="D20" s="43">
        <f>1-(D8/D7)</f>
        <v>0.39601631116687575</v>
      </c>
      <c r="E20" s="43">
        <f>1-(E8/E7)</f>
        <v>0.4162838587042611</v>
      </c>
      <c r="F20" s="43">
        <f>1-(F8/F7)</f>
        <v>0.4429688652796222</v>
      </c>
      <c r="G20" s="43">
        <f>1-(G8/G7)</f>
        <v>0.48171102199538218</v>
      </c>
      <c r="H20" s="45">
        <f ca="1">OFFSET($H$33,MATCH($C$25,$C$34:$C$36,0),0)</f>
        <v>0.72</v>
      </c>
      <c r="I20" s="46">
        <f ca="1">OFFSET($H$33,MATCH($C$25,$C$34:$C$36,0),1)</f>
        <v>0.72</v>
      </c>
    </row>
    <row r="21" spans="3:9" ht="15" thickBot="1" x14ac:dyDescent="0.35">
      <c r="C21" s="61" t="s">
        <v>599</v>
      </c>
      <c r="D21" s="44">
        <f>D14/D7</f>
        <v>9.0181932245922206E-2</v>
      </c>
      <c r="E21" s="44">
        <f>E14/E7</f>
        <v>0.10549659432916204</v>
      </c>
      <c r="F21" s="44">
        <f>F14/F7</f>
        <v>0.14947616939648811</v>
      </c>
      <c r="G21" s="44">
        <f>G14/G7</f>
        <v>0.16174504800097217</v>
      </c>
      <c r="H21" s="47">
        <f ca="1">OFFSET($H$37,MATCH($C$25,$C$38:$C$40,0),0)</f>
        <v>0.23</v>
      </c>
      <c r="I21" s="48">
        <f ca="1">OFFSET($H$37,MATCH($C$25,$C$38:$C$40,0),1)</f>
        <v>0.22</v>
      </c>
    </row>
    <row r="22" spans="3:9" x14ac:dyDescent="0.3">
      <c r="H22" s="13"/>
    </row>
    <row r="24" spans="3:9" x14ac:dyDescent="0.3">
      <c r="C24" s="64" t="s">
        <v>607</v>
      </c>
      <c r="D24" s="27"/>
      <c r="E24" s="27"/>
      <c r="F24" s="27"/>
      <c r="G24" s="27"/>
      <c r="H24" s="27"/>
      <c r="I24" s="28"/>
    </row>
    <row r="25" spans="3:9" x14ac:dyDescent="0.3">
      <c r="C25" s="72" t="s">
        <v>602</v>
      </c>
      <c r="D25" s="29"/>
      <c r="E25" s="29"/>
      <c r="F25" s="29"/>
      <c r="G25" s="29"/>
      <c r="H25" s="29"/>
      <c r="I25" s="11"/>
    </row>
    <row r="26" spans="3:9" x14ac:dyDescent="0.3">
      <c r="C26" s="10"/>
      <c r="D26" s="29"/>
      <c r="E26" s="29"/>
      <c r="F26" s="29"/>
      <c r="G26" s="29"/>
      <c r="H26" s="29"/>
      <c r="I26" s="11"/>
    </row>
    <row r="27" spans="3:9" x14ac:dyDescent="0.3">
      <c r="C27" s="65" t="s">
        <v>601</v>
      </c>
      <c r="D27" s="40"/>
      <c r="E27" s="40"/>
      <c r="F27" s="40"/>
      <c r="G27" s="40"/>
      <c r="H27" s="40"/>
      <c r="I27" s="41"/>
    </row>
    <row r="28" spans="3:9" x14ac:dyDescent="0.3">
      <c r="C28" s="10"/>
      <c r="D28" s="29"/>
      <c r="E28" s="29"/>
      <c r="F28" s="29"/>
      <c r="G28" s="29"/>
      <c r="H28" s="29"/>
      <c r="I28" s="11"/>
    </row>
    <row r="29" spans="3:9" ht="15" thickBot="1" x14ac:dyDescent="0.35">
      <c r="C29" s="66" t="s">
        <v>597</v>
      </c>
      <c r="D29" s="67"/>
      <c r="E29" s="67"/>
      <c r="F29" s="67"/>
      <c r="G29" s="67"/>
      <c r="H29" s="67"/>
      <c r="I29" s="70"/>
    </row>
    <row r="30" spans="3:9" x14ac:dyDescent="0.3">
      <c r="C30" s="10" t="s">
        <v>602</v>
      </c>
      <c r="D30" s="29"/>
      <c r="E30" s="29"/>
      <c r="F30" s="29"/>
      <c r="G30" s="29" t="s">
        <v>605</v>
      </c>
      <c r="H30" s="31">
        <v>0.08</v>
      </c>
      <c r="I30" s="32">
        <v>0.08</v>
      </c>
    </row>
    <row r="31" spans="3:9" x14ac:dyDescent="0.3">
      <c r="C31" s="10" t="s">
        <v>603</v>
      </c>
      <c r="D31" s="29"/>
      <c r="E31" s="29"/>
      <c r="F31" s="29"/>
      <c r="G31" s="29"/>
      <c r="H31" s="31">
        <v>0.05</v>
      </c>
      <c r="I31" s="32">
        <v>0.05</v>
      </c>
    </row>
    <row r="32" spans="3:9" x14ac:dyDescent="0.3">
      <c r="C32" s="10" t="s">
        <v>604</v>
      </c>
      <c r="D32" s="29"/>
      <c r="E32" s="29"/>
      <c r="F32" s="29"/>
      <c r="G32" s="29"/>
      <c r="H32" s="31">
        <v>0.02</v>
      </c>
      <c r="I32" s="32">
        <v>0.03</v>
      </c>
    </row>
    <row r="33" spans="3:9" ht="15" thickBot="1" x14ac:dyDescent="0.35">
      <c r="C33" s="66" t="s">
        <v>598</v>
      </c>
      <c r="D33" s="67"/>
      <c r="E33" s="67"/>
      <c r="F33" s="67"/>
      <c r="G33" s="67"/>
      <c r="H33" s="68"/>
      <c r="I33" s="69"/>
    </row>
    <row r="34" spans="3:9" x14ac:dyDescent="0.3">
      <c r="C34" s="10" t="s">
        <v>602</v>
      </c>
      <c r="D34" s="29"/>
      <c r="E34" s="29"/>
      <c r="F34" s="29"/>
      <c r="G34" s="29"/>
      <c r="H34" s="35">
        <v>0.72</v>
      </c>
      <c r="I34" s="36">
        <v>0.72</v>
      </c>
    </row>
    <row r="35" spans="3:9" x14ac:dyDescent="0.3">
      <c r="C35" s="10" t="s">
        <v>603</v>
      </c>
      <c r="D35" s="29"/>
      <c r="E35" s="29"/>
      <c r="F35" s="29"/>
      <c r="G35" s="29"/>
      <c r="H35" s="35">
        <v>0.62</v>
      </c>
      <c r="I35" s="36">
        <v>0.62</v>
      </c>
    </row>
    <row r="36" spans="3:9" x14ac:dyDescent="0.3">
      <c r="C36" s="10" t="s">
        <v>604</v>
      </c>
      <c r="D36" s="29"/>
      <c r="E36" s="29"/>
      <c r="F36" s="29"/>
      <c r="G36" s="29"/>
      <c r="H36" s="35">
        <v>0.52</v>
      </c>
      <c r="I36" s="36">
        <v>0.52</v>
      </c>
    </row>
    <row r="37" spans="3:9" ht="15" thickBot="1" x14ac:dyDescent="0.35">
      <c r="C37" s="66" t="s">
        <v>599</v>
      </c>
      <c r="D37" s="67"/>
      <c r="E37" s="67"/>
      <c r="F37" s="67"/>
      <c r="G37" s="67"/>
      <c r="H37" s="68"/>
      <c r="I37" s="69"/>
    </row>
    <row r="38" spans="3:9" x14ac:dyDescent="0.3">
      <c r="C38" s="10" t="s">
        <v>602</v>
      </c>
      <c r="D38" s="29"/>
      <c r="E38" s="29"/>
      <c r="F38" s="29"/>
      <c r="G38" s="29"/>
      <c r="H38" s="33">
        <v>0.23</v>
      </c>
      <c r="I38" s="34">
        <v>0.22</v>
      </c>
    </row>
    <row r="39" spans="3:9" x14ac:dyDescent="0.3">
      <c r="C39" s="10" t="s">
        <v>603</v>
      </c>
      <c r="D39" s="29"/>
      <c r="E39" s="29"/>
      <c r="F39" s="29"/>
      <c r="G39" s="29"/>
      <c r="H39" s="35">
        <v>0.15</v>
      </c>
      <c r="I39" s="36">
        <v>0.15</v>
      </c>
    </row>
    <row r="40" spans="3:9" x14ac:dyDescent="0.3">
      <c r="C40" s="12" t="s">
        <v>604</v>
      </c>
      <c r="D40" s="37"/>
      <c r="E40" s="37"/>
      <c r="F40" s="37"/>
      <c r="G40" s="37"/>
      <c r="H40" s="38">
        <v>7.0000000000000007E-2</v>
      </c>
      <c r="I40" s="39">
        <v>7.0000000000000007E-2</v>
      </c>
    </row>
  </sheetData>
  <mergeCells count="4">
    <mergeCell ref="D5:G5"/>
    <mergeCell ref="H5:I5"/>
    <mergeCell ref="D18:G18"/>
    <mergeCell ref="H18:I18"/>
  </mergeCells>
  <dataValidations count="2">
    <dataValidation type="list" allowBlank="1" showInputMessage="1" showErrorMessage="1" sqref="B1" xr:uid="{E93562F8-B47A-4F62-ABD2-118DD8EAE38A}">
      <formula1>companylist</formula1>
    </dataValidation>
    <dataValidation type="list" allowBlank="1" showInputMessage="1" showErrorMessage="1" sqref="C25:C26" xr:uid="{1694CE9E-16B2-4A35-8587-1BB852B6B6C0}">
      <formula1>$C$30:$C$32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C016-403E-4324-BE18-15E39DB74BBE}">
  <dimension ref="A3:D435"/>
  <sheetViews>
    <sheetView workbookViewId="0">
      <selection activeCell="C4" sqref="C4:C433"/>
    </sheetView>
  </sheetViews>
  <sheetFormatPr defaultRowHeight="14.4" x14ac:dyDescent="0.3"/>
  <cols>
    <col min="1" max="1" width="12.5546875" bestFit="1" customWidth="1"/>
    <col min="2" max="2" width="12.5546875" customWidth="1"/>
    <col min="3" max="3" width="27.44140625" bestFit="1" customWidth="1"/>
  </cols>
  <sheetData>
    <row r="3" spans="1:4" x14ac:dyDescent="0.3">
      <c r="A3" s="3" t="s">
        <v>586</v>
      </c>
      <c r="B3" s="3"/>
      <c r="D3" s="3"/>
    </row>
    <row r="4" spans="1:4" x14ac:dyDescent="0.3">
      <c r="A4" s="4" t="s">
        <v>10</v>
      </c>
      <c r="B4" s="4"/>
      <c r="C4" t="s">
        <v>10</v>
      </c>
      <c r="D4" s="3"/>
    </row>
    <row r="5" spans="1:4" x14ac:dyDescent="0.3">
      <c r="A5" s="4" t="s">
        <v>18</v>
      </c>
      <c r="B5" s="4"/>
      <c r="C5" t="s">
        <v>18</v>
      </c>
    </row>
    <row r="6" spans="1:4" x14ac:dyDescent="0.3">
      <c r="A6" s="4" t="s">
        <v>21</v>
      </c>
      <c r="B6" s="4"/>
      <c r="C6" t="s">
        <v>21</v>
      </c>
    </row>
    <row r="7" spans="1:4" x14ac:dyDescent="0.3">
      <c r="A7" s="4" t="s">
        <v>24</v>
      </c>
      <c r="B7" s="4"/>
      <c r="C7" t="s">
        <v>24</v>
      </c>
    </row>
    <row r="8" spans="1:4" x14ac:dyDescent="0.3">
      <c r="A8" s="4" t="s">
        <v>27</v>
      </c>
      <c r="B8" s="4"/>
      <c r="C8" t="s">
        <v>27</v>
      </c>
    </row>
    <row r="9" spans="1:4" x14ac:dyDescent="0.3">
      <c r="A9" s="4" t="s">
        <v>29</v>
      </c>
      <c r="B9" s="4"/>
      <c r="C9" t="s">
        <v>29</v>
      </c>
    </row>
    <row r="10" spans="1:4" x14ac:dyDescent="0.3">
      <c r="A10" s="4" t="s">
        <v>31</v>
      </c>
      <c r="B10" s="4"/>
      <c r="C10" t="s">
        <v>31</v>
      </c>
    </row>
    <row r="11" spans="1:4" x14ac:dyDescent="0.3">
      <c r="A11" s="4" t="s">
        <v>33</v>
      </c>
      <c r="B11" s="4"/>
      <c r="C11" t="s">
        <v>33</v>
      </c>
    </row>
    <row r="12" spans="1:4" x14ac:dyDescent="0.3">
      <c r="A12" s="4" t="s">
        <v>35</v>
      </c>
      <c r="B12" s="4"/>
      <c r="C12" t="s">
        <v>35</v>
      </c>
    </row>
    <row r="13" spans="1:4" x14ac:dyDescent="0.3">
      <c r="A13" s="4" t="s">
        <v>38</v>
      </c>
      <c r="B13" s="4"/>
      <c r="C13" t="s">
        <v>38</v>
      </c>
    </row>
    <row r="14" spans="1:4" x14ac:dyDescent="0.3">
      <c r="A14" s="4" t="s">
        <v>40</v>
      </c>
      <c r="B14" s="4"/>
      <c r="C14" t="s">
        <v>40</v>
      </c>
    </row>
    <row r="15" spans="1:4" x14ac:dyDescent="0.3">
      <c r="A15" s="4" t="s">
        <v>41</v>
      </c>
      <c r="B15" s="4"/>
      <c r="C15" t="s">
        <v>41</v>
      </c>
    </row>
    <row r="16" spans="1:4" x14ac:dyDescent="0.3">
      <c r="A16" s="4" t="s">
        <v>44</v>
      </c>
      <c r="B16" s="4"/>
      <c r="C16" t="s">
        <v>44</v>
      </c>
    </row>
    <row r="17" spans="1:3" x14ac:dyDescent="0.3">
      <c r="A17" s="4" t="s">
        <v>46</v>
      </c>
      <c r="B17" s="4"/>
      <c r="C17" t="s">
        <v>46</v>
      </c>
    </row>
    <row r="18" spans="1:3" x14ac:dyDescent="0.3">
      <c r="A18" s="4" t="s">
        <v>49</v>
      </c>
      <c r="B18" s="4"/>
      <c r="C18" t="s">
        <v>49</v>
      </c>
    </row>
    <row r="19" spans="1:3" x14ac:dyDescent="0.3">
      <c r="A19" s="4" t="s">
        <v>51</v>
      </c>
      <c r="B19" s="4"/>
      <c r="C19" t="s">
        <v>51</v>
      </c>
    </row>
    <row r="20" spans="1:3" x14ac:dyDescent="0.3">
      <c r="A20" s="4" t="s">
        <v>54</v>
      </c>
      <c r="B20" s="4"/>
      <c r="C20" t="s">
        <v>54</v>
      </c>
    </row>
    <row r="21" spans="1:3" x14ac:dyDescent="0.3">
      <c r="A21" s="4" t="s">
        <v>56</v>
      </c>
      <c r="B21" s="4"/>
      <c r="C21" t="s">
        <v>56</v>
      </c>
    </row>
    <row r="22" spans="1:3" x14ac:dyDescent="0.3">
      <c r="A22" s="4" t="s">
        <v>58</v>
      </c>
      <c r="B22" s="4"/>
      <c r="C22" t="s">
        <v>58</v>
      </c>
    </row>
    <row r="23" spans="1:3" x14ac:dyDescent="0.3">
      <c r="A23" s="4" t="s">
        <v>61</v>
      </c>
      <c r="B23" s="4"/>
      <c r="C23" t="s">
        <v>61</v>
      </c>
    </row>
    <row r="24" spans="1:3" x14ac:dyDescent="0.3">
      <c r="A24" s="4" t="s">
        <v>62</v>
      </c>
      <c r="B24" s="4"/>
      <c r="C24" t="s">
        <v>62</v>
      </c>
    </row>
    <row r="25" spans="1:3" x14ac:dyDescent="0.3">
      <c r="A25" s="4" t="s">
        <v>63</v>
      </c>
      <c r="B25" s="4"/>
      <c r="C25" t="s">
        <v>63</v>
      </c>
    </row>
    <row r="26" spans="1:3" x14ac:dyDescent="0.3">
      <c r="A26" s="4" t="s">
        <v>65</v>
      </c>
      <c r="B26" s="4"/>
      <c r="C26" t="s">
        <v>65</v>
      </c>
    </row>
    <row r="27" spans="1:3" x14ac:dyDescent="0.3">
      <c r="A27" s="4" t="s">
        <v>67</v>
      </c>
      <c r="B27" s="4"/>
      <c r="C27" t="s">
        <v>67</v>
      </c>
    </row>
    <row r="28" spans="1:3" x14ac:dyDescent="0.3">
      <c r="A28" s="4" t="s">
        <v>69</v>
      </c>
      <c r="B28" s="4"/>
      <c r="C28" t="s">
        <v>69</v>
      </c>
    </row>
    <row r="29" spans="1:3" x14ac:dyDescent="0.3">
      <c r="A29" s="4" t="s">
        <v>71</v>
      </c>
      <c r="B29" s="4"/>
      <c r="C29" t="s">
        <v>71</v>
      </c>
    </row>
    <row r="30" spans="1:3" x14ac:dyDescent="0.3">
      <c r="A30" s="4" t="s">
        <v>72</v>
      </c>
      <c r="B30" s="4"/>
      <c r="C30" t="s">
        <v>72</v>
      </c>
    </row>
    <row r="31" spans="1:3" x14ac:dyDescent="0.3">
      <c r="A31" s="4" t="s">
        <v>74</v>
      </c>
      <c r="B31" s="4"/>
      <c r="C31" t="s">
        <v>74</v>
      </c>
    </row>
    <row r="32" spans="1:3" x14ac:dyDescent="0.3">
      <c r="A32" s="4" t="s">
        <v>76</v>
      </c>
      <c r="B32" s="4"/>
      <c r="C32" t="s">
        <v>76</v>
      </c>
    </row>
    <row r="33" spans="1:3" x14ac:dyDescent="0.3">
      <c r="A33" s="4" t="s">
        <v>78</v>
      </c>
      <c r="B33" s="4"/>
      <c r="C33" t="s">
        <v>78</v>
      </c>
    </row>
    <row r="34" spans="1:3" x14ac:dyDescent="0.3">
      <c r="A34" s="4" t="s">
        <v>80</v>
      </c>
      <c r="B34" s="4"/>
      <c r="C34" t="s">
        <v>80</v>
      </c>
    </row>
    <row r="35" spans="1:3" x14ac:dyDescent="0.3">
      <c r="A35" s="4" t="s">
        <v>82</v>
      </c>
      <c r="B35" s="4"/>
      <c r="C35" t="s">
        <v>82</v>
      </c>
    </row>
    <row r="36" spans="1:3" x14ac:dyDescent="0.3">
      <c r="A36" s="4" t="s">
        <v>85</v>
      </c>
      <c r="B36" s="4"/>
      <c r="C36" t="s">
        <v>85</v>
      </c>
    </row>
    <row r="37" spans="1:3" x14ac:dyDescent="0.3">
      <c r="A37" s="4" t="s">
        <v>86</v>
      </c>
      <c r="B37" s="4"/>
      <c r="C37" t="s">
        <v>86</v>
      </c>
    </row>
    <row r="38" spans="1:3" x14ac:dyDescent="0.3">
      <c r="A38" s="4" t="s">
        <v>88</v>
      </c>
      <c r="B38" s="4"/>
      <c r="C38" t="s">
        <v>88</v>
      </c>
    </row>
    <row r="39" spans="1:3" x14ac:dyDescent="0.3">
      <c r="A39" s="4" t="s">
        <v>90</v>
      </c>
      <c r="B39" s="4"/>
      <c r="C39" t="s">
        <v>90</v>
      </c>
    </row>
    <row r="40" spans="1:3" x14ac:dyDescent="0.3">
      <c r="A40" s="4" t="s">
        <v>92</v>
      </c>
      <c r="B40" s="4"/>
      <c r="C40" t="s">
        <v>92</v>
      </c>
    </row>
    <row r="41" spans="1:3" x14ac:dyDescent="0.3">
      <c r="A41" s="4" t="s">
        <v>94</v>
      </c>
      <c r="B41" s="4"/>
      <c r="C41" t="s">
        <v>94</v>
      </c>
    </row>
    <row r="42" spans="1:3" x14ac:dyDescent="0.3">
      <c r="A42" s="4" t="s">
        <v>95</v>
      </c>
      <c r="B42" s="4"/>
      <c r="C42" t="s">
        <v>95</v>
      </c>
    </row>
    <row r="43" spans="1:3" x14ac:dyDescent="0.3">
      <c r="A43" s="4" t="s">
        <v>97</v>
      </c>
      <c r="B43" s="4"/>
      <c r="C43" t="s">
        <v>97</v>
      </c>
    </row>
    <row r="44" spans="1:3" x14ac:dyDescent="0.3">
      <c r="A44" s="4" t="s">
        <v>99</v>
      </c>
      <c r="B44" s="4"/>
      <c r="C44" t="s">
        <v>99</v>
      </c>
    </row>
    <row r="45" spans="1:3" x14ac:dyDescent="0.3">
      <c r="A45" s="4" t="s">
        <v>101</v>
      </c>
      <c r="B45" s="4"/>
      <c r="C45" t="s">
        <v>101</v>
      </c>
    </row>
    <row r="46" spans="1:3" x14ac:dyDescent="0.3">
      <c r="A46" s="4" t="s">
        <v>102</v>
      </c>
      <c r="B46" s="4"/>
      <c r="C46" t="s">
        <v>102</v>
      </c>
    </row>
    <row r="47" spans="1:3" x14ac:dyDescent="0.3">
      <c r="A47" s="4" t="s">
        <v>103</v>
      </c>
      <c r="B47" s="4"/>
      <c r="C47" t="s">
        <v>103</v>
      </c>
    </row>
    <row r="48" spans="1:3" x14ac:dyDescent="0.3">
      <c r="A48" s="4" t="s">
        <v>104</v>
      </c>
      <c r="B48" s="4"/>
      <c r="C48" t="s">
        <v>104</v>
      </c>
    </row>
    <row r="49" spans="1:3" x14ac:dyDescent="0.3">
      <c r="A49" s="4" t="s">
        <v>106</v>
      </c>
      <c r="B49" s="4"/>
      <c r="C49" t="s">
        <v>106</v>
      </c>
    </row>
    <row r="50" spans="1:3" x14ac:dyDescent="0.3">
      <c r="A50" s="4" t="s">
        <v>107</v>
      </c>
      <c r="B50" s="4"/>
      <c r="C50" t="s">
        <v>107</v>
      </c>
    </row>
    <row r="51" spans="1:3" x14ac:dyDescent="0.3">
      <c r="A51" s="4" t="s">
        <v>108</v>
      </c>
      <c r="B51" s="4"/>
      <c r="C51" t="s">
        <v>108</v>
      </c>
    </row>
    <row r="52" spans="1:3" x14ac:dyDescent="0.3">
      <c r="A52" s="4" t="s">
        <v>109</v>
      </c>
      <c r="B52" s="4"/>
      <c r="C52" t="s">
        <v>109</v>
      </c>
    </row>
    <row r="53" spans="1:3" x14ac:dyDescent="0.3">
      <c r="A53" s="4" t="s">
        <v>111</v>
      </c>
      <c r="B53" s="4"/>
      <c r="C53" t="s">
        <v>111</v>
      </c>
    </row>
    <row r="54" spans="1:3" x14ac:dyDescent="0.3">
      <c r="A54" s="4" t="s">
        <v>112</v>
      </c>
      <c r="B54" s="4"/>
      <c r="C54" t="s">
        <v>112</v>
      </c>
    </row>
    <row r="55" spans="1:3" x14ac:dyDescent="0.3">
      <c r="A55" s="4" t="s">
        <v>113</v>
      </c>
      <c r="B55" s="4"/>
      <c r="C55" t="s">
        <v>113</v>
      </c>
    </row>
    <row r="56" spans="1:3" x14ac:dyDescent="0.3">
      <c r="A56" s="4" t="s">
        <v>115</v>
      </c>
      <c r="B56" s="4"/>
      <c r="C56" t="s">
        <v>115</v>
      </c>
    </row>
    <row r="57" spans="1:3" x14ac:dyDescent="0.3">
      <c r="A57" s="4" t="s">
        <v>116</v>
      </c>
      <c r="B57" s="4"/>
      <c r="C57" t="s">
        <v>116</v>
      </c>
    </row>
    <row r="58" spans="1:3" x14ac:dyDescent="0.3">
      <c r="A58" s="4" t="s">
        <v>118</v>
      </c>
      <c r="B58" s="4"/>
      <c r="C58" t="s">
        <v>118</v>
      </c>
    </row>
    <row r="59" spans="1:3" x14ac:dyDescent="0.3">
      <c r="A59" s="4" t="s">
        <v>119</v>
      </c>
      <c r="B59" s="4"/>
      <c r="C59" t="s">
        <v>119</v>
      </c>
    </row>
    <row r="60" spans="1:3" x14ac:dyDescent="0.3">
      <c r="A60" s="4" t="s">
        <v>120</v>
      </c>
      <c r="B60" s="4"/>
      <c r="C60" t="s">
        <v>120</v>
      </c>
    </row>
    <row r="61" spans="1:3" x14ac:dyDescent="0.3">
      <c r="A61" s="4" t="s">
        <v>122</v>
      </c>
      <c r="B61" s="4"/>
      <c r="C61" t="s">
        <v>122</v>
      </c>
    </row>
    <row r="62" spans="1:3" x14ac:dyDescent="0.3">
      <c r="A62" s="4" t="s">
        <v>123</v>
      </c>
      <c r="B62" s="4"/>
      <c r="C62" t="s">
        <v>123</v>
      </c>
    </row>
    <row r="63" spans="1:3" x14ac:dyDescent="0.3">
      <c r="A63" s="4" t="s">
        <v>125</v>
      </c>
      <c r="B63" s="4"/>
      <c r="C63" t="s">
        <v>125</v>
      </c>
    </row>
    <row r="64" spans="1:3" x14ac:dyDescent="0.3">
      <c r="A64" s="4" t="s">
        <v>126</v>
      </c>
      <c r="B64" s="4"/>
      <c r="C64" t="s">
        <v>126</v>
      </c>
    </row>
    <row r="65" spans="1:3" x14ac:dyDescent="0.3">
      <c r="A65" s="4" t="s">
        <v>128</v>
      </c>
      <c r="B65" s="4"/>
      <c r="C65" t="s">
        <v>128</v>
      </c>
    </row>
    <row r="66" spans="1:3" x14ac:dyDescent="0.3">
      <c r="A66" s="4" t="s">
        <v>129</v>
      </c>
      <c r="B66" s="4"/>
      <c r="C66" t="s">
        <v>129</v>
      </c>
    </row>
    <row r="67" spans="1:3" x14ac:dyDescent="0.3">
      <c r="A67" s="4" t="s">
        <v>131</v>
      </c>
      <c r="B67" s="4"/>
      <c r="C67" t="s">
        <v>131</v>
      </c>
    </row>
    <row r="68" spans="1:3" x14ac:dyDescent="0.3">
      <c r="A68" s="4" t="s">
        <v>132</v>
      </c>
      <c r="B68" s="4"/>
      <c r="C68" t="s">
        <v>132</v>
      </c>
    </row>
    <row r="69" spans="1:3" x14ac:dyDescent="0.3">
      <c r="A69" s="4" t="s">
        <v>134</v>
      </c>
      <c r="B69" s="4"/>
      <c r="C69" t="s">
        <v>134</v>
      </c>
    </row>
    <row r="70" spans="1:3" x14ac:dyDescent="0.3">
      <c r="A70" s="4" t="s">
        <v>135</v>
      </c>
      <c r="B70" s="4"/>
      <c r="C70" t="s">
        <v>135</v>
      </c>
    </row>
    <row r="71" spans="1:3" x14ac:dyDescent="0.3">
      <c r="A71" s="4" t="s">
        <v>137</v>
      </c>
      <c r="B71" s="4"/>
      <c r="C71" t="s">
        <v>137</v>
      </c>
    </row>
    <row r="72" spans="1:3" x14ac:dyDescent="0.3">
      <c r="A72" s="4" t="s">
        <v>139</v>
      </c>
      <c r="B72" s="4"/>
      <c r="C72" t="s">
        <v>139</v>
      </c>
    </row>
    <row r="73" spans="1:3" x14ac:dyDescent="0.3">
      <c r="A73" s="4" t="s">
        <v>141</v>
      </c>
      <c r="B73" s="4"/>
      <c r="C73" t="s">
        <v>141</v>
      </c>
    </row>
    <row r="74" spans="1:3" x14ac:dyDescent="0.3">
      <c r="A74" s="4" t="s">
        <v>143</v>
      </c>
      <c r="B74" s="4"/>
      <c r="C74" t="s">
        <v>143</v>
      </c>
    </row>
    <row r="75" spans="1:3" x14ac:dyDescent="0.3">
      <c r="A75" s="4" t="s">
        <v>145</v>
      </c>
      <c r="B75" s="4"/>
      <c r="C75" t="s">
        <v>145</v>
      </c>
    </row>
    <row r="76" spans="1:3" x14ac:dyDescent="0.3">
      <c r="A76" s="4" t="s">
        <v>147</v>
      </c>
      <c r="B76" s="4"/>
      <c r="C76" t="s">
        <v>147</v>
      </c>
    </row>
    <row r="77" spans="1:3" x14ac:dyDescent="0.3">
      <c r="A77" s="4" t="s">
        <v>149</v>
      </c>
      <c r="B77" s="4"/>
      <c r="C77" t="s">
        <v>149</v>
      </c>
    </row>
    <row r="78" spans="1:3" x14ac:dyDescent="0.3">
      <c r="A78" s="4" t="s">
        <v>150</v>
      </c>
      <c r="B78" s="4"/>
      <c r="C78" t="s">
        <v>150</v>
      </c>
    </row>
    <row r="79" spans="1:3" x14ac:dyDescent="0.3">
      <c r="A79" s="4" t="s">
        <v>151</v>
      </c>
      <c r="B79" s="4"/>
      <c r="C79" t="s">
        <v>151</v>
      </c>
    </row>
    <row r="80" spans="1:3" x14ac:dyDescent="0.3">
      <c r="A80" s="4" t="s">
        <v>152</v>
      </c>
      <c r="B80" s="4"/>
      <c r="C80" t="s">
        <v>152</v>
      </c>
    </row>
    <row r="81" spans="1:3" x14ac:dyDescent="0.3">
      <c r="A81" s="4" t="s">
        <v>153</v>
      </c>
      <c r="B81" s="4"/>
      <c r="C81" t="s">
        <v>153</v>
      </c>
    </row>
    <row r="82" spans="1:3" x14ac:dyDescent="0.3">
      <c r="A82" s="4" t="s">
        <v>154</v>
      </c>
      <c r="B82" s="4"/>
      <c r="C82" t="s">
        <v>154</v>
      </c>
    </row>
    <row r="83" spans="1:3" x14ac:dyDescent="0.3">
      <c r="A83" s="4" t="s">
        <v>156</v>
      </c>
      <c r="B83" s="4"/>
      <c r="C83" t="s">
        <v>156</v>
      </c>
    </row>
    <row r="84" spans="1:3" x14ac:dyDescent="0.3">
      <c r="A84" s="4" t="s">
        <v>158</v>
      </c>
      <c r="B84" s="4"/>
      <c r="C84" t="s">
        <v>158</v>
      </c>
    </row>
    <row r="85" spans="1:3" x14ac:dyDescent="0.3">
      <c r="A85" s="4" t="s">
        <v>159</v>
      </c>
      <c r="B85" s="4"/>
      <c r="C85" t="s">
        <v>159</v>
      </c>
    </row>
    <row r="86" spans="1:3" x14ac:dyDescent="0.3">
      <c r="A86" s="4" t="s">
        <v>160</v>
      </c>
      <c r="B86" s="4"/>
      <c r="C86" t="s">
        <v>160</v>
      </c>
    </row>
    <row r="87" spans="1:3" x14ac:dyDescent="0.3">
      <c r="A87" s="4" t="s">
        <v>161</v>
      </c>
      <c r="B87" s="4"/>
      <c r="C87" t="s">
        <v>161</v>
      </c>
    </row>
    <row r="88" spans="1:3" x14ac:dyDescent="0.3">
      <c r="A88" s="4" t="s">
        <v>162</v>
      </c>
      <c r="B88" s="4"/>
      <c r="C88" t="s">
        <v>162</v>
      </c>
    </row>
    <row r="89" spans="1:3" x14ac:dyDescent="0.3">
      <c r="A89" s="4" t="s">
        <v>163</v>
      </c>
      <c r="B89" s="4"/>
      <c r="C89" t="s">
        <v>163</v>
      </c>
    </row>
    <row r="90" spans="1:3" x14ac:dyDescent="0.3">
      <c r="A90" s="4" t="s">
        <v>165</v>
      </c>
      <c r="B90" s="4"/>
      <c r="C90" t="s">
        <v>165</v>
      </c>
    </row>
    <row r="91" spans="1:3" x14ac:dyDescent="0.3">
      <c r="A91" s="4" t="s">
        <v>167</v>
      </c>
      <c r="B91" s="4"/>
      <c r="C91" t="s">
        <v>167</v>
      </c>
    </row>
    <row r="92" spans="1:3" x14ac:dyDescent="0.3">
      <c r="A92" s="4" t="s">
        <v>169</v>
      </c>
      <c r="B92" s="4"/>
      <c r="C92" t="s">
        <v>169</v>
      </c>
    </row>
    <row r="93" spans="1:3" x14ac:dyDescent="0.3">
      <c r="A93" s="4" t="s">
        <v>171</v>
      </c>
      <c r="B93" s="4"/>
      <c r="C93" t="s">
        <v>171</v>
      </c>
    </row>
    <row r="94" spans="1:3" x14ac:dyDescent="0.3">
      <c r="A94" s="4" t="s">
        <v>172</v>
      </c>
      <c r="B94" s="4"/>
      <c r="C94" t="s">
        <v>172</v>
      </c>
    </row>
    <row r="95" spans="1:3" x14ac:dyDescent="0.3">
      <c r="A95" s="4" t="s">
        <v>173</v>
      </c>
      <c r="B95" s="4"/>
      <c r="C95" t="s">
        <v>173</v>
      </c>
    </row>
    <row r="96" spans="1:3" x14ac:dyDescent="0.3">
      <c r="A96" s="4" t="s">
        <v>175</v>
      </c>
      <c r="B96" s="4"/>
      <c r="C96" t="s">
        <v>175</v>
      </c>
    </row>
    <row r="97" spans="1:3" x14ac:dyDescent="0.3">
      <c r="A97" s="4" t="s">
        <v>177</v>
      </c>
      <c r="B97" s="4"/>
      <c r="C97" t="s">
        <v>177</v>
      </c>
    </row>
    <row r="98" spans="1:3" x14ac:dyDescent="0.3">
      <c r="A98" s="4" t="s">
        <v>179</v>
      </c>
      <c r="B98" s="4"/>
      <c r="C98" t="s">
        <v>179</v>
      </c>
    </row>
    <row r="99" spans="1:3" x14ac:dyDescent="0.3">
      <c r="A99" s="4" t="s">
        <v>181</v>
      </c>
      <c r="B99" s="4"/>
      <c r="C99" t="s">
        <v>181</v>
      </c>
    </row>
    <row r="100" spans="1:3" x14ac:dyDescent="0.3">
      <c r="A100" s="4" t="s">
        <v>184</v>
      </c>
      <c r="B100" s="4"/>
      <c r="C100" t="s">
        <v>184</v>
      </c>
    </row>
    <row r="101" spans="1:3" x14ac:dyDescent="0.3">
      <c r="A101" s="4" t="s">
        <v>185</v>
      </c>
      <c r="B101" s="4"/>
      <c r="C101" t="s">
        <v>185</v>
      </c>
    </row>
    <row r="102" spans="1:3" x14ac:dyDescent="0.3">
      <c r="A102" s="4" t="s">
        <v>186</v>
      </c>
      <c r="B102" s="4"/>
      <c r="C102" t="s">
        <v>186</v>
      </c>
    </row>
    <row r="103" spans="1:3" x14ac:dyDescent="0.3">
      <c r="A103" s="4" t="s">
        <v>188</v>
      </c>
      <c r="B103" s="4"/>
      <c r="C103" t="s">
        <v>188</v>
      </c>
    </row>
    <row r="104" spans="1:3" x14ac:dyDescent="0.3">
      <c r="A104" s="4" t="s">
        <v>189</v>
      </c>
      <c r="B104" s="4"/>
      <c r="C104" t="s">
        <v>189</v>
      </c>
    </row>
    <row r="105" spans="1:3" x14ac:dyDescent="0.3">
      <c r="A105" s="4" t="s">
        <v>190</v>
      </c>
      <c r="B105" s="4"/>
      <c r="C105" t="s">
        <v>190</v>
      </c>
    </row>
    <row r="106" spans="1:3" x14ac:dyDescent="0.3">
      <c r="A106" s="4" t="s">
        <v>191</v>
      </c>
      <c r="B106" s="4"/>
      <c r="C106" t="s">
        <v>191</v>
      </c>
    </row>
    <row r="107" spans="1:3" x14ac:dyDescent="0.3">
      <c r="A107" s="4" t="s">
        <v>192</v>
      </c>
      <c r="B107" s="4"/>
      <c r="C107" t="s">
        <v>192</v>
      </c>
    </row>
    <row r="108" spans="1:3" x14ac:dyDescent="0.3">
      <c r="A108" s="4" t="s">
        <v>194</v>
      </c>
      <c r="B108" s="4"/>
      <c r="C108" t="s">
        <v>194</v>
      </c>
    </row>
    <row r="109" spans="1:3" x14ac:dyDescent="0.3">
      <c r="A109" s="4" t="s">
        <v>195</v>
      </c>
      <c r="B109" s="4"/>
      <c r="C109" t="s">
        <v>195</v>
      </c>
    </row>
    <row r="110" spans="1:3" x14ac:dyDescent="0.3">
      <c r="A110" s="4" t="s">
        <v>196</v>
      </c>
      <c r="B110" s="4"/>
      <c r="C110" t="s">
        <v>196</v>
      </c>
    </row>
    <row r="111" spans="1:3" x14ac:dyDescent="0.3">
      <c r="A111" s="4" t="s">
        <v>198</v>
      </c>
      <c r="B111" s="4"/>
      <c r="C111" t="s">
        <v>198</v>
      </c>
    </row>
    <row r="112" spans="1:3" x14ac:dyDescent="0.3">
      <c r="A112" s="4" t="s">
        <v>200</v>
      </c>
      <c r="B112" s="4"/>
      <c r="C112" t="s">
        <v>200</v>
      </c>
    </row>
    <row r="113" spans="1:3" x14ac:dyDescent="0.3">
      <c r="A113" s="4" t="s">
        <v>202</v>
      </c>
      <c r="B113" s="4"/>
      <c r="C113" t="s">
        <v>202</v>
      </c>
    </row>
    <row r="114" spans="1:3" x14ac:dyDescent="0.3">
      <c r="A114" s="4" t="s">
        <v>203</v>
      </c>
      <c r="B114" s="4"/>
      <c r="C114" t="s">
        <v>203</v>
      </c>
    </row>
    <row r="115" spans="1:3" x14ac:dyDescent="0.3">
      <c r="A115" s="4" t="s">
        <v>205</v>
      </c>
      <c r="B115" s="4"/>
      <c r="C115" t="s">
        <v>205</v>
      </c>
    </row>
    <row r="116" spans="1:3" x14ac:dyDescent="0.3">
      <c r="A116" s="4" t="s">
        <v>206</v>
      </c>
      <c r="B116" s="4"/>
      <c r="C116" t="s">
        <v>206</v>
      </c>
    </row>
    <row r="117" spans="1:3" x14ac:dyDescent="0.3">
      <c r="A117" s="4" t="s">
        <v>207</v>
      </c>
      <c r="B117" s="4"/>
      <c r="C117" t="s">
        <v>207</v>
      </c>
    </row>
    <row r="118" spans="1:3" x14ac:dyDescent="0.3">
      <c r="A118" s="4" t="s">
        <v>208</v>
      </c>
      <c r="B118" s="4"/>
      <c r="C118" t="s">
        <v>208</v>
      </c>
    </row>
    <row r="119" spans="1:3" x14ac:dyDescent="0.3">
      <c r="A119" s="4" t="s">
        <v>209</v>
      </c>
      <c r="B119" s="4"/>
      <c r="C119" t="s">
        <v>209</v>
      </c>
    </row>
    <row r="120" spans="1:3" x14ac:dyDescent="0.3">
      <c r="A120" s="4" t="s">
        <v>210</v>
      </c>
      <c r="B120" s="4"/>
      <c r="C120" t="s">
        <v>210</v>
      </c>
    </row>
    <row r="121" spans="1:3" x14ac:dyDescent="0.3">
      <c r="A121" s="4" t="s">
        <v>212</v>
      </c>
      <c r="B121" s="4"/>
      <c r="C121" t="s">
        <v>212</v>
      </c>
    </row>
    <row r="122" spans="1:3" x14ac:dyDescent="0.3">
      <c r="A122" s="4" t="s">
        <v>213</v>
      </c>
      <c r="B122" s="4"/>
      <c r="C122" t="s">
        <v>213</v>
      </c>
    </row>
    <row r="123" spans="1:3" x14ac:dyDescent="0.3">
      <c r="A123" s="4" t="s">
        <v>215</v>
      </c>
      <c r="B123" s="4"/>
      <c r="C123" t="s">
        <v>215</v>
      </c>
    </row>
    <row r="124" spans="1:3" x14ac:dyDescent="0.3">
      <c r="A124" s="4" t="s">
        <v>216</v>
      </c>
      <c r="B124" s="4"/>
      <c r="C124" t="s">
        <v>216</v>
      </c>
    </row>
    <row r="125" spans="1:3" x14ac:dyDescent="0.3">
      <c r="A125" s="4" t="s">
        <v>217</v>
      </c>
      <c r="B125" s="4"/>
      <c r="C125" t="s">
        <v>217</v>
      </c>
    </row>
    <row r="126" spans="1:3" x14ac:dyDescent="0.3">
      <c r="A126" s="4" t="s">
        <v>218</v>
      </c>
      <c r="B126" s="4"/>
      <c r="C126" t="s">
        <v>218</v>
      </c>
    </row>
    <row r="127" spans="1:3" x14ac:dyDescent="0.3">
      <c r="A127" s="4" t="s">
        <v>219</v>
      </c>
      <c r="B127" s="4"/>
      <c r="C127" t="s">
        <v>219</v>
      </c>
    </row>
    <row r="128" spans="1:3" x14ac:dyDescent="0.3">
      <c r="A128" s="4" t="s">
        <v>220</v>
      </c>
      <c r="B128" s="4"/>
      <c r="C128" t="s">
        <v>220</v>
      </c>
    </row>
    <row r="129" spans="1:3" x14ac:dyDescent="0.3">
      <c r="A129" s="4" t="s">
        <v>221</v>
      </c>
      <c r="B129" s="4"/>
      <c r="C129" t="s">
        <v>221</v>
      </c>
    </row>
    <row r="130" spans="1:3" x14ac:dyDescent="0.3">
      <c r="A130" s="4" t="s">
        <v>222</v>
      </c>
      <c r="B130" s="4"/>
      <c r="C130" t="s">
        <v>222</v>
      </c>
    </row>
    <row r="131" spans="1:3" x14ac:dyDescent="0.3">
      <c r="A131" s="4" t="s">
        <v>223</v>
      </c>
      <c r="B131" s="4"/>
      <c r="C131" t="s">
        <v>223</v>
      </c>
    </row>
    <row r="132" spans="1:3" x14ac:dyDescent="0.3">
      <c r="A132" s="4" t="s">
        <v>224</v>
      </c>
      <c r="B132" s="4"/>
      <c r="C132" t="s">
        <v>224</v>
      </c>
    </row>
    <row r="133" spans="1:3" x14ac:dyDescent="0.3">
      <c r="A133" s="4" t="s">
        <v>225</v>
      </c>
      <c r="B133" s="4"/>
      <c r="C133" t="s">
        <v>225</v>
      </c>
    </row>
    <row r="134" spans="1:3" x14ac:dyDescent="0.3">
      <c r="A134" s="4" t="s">
        <v>226</v>
      </c>
      <c r="B134" s="4"/>
      <c r="C134" t="s">
        <v>226</v>
      </c>
    </row>
    <row r="135" spans="1:3" x14ac:dyDescent="0.3">
      <c r="A135" s="4" t="s">
        <v>227</v>
      </c>
      <c r="B135" s="4"/>
      <c r="C135" t="s">
        <v>227</v>
      </c>
    </row>
    <row r="136" spans="1:3" x14ac:dyDescent="0.3">
      <c r="A136" s="4" t="s">
        <v>228</v>
      </c>
      <c r="B136" s="4"/>
      <c r="C136" t="s">
        <v>228</v>
      </c>
    </row>
    <row r="137" spans="1:3" x14ac:dyDescent="0.3">
      <c r="A137" s="4" t="s">
        <v>229</v>
      </c>
      <c r="B137" s="4"/>
      <c r="C137" t="s">
        <v>229</v>
      </c>
    </row>
    <row r="138" spans="1:3" x14ac:dyDescent="0.3">
      <c r="A138" s="4" t="s">
        <v>230</v>
      </c>
      <c r="B138" s="4"/>
      <c r="C138" t="s">
        <v>230</v>
      </c>
    </row>
    <row r="139" spans="1:3" x14ac:dyDescent="0.3">
      <c r="A139" s="4" t="s">
        <v>231</v>
      </c>
      <c r="B139" s="4"/>
      <c r="C139" t="s">
        <v>231</v>
      </c>
    </row>
    <row r="140" spans="1:3" x14ac:dyDescent="0.3">
      <c r="A140" s="4" t="s">
        <v>232</v>
      </c>
      <c r="B140" s="4"/>
      <c r="C140" t="s">
        <v>232</v>
      </c>
    </row>
    <row r="141" spans="1:3" x14ac:dyDescent="0.3">
      <c r="A141" s="4" t="s">
        <v>233</v>
      </c>
      <c r="B141" s="4"/>
      <c r="C141" t="s">
        <v>233</v>
      </c>
    </row>
    <row r="142" spans="1:3" x14ac:dyDescent="0.3">
      <c r="A142" s="4" t="s">
        <v>235</v>
      </c>
      <c r="B142" s="4"/>
      <c r="C142" t="s">
        <v>235</v>
      </c>
    </row>
    <row r="143" spans="1:3" x14ac:dyDescent="0.3">
      <c r="A143" s="4" t="s">
        <v>237</v>
      </c>
      <c r="B143" s="4"/>
      <c r="C143" t="s">
        <v>237</v>
      </c>
    </row>
    <row r="144" spans="1:3" x14ac:dyDescent="0.3">
      <c r="A144" s="4" t="s">
        <v>238</v>
      </c>
      <c r="B144" s="4"/>
      <c r="C144" t="s">
        <v>238</v>
      </c>
    </row>
    <row r="145" spans="1:3" x14ac:dyDescent="0.3">
      <c r="A145" s="4" t="s">
        <v>239</v>
      </c>
      <c r="B145" s="4"/>
      <c r="C145" t="s">
        <v>239</v>
      </c>
    </row>
    <row r="146" spans="1:3" x14ac:dyDescent="0.3">
      <c r="A146" s="4" t="s">
        <v>240</v>
      </c>
      <c r="B146" s="4"/>
      <c r="C146" t="s">
        <v>240</v>
      </c>
    </row>
    <row r="147" spans="1:3" x14ac:dyDescent="0.3">
      <c r="A147" s="4" t="s">
        <v>241</v>
      </c>
      <c r="B147" s="4"/>
      <c r="C147" t="s">
        <v>241</v>
      </c>
    </row>
    <row r="148" spans="1:3" x14ac:dyDescent="0.3">
      <c r="A148" s="4" t="s">
        <v>242</v>
      </c>
      <c r="B148" s="4"/>
      <c r="C148" t="s">
        <v>242</v>
      </c>
    </row>
    <row r="149" spans="1:3" x14ac:dyDescent="0.3">
      <c r="A149" s="4" t="s">
        <v>243</v>
      </c>
      <c r="B149" s="4"/>
      <c r="C149" t="s">
        <v>243</v>
      </c>
    </row>
    <row r="150" spans="1:3" x14ac:dyDescent="0.3">
      <c r="A150" s="4" t="s">
        <v>244</v>
      </c>
      <c r="B150" s="4"/>
      <c r="C150" t="s">
        <v>244</v>
      </c>
    </row>
    <row r="151" spans="1:3" x14ac:dyDescent="0.3">
      <c r="A151" s="4" t="s">
        <v>246</v>
      </c>
      <c r="B151" s="4"/>
      <c r="C151" t="s">
        <v>246</v>
      </c>
    </row>
    <row r="152" spans="1:3" x14ac:dyDescent="0.3">
      <c r="A152" s="4" t="s">
        <v>247</v>
      </c>
      <c r="B152" s="4"/>
      <c r="C152" t="s">
        <v>247</v>
      </c>
    </row>
    <row r="153" spans="1:3" x14ac:dyDescent="0.3">
      <c r="A153" s="4" t="s">
        <v>248</v>
      </c>
      <c r="B153" s="4"/>
      <c r="C153" t="s">
        <v>248</v>
      </c>
    </row>
    <row r="154" spans="1:3" x14ac:dyDescent="0.3">
      <c r="A154" s="4" t="s">
        <v>249</v>
      </c>
      <c r="B154" s="4"/>
      <c r="C154" t="s">
        <v>249</v>
      </c>
    </row>
    <row r="155" spans="1:3" x14ac:dyDescent="0.3">
      <c r="A155" s="4" t="s">
        <v>251</v>
      </c>
      <c r="B155" s="4"/>
      <c r="C155" t="s">
        <v>251</v>
      </c>
    </row>
    <row r="156" spans="1:3" x14ac:dyDescent="0.3">
      <c r="A156" s="4" t="s">
        <v>252</v>
      </c>
      <c r="B156" s="4"/>
      <c r="C156" t="s">
        <v>252</v>
      </c>
    </row>
    <row r="157" spans="1:3" x14ac:dyDescent="0.3">
      <c r="A157" s="4" t="s">
        <v>253</v>
      </c>
      <c r="B157" s="4"/>
      <c r="C157" t="s">
        <v>253</v>
      </c>
    </row>
    <row r="158" spans="1:3" x14ac:dyDescent="0.3">
      <c r="A158" s="4" t="s">
        <v>254</v>
      </c>
      <c r="B158" s="4"/>
      <c r="C158" t="s">
        <v>254</v>
      </c>
    </row>
    <row r="159" spans="1:3" x14ac:dyDescent="0.3">
      <c r="A159" s="4" t="s">
        <v>255</v>
      </c>
      <c r="B159" s="4"/>
      <c r="C159" t="s">
        <v>255</v>
      </c>
    </row>
    <row r="160" spans="1:3" x14ac:dyDescent="0.3">
      <c r="A160" s="4" t="s">
        <v>256</v>
      </c>
      <c r="B160" s="4"/>
      <c r="C160" t="s">
        <v>256</v>
      </c>
    </row>
    <row r="161" spans="1:3" x14ac:dyDescent="0.3">
      <c r="A161" s="4" t="s">
        <v>258</v>
      </c>
      <c r="B161" s="4"/>
      <c r="C161" t="s">
        <v>258</v>
      </c>
    </row>
    <row r="162" spans="1:3" x14ac:dyDescent="0.3">
      <c r="A162" s="4" t="s">
        <v>260</v>
      </c>
      <c r="B162" s="4"/>
      <c r="C162" t="s">
        <v>260</v>
      </c>
    </row>
    <row r="163" spans="1:3" x14ac:dyDescent="0.3">
      <c r="A163" s="4" t="s">
        <v>262</v>
      </c>
      <c r="B163" s="4"/>
      <c r="C163" t="s">
        <v>262</v>
      </c>
    </row>
    <row r="164" spans="1:3" x14ac:dyDescent="0.3">
      <c r="A164" s="4" t="s">
        <v>263</v>
      </c>
      <c r="B164" s="4"/>
      <c r="C164" t="s">
        <v>263</v>
      </c>
    </row>
    <row r="165" spans="1:3" x14ac:dyDescent="0.3">
      <c r="A165" s="4" t="s">
        <v>264</v>
      </c>
      <c r="B165" s="4"/>
      <c r="C165" t="s">
        <v>264</v>
      </c>
    </row>
    <row r="166" spans="1:3" x14ac:dyDescent="0.3">
      <c r="A166" s="4" t="s">
        <v>266</v>
      </c>
      <c r="B166" s="4"/>
      <c r="C166" t="s">
        <v>266</v>
      </c>
    </row>
    <row r="167" spans="1:3" x14ac:dyDescent="0.3">
      <c r="A167" s="4" t="s">
        <v>267</v>
      </c>
      <c r="B167" s="4"/>
      <c r="C167" t="s">
        <v>267</v>
      </c>
    </row>
    <row r="168" spans="1:3" x14ac:dyDescent="0.3">
      <c r="A168" s="4" t="s">
        <v>268</v>
      </c>
      <c r="B168" s="4"/>
      <c r="C168" t="s">
        <v>268</v>
      </c>
    </row>
    <row r="169" spans="1:3" x14ac:dyDescent="0.3">
      <c r="A169" s="4" t="s">
        <v>269</v>
      </c>
      <c r="B169" s="4"/>
      <c r="C169" t="s">
        <v>269</v>
      </c>
    </row>
    <row r="170" spans="1:3" x14ac:dyDescent="0.3">
      <c r="A170" s="4" t="s">
        <v>270</v>
      </c>
      <c r="B170" s="4"/>
      <c r="C170" t="s">
        <v>270</v>
      </c>
    </row>
    <row r="171" spans="1:3" x14ac:dyDescent="0.3">
      <c r="A171" s="4" t="s">
        <v>271</v>
      </c>
      <c r="B171" s="4"/>
      <c r="C171" t="s">
        <v>271</v>
      </c>
    </row>
    <row r="172" spans="1:3" x14ac:dyDescent="0.3">
      <c r="A172" s="4" t="s">
        <v>272</v>
      </c>
      <c r="B172" s="4"/>
      <c r="C172" t="s">
        <v>272</v>
      </c>
    </row>
    <row r="173" spans="1:3" x14ac:dyDescent="0.3">
      <c r="A173" s="4" t="s">
        <v>273</v>
      </c>
      <c r="B173" s="4"/>
      <c r="C173" t="s">
        <v>273</v>
      </c>
    </row>
    <row r="174" spans="1:3" x14ac:dyDescent="0.3">
      <c r="A174" s="4" t="s">
        <v>274</v>
      </c>
      <c r="B174" s="4"/>
      <c r="C174" t="s">
        <v>274</v>
      </c>
    </row>
    <row r="175" spans="1:3" x14ac:dyDescent="0.3">
      <c r="A175" s="4" t="s">
        <v>275</v>
      </c>
      <c r="B175" s="4"/>
      <c r="C175" t="s">
        <v>275</v>
      </c>
    </row>
    <row r="176" spans="1:3" x14ac:dyDescent="0.3">
      <c r="A176" s="4" t="s">
        <v>276</v>
      </c>
      <c r="B176" s="4"/>
      <c r="C176" t="s">
        <v>276</v>
      </c>
    </row>
    <row r="177" spans="1:3" x14ac:dyDescent="0.3">
      <c r="A177" s="4" t="s">
        <v>277</v>
      </c>
      <c r="B177" s="4"/>
      <c r="C177" t="s">
        <v>277</v>
      </c>
    </row>
    <row r="178" spans="1:3" x14ac:dyDescent="0.3">
      <c r="A178" s="4" t="s">
        <v>279</v>
      </c>
      <c r="B178" s="4"/>
      <c r="C178" t="s">
        <v>279</v>
      </c>
    </row>
    <row r="179" spans="1:3" x14ac:dyDescent="0.3">
      <c r="A179" s="4" t="s">
        <v>281</v>
      </c>
      <c r="B179" s="4"/>
      <c r="C179" t="s">
        <v>281</v>
      </c>
    </row>
    <row r="180" spans="1:3" x14ac:dyDescent="0.3">
      <c r="A180" s="4" t="s">
        <v>283</v>
      </c>
      <c r="B180" s="4"/>
      <c r="C180" t="s">
        <v>283</v>
      </c>
    </row>
    <row r="181" spans="1:3" x14ac:dyDescent="0.3">
      <c r="A181" s="4" t="s">
        <v>284</v>
      </c>
      <c r="B181" s="4"/>
      <c r="C181" t="s">
        <v>284</v>
      </c>
    </row>
    <row r="182" spans="1:3" x14ac:dyDescent="0.3">
      <c r="A182" s="4" t="s">
        <v>285</v>
      </c>
      <c r="B182" s="4"/>
      <c r="C182" t="s">
        <v>285</v>
      </c>
    </row>
    <row r="183" spans="1:3" x14ac:dyDescent="0.3">
      <c r="A183" s="4" t="s">
        <v>287</v>
      </c>
      <c r="B183" s="4"/>
      <c r="C183" t="s">
        <v>287</v>
      </c>
    </row>
    <row r="184" spans="1:3" x14ac:dyDescent="0.3">
      <c r="A184" s="4" t="s">
        <v>288</v>
      </c>
      <c r="B184" s="4"/>
      <c r="C184" t="s">
        <v>288</v>
      </c>
    </row>
    <row r="185" spans="1:3" x14ac:dyDescent="0.3">
      <c r="A185" s="4" t="s">
        <v>290</v>
      </c>
      <c r="B185" s="4"/>
      <c r="C185" t="s">
        <v>290</v>
      </c>
    </row>
    <row r="186" spans="1:3" x14ac:dyDescent="0.3">
      <c r="A186" s="4" t="s">
        <v>291</v>
      </c>
      <c r="B186" s="4"/>
      <c r="C186" t="s">
        <v>291</v>
      </c>
    </row>
    <row r="187" spans="1:3" x14ac:dyDescent="0.3">
      <c r="A187" s="4" t="s">
        <v>292</v>
      </c>
      <c r="B187" s="4"/>
      <c r="C187" t="s">
        <v>292</v>
      </c>
    </row>
    <row r="188" spans="1:3" x14ac:dyDescent="0.3">
      <c r="A188" s="4" t="s">
        <v>293</v>
      </c>
      <c r="B188" s="4"/>
      <c r="C188" t="s">
        <v>293</v>
      </c>
    </row>
    <row r="189" spans="1:3" x14ac:dyDescent="0.3">
      <c r="A189" s="4" t="s">
        <v>295</v>
      </c>
      <c r="B189" s="4"/>
      <c r="C189" t="s">
        <v>295</v>
      </c>
    </row>
    <row r="190" spans="1:3" x14ac:dyDescent="0.3">
      <c r="A190" s="4" t="s">
        <v>296</v>
      </c>
      <c r="B190" s="4"/>
      <c r="C190" t="s">
        <v>296</v>
      </c>
    </row>
    <row r="191" spans="1:3" x14ac:dyDescent="0.3">
      <c r="A191" s="4" t="s">
        <v>297</v>
      </c>
      <c r="B191" s="4"/>
      <c r="C191" t="s">
        <v>297</v>
      </c>
    </row>
    <row r="192" spans="1:3" x14ac:dyDescent="0.3">
      <c r="A192" s="4" t="s">
        <v>299</v>
      </c>
      <c r="B192" s="4"/>
      <c r="C192" t="s">
        <v>299</v>
      </c>
    </row>
    <row r="193" spans="1:3" x14ac:dyDescent="0.3">
      <c r="A193" s="4" t="s">
        <v>300</v>
      </c>
      <c r="B193" s="4"/>
      <c r="C193" t="s">
        <v>300</v>
      </c>
    </row>
    <row r="194" spans="1:3" x14ac:dyDescent="0.3">
      <c r="A194" s="4" t="s">
        <v>301</v>
      </c>
      <c r="B194" s="4"/>
      <c r="C194" t="s">
        <v>301</v>
      </c>
    </row>
    <row r="195" spans="1:3" x14ac:dyDescent="0.3">
      <c r="A195" s="4" t="s">
        <v>303</v>
      </c>
      <c r="B195" s="4"/>
      <c r="C195" t="s">
        <v>303</v>
      </c>
    </row>
    <row r="196" spans="1:3" x14ac:dyDescent="0.3">
      <c r="A196" s="4" t="s">
        <v>305</v>
      </c>
      <c r="B196" s="4"/>
      <c r="C196" t="s">
        <v>305</v>
      </c>
    </row>
    <row r="197" spans="1:3" x14ac:dyDescent="0.3">
      <c r="A197" s="4" t="s">
        <v>306</v>
      </c>
      <c r="B197" s="4"/>
      <c r="C197" t="s">
        <v>306</v>
      </c>
    </row>
    <row r="198" spans="1:3" x14ac:dyDescent="0.3">
      <c r="A198" s="4" t="s">
        <v>307</v>
      </c>
      <c r="B198" s="4"/>
      <c r="C198" t="s">
        <v>307</v>
      </c>
    </row>
    <row r="199" spans="1:3" x14ac:dyDescent="0.3">
      <c r="A199" s="4" t="s">
        <v>308</v>
      </c>
      <c r="B199" s="4"/>
      <c r="C199" t="s">
        <v>308</v>
      </c>
    </row>
    <row r="200" spans="1:3" x14ac:dyDescent="0.3">
      <c r="A200" s="4" t="s">
        <v>310</v>
      </c>
      <c r="B200" s="4"/>
      <c r="C200" t="s">
        <v>310</v>
      </c>
    </row>
    <row r="201" spans="1:3" x14ac:dyDescent="0.3">
      <c r="A201" s="4" t="s">
        <v>311</v>
      </c>
      <c r="B201" s="4"/>
      <c r="C201" t="s">
        <v>311</v>
      </c>
    </row>
    <row r="202" spans="1:3" x14ac:dyDescent="0.3">
      <c r="A202" s="4" t="s">
        <v>312</v>
      </c>
      <c r="B202" s="4"/>
      <c r="C202" t="s">
        <v>312</v>
      </c>
    </row>
    <row r="203" spans="1:3" x14ac:dyDescent="0.3">
      <c r="A203" s="4" t="s">
        <v>313</v>
      </c>
      <c r="B203" s="4"/>
      <c r="C203" t="s">
        <v>313</v>
      </c>
    </row>
    <row r="204" spans="1:3" x14ac:dyDescent="0.3">
      <c r="A204" s="4" t="s">
        <v>314</v>
      </c>
      <c r="B204" s="4"/>
      <c r="C204" t="s">
        <v>314</v>
      </c>
    </row>
    <row r="205" spans="1:3" x14ac:dyDescent="0.3">
      <c r="A205" s="4" t="s">
        <v>315</v>
      </c>
      <c r="B205" s="4"/>
      <c r="C205" t="s">
        <v>315</v>
      </c>
    </row>
    <row r="206" spans="1:3" x14ac:dyDescent="0.3">
      <c r="A206" s="4" t="s">
        <v>316</v>
      </c>
      <c r="B206" s="4"/>
      <c r="C206" t="s">
        <v>316</v>
      </c>
    </row>
    <row r="207" spans="1:3" x14ac:dyDescent="0.3">
      <c r="A207" s="4" t="s">
        <v>317</v>
      </c>
      <c r="B207" s="4"/>
      <c r="C207" t="s">
        <v>317</v>
      </c>
    </row>
    <row r="208" spans="1:3" x14ac:dyDescent="0.3">
      <c r="A208" s="4" t="s">
        <v>319</v>
      </c>
      <c r="B208" s="4"/>
      <c r="C208" t="s">
        <v>319</v>
      </c>
    </row>
    <row r="209" spans="1:3" x14ac:dyDescent="0.3">
      <c r="A209" s="4" t="s">
        <v>320</v>
      </c>
      <c r="B209" s="4"/>
      <c r="C209" t="s">
        <v>320</v>
      </c>
    </row>
    <row r="210" spans="1:3" x14ac:dyDescent="0.3">
      <c r="A210" s="4" t="s">
        <v>321</v>
      </c>
      <c r="B210" s="4"/>
      <c r="C210" t="s">
        <v>321</v>
      </c>
    </row>
    <row r="211" spans="1:3" x14ac:dyDescent="0.3">
      <c r="A211" s="4" t="s">
        <v>322</v>
      </c>
      <c r="B211" s="4"/>
      <c r="C211" t="s">
        <v>322</v>
      </c>
    </row>
    <row r="212" spans="1:3" x14ac:dyDescent="0.3">
      <c r="A212" s="4" t="s">
        <v>324</v>
      </c>
      <c r="B212" s="4"/>
      <c r="C212" t="s">
        <v>324</v>
      </c>
    </row>
    <row r="213" spans="1:3" x14ac:dyDescent="0.3">
      <c r="A213" s="4" t="s">
        <v>325</v>
      </c>
      <c r="B213" s="4"/>
      <c r="C213" t="s">
        <v>325</v>
      </c>
    </row>
    <row r="214" spans="1:3" x14ac:dyDescent="0.3">
      <c r="A214" s="4" t="s">
        <v>326</v>
      </c>
      <c r="B214" s="4"/>
      <c r="C214" t="s">
        <v>326</v>
      </c>
    </row>
    <row r="215" spans="1:3" x14ac:dyDescent="0.3">
      <c r="A215" s="4" t="s">
        <v>327</v>
      </c>
      <c r="B215" s="4"/>
      <c r="C215" t="s">
        <v>327</v>
      </c>
    </row>
    <row r="216" spans="1:3" x14ac:dyDescent="0.3">
      <c r="A216" s="4" t="s">
        <v>328</v>
      </c>
      <c r="B216" s="4"/>
      <c r="C216" t="s">
        <v>328</v>
      </c>
    </row>
    <row r="217" spans="1:3" x14ac:dyDescent="0.3">
      <c r="A217" s="4" t="s">
        <v>330</v>
      </c>
      <c r="B217" s="4"/>
      <c r="C217" t="s">
        <v>330</v>
      </c>
    </row>
    <row r="218" spans="1:3" x14ac:dyDescent="0.3">
      <c r="A218" s="4" t="s">
        <v>331</v>
      </c>
      <c r="B218" s="4"/>
      <c r="C218" t="s">
        <v>331</v>
      </c>
    </row>
    <row r="219" spans="1:3" x14ac:dyDescent="0.3">
      <c r="A219" s="4" t="s">
        <v>332</v>
      </c>
      <c r="B219" s="4"/>
      <c r="C219" t="s">
        <v>332</v>
      </c>
    </row>
    <row r="220" spans="1:3" x14ac:dyDescent="0.3">
      <c r="A220" s="4" t="s">
        <v>333</v>
      </c>
      <c r="B220" s="4"/>
      <c r="C220" t="s">
        <v>333</v>
      </c>
    </row>
    <row r="221" spans="1:3" x14ac:dyDescent="0.3">
      <c r="A221" s="4" t="s">
        <v>335</v>
      </c>
      <c r="B221" s="4"/>
      <c r="C221" t="s">
        <v>335</v>
      </c>
    </row>
    <row r="222" spans="1:3" x14ac:dyDescent="0.3">
      <c r="A222" s="4" t="s">
        <v>336</v>
      </c>
      <c r="B222" s="4"/>
      <c r="C222" t="s">
        <v>336</v>
      </c>
    </row>
    <row r="223" spans="1:3" x14ac:dyDescent="0.3">
      <c r="A223" s="4" t="s">
        <v>337</v>
      </c>
      <c r="B223" s="4"/>
      <c r="C223" t="s">
        <v>337</v>
      </c>
    </row>
    <row r="224" spans="1:3" x14ac:dyDescent="0.3">
      <c r="A224" s="4" t="s">
        <v>338</v>
      </c>
      <c r="B224" s="4"/>
      <c r="C224" t="s">
        <v>338</v>
      </c>
    </row>
    <row r="225" spans="1:3" x14ac:dyDescent="0.3">
      <c r="A225" s="4" t="s">
        <v>339</v>
      </c>
      <c r="B225" s="4"/>
      <c r="C225" t="s">
        <v>339</v>
      </c>
    </row>
    <row r="226" spans="1:3" x14ac:dyDescent="0.3">
      <c r="A226" s="4" t="s">
        <v>340</v>
      </c>
      <c r="B226" s="4"/>
      <c r="C226" t="s">
        <v>340</v>
      </c>
    </row>
    <row r="227" spans="1:3" x14ac:dyDescent="0.3">
      <c r="A227" s="4" t="s">
        <v>342</v>
      </c>
      <c r="B227" s="4"/>
      <c r="C227" t="s">
        <v>342</v>
      </c>
    </row>
    <row r="228" spans="1:3" x14ac:dyDescent="0.3">
      <c r="A228" s="4" t="s">
        <v>343</v>
      </c>
      <c r="B228" s="4"/>
      <c r="C228" t="s">
        <v>343</v>
      </c>
    </row>
    <row r="229" spans="1:3" x14ac:dyDescent="0.3">
      <c r="A229" s="4" t="s">
        <v>344</v>
      </c>
      <c r="B229" s="4"/>
      <c r="C229" t="s">
        <v>344</v>
      </c>
    </row>
    <row r="230" spans="1:3" x14ac:dyDescent="0.3">
      <c r="A230" s="4" t="s">
        <v>345</v>
      </c>
      <c r="B230" s="4"/>
      <c r="C230" t="s">
        <v>345</v>
      </c>
    </row>
    <row r="231" spans="1:3" x14ac:dyDescent="0.3">
      <c r="A231" s="4" t="s">
        <v>347</v>
      </c>
      <c r="B231" s="4"/>
      <c r="C231" t="s">
        <v>347</v>
      </c>
    </row>
    <row r="232" spans="1:3" x14ac:dyDescent="0.3">
      <c r="A232" s="4" t="s">
        <v>348</v>
      </c>
      <c r="B232" s="4"/>
      <c r="C232" t="s">
        <v>348</v>
      </c>
    </row>
    <row r="233" spans="1:3" x14ac:dyDescent="0.3">
      <c r="A233" s="4" t="s">
        <v>349</v>
      </c>
      <c r="B233" s="4"/>
      <c r="C233" t="s">
        <v>349</v>
      </c>
    </row>
    <row r="234" spans="1:3" x14ac:dyDescent="0.3">
      <c r="A234" s="4" t="s">
        <v>350</v>
      </c>
      <c r="B234" s="4"/>
      <c r="C234" t="s">
        <v>350</v>
      </c>
    </row>
    <row r="235" spans="1:3" x14ac:dyDescent="0.3">
      <c r="A235" s="4" t="s">
        <v>351</v>
      </c>
      <c r="B235" s="4"/>
      <c r="C235" t="s">
        <v>351</v>
      </c>
    </row>
    <row r="236" spans="1:3" x14ac:dyDescent="0.3">
      <c r="A236" s="4" t="s">
        <v>352</v>
      </c>
      <c r="B236" s="4"/>
      <c r="C236" t="s">
        <v>352</v>
      </c>
    </row>
    <row r="237" spans="1:3" x14ac:dyDescent="0.3">
      <c r="A237" s="4" t="s">
        <v>353</v>
      </c>
      <c r="B237" s="4"/>
      <c r="C237" t="s">
        <v>353</v>
      </c>
    </row>
    <row r="238" spans="1:3" x14ac:dyDescent="0.3">
      <c r="A238" s="4" t="s">
        <v>355</v>
      </c>
      <c r="B238" s="4"/>
      <c r="C238" t="s">
        <v>355</v>
      </c>
    </row>
    <row r="239" spans="1:3" x14ac:dyDescent="0.3">
      <c r="A239" s="4" t="s">
        <v>356</v>
      </c>
      <c r="B239" s="4"/>
      <c r="C239" t="s">
        <v>356</v>
      </c>
    </row>
    <row r="240" spans="1:3" x14ac:dyDescent="0.3">
      <c r="A240" s="4" t="s">
        <v>357</v>
      </c>
      <c r="B240" s="4"/>
      <c r="C240" t="s">
        <v>357</v>
      </c>
    </row>
    <row r="241" spans="1:3" x14ac:dyDescent="0.3">
      <c r="A241" s="4" t="s">
        <v>358</v>
      </c>
      <c r="B241" s="4"/>
      <c r="C241" t="s">
        <v>358</v>
      </c>
    </row>
    <row r="242" spans="1:3" x14ac:dyDescent="0.3">
      <c r="A242" s="4" t="s">
        <v>359</v>
      </c>
      <c r="B242" s="4"/>
      <c r="C242" t="s">
        <v>359</v>
      </c>
    </row>
    <row r="243" spans="1:3" x14ac:dyDescent="0.3">
      <c r="A243" s="4" t="s">
        <v>360</v>
      </c>
      <c r="B243" s="4"/>
      <c r="C243" t="s">
        <v>360</v>
      </c>
    </row>
    <row r="244" spans="1:3" x14ac:dyDescent="0.3">
      <c r="A244" s="4" t="s">
        <v>361</v>
      </c>
      <c r="B244" s="4"/>
      <c r="C244" t="s">
        <v>361</v>
      </c>
    </row>
    <row r="245" spans="1:3" x14ac:dyDescent="0.3">
      <c r="A245" s="4" t="s">
        <v>362</v>
      </c>
      <c r="B245" s="4"/>
      <c r="C245" t="s">
        <v>362</v>
      </c>
    </row>
    <row r="246" spans="1:3" x14ac:dyDescent="0.3">
      <c r="A246" s="4" t="s">
        <v>364</v>
      </c>
      <c r="B246" s="4"/>
      <c r="C246" t="s">
        <v>364</v>
      </c>
    </row>
    <row r="247" spans="1:3" x14ac:dyDescent="0.3">
      <c r="A247" s="4" t="s">
        <v>365</v>
      </c>
      <c r="B247" s="4"/>
      <c r="C247" t="s">
        <v>365</v>
      </c>
    </row>
    <row r="248" spans="1:3" x14ac:dyDescent="0.3">
      <c r="A248" s="4" t="s">
        <v>367</v>
      </c>
      <c r="B248" s="4"/>
      <c r="C248" t="s">
        <v>367</v>
      </c>
    </row>
    <row r="249" spans="1:3" x14ac:dyDescent="0.3">
      <c r="A249" s="4" t="s">
        <v>368</v>
      </c>
      <c r="B249" s="4"/>
      <c r="C249" t="s">
        <v>368</v>
      </c>
    </row>
    <row r="250" spans="1:3" x14ac:dyDescent="0.3">
      <c r="A250" s="4" t="s">
        <v>369</v>
      </c>
      <c r="B250" s="4"/>
      <c r="C250" t="s">
        <v>369</v>
      </c>
    </row>
    <row r="251" spans="1:3" x14ac:dyDescent="0.3">
      <c r="A251" s="4" t="s">
        <v>370</v>
      </c>
      <c r="B251" s="4"/>
      <c r="C251" t="s">
        <v>370</v>
      </c>
    </row>
    <row r="252" spans="1:3" x14ac:dyDescent="0.3">
      <c r="A252" s="4" t="s">
        <v>371</v>
      </c>
      <c r="B252" s="4"/>
      <c r="C252" t="s">
        <v>371</v>
      </c>
    </row>
    <row r="253" spans="1:3" x14ac:dyDescent="0.3">
      <c r="A253" s="4" t="s">
        <v>372</v>
      </c>
      <c r="B253" s="4"/>
      <c r="C253" t="s">
        <v>372</v>
      </c>
    </row>
    <row r="254" spans="1:3" x14ac:dyDescent="0.3">
      <c r="A254" s="4" t="s">
        <v>373</v>
      </c>
      <c r="B254" s="4"/>
      <c r="C254" t="s">
        <v>373</v>
      </c>
    </row>
    <row r="255" spans="1:3" x14ac:dyDescent="0.3">
      <c r="A255" s="4" t="s">
        <v>374</v>
      </c>
      <c r="B255" s="4"/>
      <c r="C255" t="s">
        <v>374</v>
      </c>
    </row>
    <row r="256" spans="1:3" x14ac:dyDescent="0.3">
      <c r="A256" s="4" t="s">
        <v>375</v>
      </c>
      <c r="B256" s="4"/>
      <c r="C256" t="s">
        <v>375</v>
      </c>
    </row>
    <row r="257" spans="1:3" x14ac:dyDescent="0.3">
      <c r="A257" s="4" t="s">
        <v>376</v>
      </c>
      <c r="B257" s="4"/>
      <c r="C257" t="s">
        <v>376</v>
      </c>
    </row>
    <row r="258" spans="1:3" x14ac:dyDescent="0.3">
      <c r="A258" s="4" t="s">
        <v>377</v>
      </c>
      <c r="B258" s="4"/>
      <c r="C258" t="s">
        <v>377</v>
      </c>
    </row>
    <row r="259" spans="1:3" x14ac:dyDescent="0.3">
      <c r="A259" s="4" t="s">
        <v>378</v>
      </c>
      <c r="B259" s="4"/>
      <c r="C259" t="s">
        <v>378</v>
      </c>
    </row>
    <row r="260" spans="1:3" x14ac:dyDescent="0.3">
      <c r="A260" s="4" t="s">
        <v>380</v>
      </c>
      <c r="B260" s="4"/>
      <c r="C260" t="s">
        <v>380</v>
      </c>
    </row>
    <row r="261" spans="1:3" x14ac:dyDescent="0.3">
      <c r="A261" s="4" t="s">
        <v>381</v>
      </c>
      <c r="B261" s="4"/>
      <c r="C261" t="s">
        <v>381</v>
      </c>
    </row>
    <row r="262" spans="1:3" x14ac:dyDescent="0.3">
      <c r="A262" s="4" t="s">
        <v>382</v>
      </c>
      <c r="B262" s="4"/>
      <c r="C262" t="s">
        <v>382</v>
      </c>
    </row>
    <row r="263" spans="1:3" x14ac:dyDescent="0.3">
      <c r="A263" s="4" t="s">
        <v>384</v>
      </c>
      <c r="B263" s="4"/>
      <c r="C263" t="s">
        <v>384</v>
      </c>
    </row>
    <row r="264" spans="1:3" x14ac:dyDescent="0.3">
      <c r="A264" s="4" t="s">
        <v>385</v>
      </c>
      <c r="B264" s="4"/>
      <c r="C264" t="s">
        <v>385</v>
      </c>
    </row>
    <row r="265" spans="1:3" x14ac:dyDescent="0.3">
      <c r="A265" s="4" t="s">
        <v>386</v>
      </c>
      <c r="B265" s="4"/>
      <c r="C265" t="s">
        <v>386</v>
      </c>
    </row>
    <row r="266" spans="1:3" x14ac:dyDescent="0.3">
      <c r="A266" s="4" t="s">
        <v>388</v>
      </c>
      <c r="B266" s="4"/>
      <c r="C266" t="s">
        <v>388</v>
      </c>
    </row>
    <row r="267" spans="1:3" x14ac:dyDescent="0.3">
      <c r="A267" s="4" t="s">
        <v>390</v>
      </c>
      <c r="B267" s="4"/>
      <c r="C267" t="s">
        <v>390</v>
      </c>
    </row>
    <row r="268" spans="1:3" x14ac:dyDescent="0.3">
      <c r="A268" s="4" t="s">
        <v>391</v>
      </c>
      <c r="B268" s="4"/>
      <c r="C268" t="s">
        <v>391</v>
      </c>
    </row>
    <row r="269" spans="1:3" x14ac:dyDescent="0.3">
      <c r="A269" s="4" t="s">
        <v>392</v>
      </c>
      <c r="B269" s="4"/>
      <c r="C269" t="s">
        <v>392</v>
      </c>
    </row>
    <row r="270" spans="1:3" x14ac:dyDescent="0.3">
      <c r="A270" s="4" t="s">
        <v>394</v>
      </c>
      <c r="B270" s="4"/>
      <c r="C270" t="s">
        <v>394</v>
      </c>
    </row>
    <row r="271" spans="1:3" x14ac:dyDescent="0.3">
      <c r="A271" s="4" t="s">
        <v>395</v>
      </c>
      <c r="B271" s="4"/>
      <c r="C271" t="s">
        <v>395</v>
      </c>
    </row>
    <row r="272" spans="1:3" x14ac:dyDescent="0.3">
      <c r="A272" s="4" t="s">
        <v>396</v>
      </c>
      <c r="B272" s="4"/>
      <c r="C272" t="s">
        <v>396</v>
      </c>
    </row>
    <row r="273" spans="1:3" x14ac:dyDescent="0.3">
      <c r="A273" s="4" t="s">
        <v>397</v>
      </c>
      <c r="B273" s="4"/>
      <c r="C273" t="s">
        <v>397</v>
      </c>
    </row>
    <row r="274" spans="1:3" x14ac:dyDescent="0.3">
      <c r="A274" s="4" t="s">
        <v>398</v>
      </c>
      <c r="B274" s="4"/>
      <c r="C274" t="s">
        <v>398</v>
      </c>
    </row>
    <row r="275" spans="1:3" x14ac:dyDescent="0.3">
      <c r="A275" s="4" t="s">
        <v>399</v>
      </c>
      <c r="B275" s="4"/>
      <c r="C275" t="s">
        <v>399</v>
      </c>
    </row>
    <row r="276" spans="1:3" x14ac:dyDescent="0.3">
      <c r="A276" s="4" t="s">
        <v>401</v>
      </c>
      <c r="B276" s="4"/>
      <c r="C276" t="s">
        <v>401</v>
      </c>
    </row>
    <row r="277" spans="1:3" x14ac:dyDescent="0.3">
      <c r="A277" s="4" t="s">
        <v>402</v>
      </c>
      <c r="B277" s="4"/>
      <c r="C277" t="s">
        <v>402</v>
      </c>
    </row>
    <row r="278" spans="1:3" x14ac:dyDescent="0.3">
      <c r="A278" s="4" t="s">
        <v>403</v>
      </c>
      <c r="B278" s="4"/>
      <c r="C278" t="s">
        <v>403</v>
      </c>
    </row>
    <row r="279" spans="1:3" x14ac:dyDescent="0.3">
      <c r="A279" s="4" t="s">
        <v>404</v>
      </c>
      <c r="B279" s="4"/>
      <c r="C279" t="s">
        <v>404</v>
      </c>
    </row>
    <row r="280" spans="1:3" x14ac:dyDescent="0.3">
      <c r="A280" s="4" t="s">
        <v>405</v>
      </c>
      <c r="B280" s="4"/>
      <c r="C280" t="s">
        <v>405</v>
      </c>
    </row>
    <row r="281" spans="1:3" x14ac:dyDescent="0.3">
      <c r="A281" s="4" t="s">
        <v>406</v>
      </c>
      <c r="B281" s="4"/>
      <c r="C281" t="s">
        <v>406</v>
      </c>
    </row>
    <row r="282" spans="1:3" x14ac:dyDescent="0.3">
      <c r="A282" s="4" t="s">
        <v>407</v>
      </c>
      <c r="B282" s="4"/>
      <c r="C282" t="s">
        <v>407</v>
      </c>
    </row>
    <row r="283" spans="1:3" x14ac:dyDescent="0.3">
      <c r="A283" s="4" t="s">
        <v>408</v>
      </c>
      <c r="B283" s="4"/>
      <c r="C283" t="s">
        <v>408</v>
      </c>
    </row>
    <row r="284" spans="1:3" x14ac:dyDescent="0.3">
      <c r="A284" s="4" t="s">
        <v>409</v>
      </c>
      <c r="B284" s="4"/>
      <c r="C284" t="s">
        <v>409</v>
      </c>
    </row>
    <row r="285" spans="1:3" x14ac:dyDescent="0.3">
      <c r="A285" s="4" t="s">
        <v>411</v>
      </c>
      <c r="B285" s="4"/>
      <c r="C285" t="s">
        <v>411</v>
      </c>
    </row>
    <row r="286" spans="1:3" x14ac:dyDescent="0.3">
      <c r="A286" s="4" t="s">
        <v>412</v>
      </c>
      <c r="B286" s="4"/>
      <c r="C286" t="s">
        <v>412</v>
      </c>
    </row>
    <row r="287" spans="1:3" x14ac:dyDescent="0.3">
      <c r="A287" s="4" t="s">
        <v>413</v>
      </c>
      <c r="B287" s="4"/>
      <c r="C287" t="s">
        <v>413</v>
      </c>
    </row>
    <row r="288" spans="1:3" x14ac:dyDescent="0.3">
      <c r="A288" s="4" t="s">
        <v>414</v>
      </c>
      <c r="B288" s="4"/>
      <c r="C288" t="s">
        <v>414</v>
      </c>
    </row>
    <row r="289" spans="1:3" x14ac:dyDescent="0.3">
      <c r="A289" s="4" t="s">
        <v>415</v>
      </c>
      <c r="B289" s="4"/>
      <c r="C289" t="s">
        <v>415</v>
      </c>
    </row>
    <row r="290" spans="1:3" x14ac:dyDescent="0.3">
      <c r="A290" s="4" t="s">
        <v>416</v>
      </c>
      <c r="B290" s="4"/>
      <c r="C290" t="s">
        <v>416</v>
      </c>
    </row>
    <row r="291" spans="1:3" x14ac:dyDescent="0.3">
      <c r="A291" s="4" t="s">
        <v>417</v>
      </c>
      <c r="B291" s="4"/>
      <c r="C291" t="s">
        <v>417</v>
      </c>
    </row>
    <row r="292" spans="1:3" x14ac:dyDescent="0.3">
      <c r="A292" s="4" t="s">
        <v>418</v>
      </c>
      <c r="B292" s="4"/>
      <c r="C292" t="s">
        <v>418</v>
      </c>
    </row>
    <row r="293" spans="1:3" x14ac:dyDescent="0.3">
      <c r="A293" s="4" t="s">
        <v>420</v>
      </c>
      <c r="B293" s="4"/>
      <c r="C293" t="s">
        <v>420</v>
      </c>
    </row>
    <row r="294" spans="1:3" x14ac:dyDescent="0.3">
      <c r="A294" s="4" t="s">
        <v>421</v>
      </c>
      <c r="B294" s="4"/>
      <c r="C294" t="s">
        <v>421</v>
      </c>
    </row>
    <row r="295" spans="1:3" x14ac:dyDescent="0.3">
      <c r="A295" s="4" t="s">
        <v>423</v>
      </c>
      <c r="B295" s="4"/>
      <c r="C295" t="s">
        <v>423</v>
      </c>
    </row>
    <row r="296" spans="1:3" x14ac:dyDescent="0.3">
      <c r="A296" s="4" t="s">
        <v>424</v>
      </c>
      <c r="B296" s="4"/>
      <c r="C296" t="s">
        <v>424</v>
      </c>
    </row>
    <row r="297" spans="1:3" x14ac:dyDescent="0.3">
      <c r="A297" s="4" t="s">
        <v>425</v>
      </c>
      <c r="B297" s="4"/>
      <c r="C297" t="s">
        <v>425</v>
      </c>
    </row>
    <row r="298" spans="1:3" x14ac:dyDescent="0.3">
      <c r="A298" s="4" t="s">
        <v>426</v>
      </c>
      <c r="B298" s="4"/>
      <c r="C298" t="s">
        <v>426</v>
      </c>
    </row>
    <row r="299" spans="1:3" x14ac:dyDescent="0.3">
      <c r="A299" s="4" t="s">
        <v>427</v>
      </c>
      <c r="B299" s="4"/>
      <c r="C299" t="s">
        <v>427</v>
      </c>
    </row>
    <row r="300" spans="1:3" x14ac:dyDescent="0.3">
      <c r="A300" s="4" t="s">
        <v>428</v>
      </c>
      <c r="B300" s="4"/>
      <c r="C300" t="s">
        <v>428</v>
      </c>
    </row>
    <row r="301" spans="1:3" x14ac:dyDescent="0.3">
      <c r="A301" s="4" t="s">
        <v>430</v>
      </c>
      <c r="B301" s="4"/>
      <c r="C301" t="s">
        <v>430</v>
      </c>
    </row>
    <row r="302" spans="1:3" x14ac:dyDescent="0.3">
      <c r="A302" s="4" t="s">
        <v>432</v>
      </c>
      <c r="B302" s="4"/>
      <c r="C302" t="s">
        <v>432</v>
      </c>
    </row>
    <row r="303" spans="1:3" x14ac:dyDescent="0.3">
      <c r="A303" s="4" t="s">
        <v>433</v>
      </c>
      <c r="B303" s="4"/>
      <c r="C303" t="s">
        <v>433</v>
      </c>
    </row>
    <row r="304" spans="1:3" x14ac:dyDescent="0.3">
      <c r="A304" s="4" t="s">
        <v>434</v>
      </c>
      <c r="B304" s="4"/>
      <c r="C304" t="s">
        <v>434</v>
      </c>
    </row>
    <row r="305" spans="1:3" x14ac:dyDescent="0.3">
      <c r="A305" s="4" t="s">
        <v>435</v>
      </c>
      <c r="B305" s="4"/>
      <c r="C305" t="s">
        <v>435</v>
      </c>
    </row>
    <row r="306" spans="1:3" x14ac:dyDescent="0.3">
      <c r="A306" s="4" t="s">
        <v>436</v>
      </c>
      <c r="B306" s="4"/>
      <c r="C306" t="s">
        <v>436</v>
      </c>
    </row>
    <row r="307" spans="1:3" x14ac:dyDescent="0.3">
      <c r="A307" s="4" t="s">
        <v>437</v>
      </c>
      <c r="B307" s="4"/>
      <c r="C307" t="s">
        <v>437</v>
      </c>
    </row>
    <row r="308" spans="1:3" x14ac:dyDescent="0.3">
      <c r="A308" s="4" t="s">
        <v>438</v>
      </c>
      <c r="B308" s="4"/>
      <c r="C308" t="s">
        <v>438</v>
      </c>
    </row>
    <row r="309" spans="1:3" x14ac:dyDescent="0.3">
      <c r="A309" s="4" t="s">
        <v>439</v>
      </c>
      <c r="B309" s="4"/>
      <c r="C309" t="s">
        <v>439</v>
      </c>
    </row>
    <row r="310" spans="1:3" x14ac:dyDescent="0.3">
      <c r="A310" s="4" t="s">
        <v>440</v>
      </c>
      <c r="B310" s="4"/>
      <c r="C310" t="s">
        <v>440</v>
      </c>
    </row>
    <row r="311" spans="1:3" x14ac:dyDescent="0.3">
      <c r="A311" s="4" t="s">
        <v>441</v>
      </c>
      <c r="B311" s="4"/>
      <c r="C311" t="s">
        <v>441</v>
      </c>
    </row>
    <row r="312" spans="1:3" x14ac:dyDescent="0.3">
      <c r="A312" s="4" t="s">
        <v>442</v>
      </c>
      <c r="B312" s="4"/>
      <c r="C312" t="s">
        <v>442</v>
      </c>
    </row>
    <row r="313" spans="1:3" x14ac:dyDescent="0.3">
      <c r="A313" s="4" t="s">
        <v>443</v>
      </c>
      <c r="B313" s="4"/>
      <c r="C313" t="s">
        <v>443</v>
      </c>
    </row>
    <row r="314" spans="1:3" x14ac:dyDescent="0.3">
      <c r="A314" s="4" t="s">
        <v>444</v>
      </c>
      <c r="B314" s="4"/>
      <c r="C314" t="s">
        <v>444</v>
      </c>
    </row>
    <row r="315" spans="1:3" x14ac:dyDescent="0.3">
      <c r="A315" s="4" t="s">
        <v>445</v>
      </c>
      <c r="B315" s="4"/>
      <c r="C315" t="s">
        <v>445</v>
      </c>
    </row>
    <row r="316" spans="1:3" x14ac:dyDescent="0.3">
      <c r="A316" s="4" t="s">
        <v>446</v>
      </c>
      <c r="B316" s="4"/>
      <c r="C316" t="s">
        <v>446</v>
      </c>
    </row>
    <row r="317" spans="1:3" x14ac:dyDescent="0.3">
      <c r="A317" s="4" t="s">
        <v>447</v>
      </c>
      <c r="B317" s="4"/>
      <c r="C317" t="s">
        <v>447</v>
      </c>
    </row>
    <row r="318" spans="1:3" x14ac:dyDescent="0.3">
      <c r="A318" s="4" t="s">
        <v>448</v>
      </c>
      <c r="B318" s="4"/>
      <c r="C318" t="s">
        <v>448</v>
      </c>
    </row>
    <row r="319" spans="1:3" x14ac:dyDescent="0.3">
      <c r="A319" s="4" t="s">
        <v>449</v>
      </c>
      <c r="B319" s="4"/>
      <c r="C319" t="s">
        <v>449</v>
      </c>
    </row>
    <row r="320" spans="1:3" x14ac:dyDescent="0.3">
      <c r="A320" s="4" t="s">
        <v>450</v>
      </c>
      <c r="B320" s="4"/>
      <c r="C320" t="s">
        <v>450</v>
      </c>
    </row>
    <row r="321" spans="1:3" x14ac:dyDescent="0.3">
      <c r="A321" s="4" t="s">
        <v>451</v>
      </c>
      <c r="B321" s="4"/>
      <c r="C321" t="s">
        <v>451</v>
      </c>
    </row>
    <row r="322" spans="1:3" x14ac:dyDescent="0.3">
      <c r="A322" s="4" t="s">
        <v>452</v>
      </c>
      <c r="B322" s="4"/>
      <c r="C322" t="s">
        <v>452</v>
      </c>
    </row>
    <row r="323" spans="1:3" x14ac:dyDescent="0.3">
      <c r="A323" s="4" t="s">
        <v>453</v>
      </c>
      <c r="B323" s="4"/>
      <c r="C323" t="s">
        <v>453</v>
      </c>
    </row>
    <row r="324" spans="1:3" x14ac:dyDescent="0.3">
      <c r="A324" s="4" t="s">
        <v>454</v>
      </c>
      <c r="B324" s="4"/>
      <c r="C324" t="s">
        <v>454</v>
      </c>
    </row>
    <row r="325" spans="1:3" x14ac:dyDescent="0.3">
      <c r="A325" s="4" t="s">
        <v>455</v>
      </c>
      <c r="B325" s="4"/>
      <c r="C325" t="s">
        <v>455</v>
      </c>
    </row>
    <row r="326" spans="1:3" x14ac:dyDescent="0.3">
      <c r="A326" s="4" t="s">
        <v>456</v>
      </c>
      <c r="B326" s="4"/>
      <c r="C326" t="s">
        <v>456</v>
      </c>
    </row>
    <row r="327" spans="1:3" x14ac:dyDescent="0.3">
      <c r="A327" s="4" t="s">
        <v>457</v>
      </c>
      <c r="B327" s="4"/>
      <c r="C327" t="s">
        <v>457</v>
      </c>
    </row>
    <row r="328" spans="1:3" x14ac:dyDescent="0.3">
      <c r="A328" s="4" t="s">
        <v>458</v>
      </c>
      <c r="B328" s="4"/>
      <c r="C328" t="s">
        <v>458</v>
      </c>
    </row>
    <row r="329" spans="1:3" x14ac:dyDescent="0.3">
      <c r="A329" s="4" t="s">
        <v>459</v>
      </c>
      <c r="B329" s="4"/>
      <c r="C329" t="s">
        <v>459</v>
      </c>
    </row>
    <row r="330" spans="1:3" x14ac:dyDescent="0.3">
      <c r="A330" s="4" t="s">
        <v>460</v>
      </c>
      <c r="B330" s="4"/>
      <c r="C330" t="s">
        <v>460</v>
      </c>
    </row>
    <row r="331" spans="1:3" x14ac:dyDescent="0.3">
      <c r="A331" s="4" t="s">
        <v>461</v>
      </c>
      <c r="B331" s="4"/>
      <c r="C331" t="s">
        <v>461</v>
      </c>
    </row>
    <row r="332" spans="1:3" x14ac:dyDescent="0.3">
      <c r="A332" s="4" t="s">
        <v>463</v>
      </c>
      <c r="B332" s="4"/>
      <c r="C332" t="s">
        <v>463</v>
      </c>
    </row>
    <row r="333" spans="1:3" x14ac:dyDescent="0.3">
      <c r="A333" s="4" t="s">
        <v>464</v>
      </c>
      <c r="B333" s="4"/>
      <c r="C333" t="s">
        <v>464</v>
      </c>
    </row>
    <row r="334" spans="1:3" x14ac:dyDescent="0.3">
      <c r="A334" s="4" t="s">
        <v>465</v>
      </c>
      <c r="B334" s="4"/>
      <c r="C334" t="s">
        <v>465</v>
      </c>
    </row>
    <row r="335" spans="1:3" x14ac:dyDescent="0.3">
      <c r="A335" s="4" t="s">
        <v>466</v>
      </c>
      <c r="B335" s="4"/>
      <c r="C335" t="s">
        <v>466</v>
      </c>
    </row>
    <row r="336" spans="1:3" x14ac:dyDescent="0.3">
      <c r="A336" s="4" t="s">
        <v>467</v>
      </c>
      <c r="B336" s="4"/>
      <c r="C336" t="s">
        <v>467</v>
      </c>
    </row>
    <row r="337" spans="1:3" x14ac:dyDescent="0.3">
      <c r="A337" s="4" t="s">
        <v>468</v>
      </c>
      <c r="B337" s="4"/>
      <c r="C337" t="s">
        <v>468</v>
      </c>
    </row>
    <row r="338" spans="1:3" x14ac:dyDescent="0.3">
      <c r="A338" s="4" t="s">
        <v>469</v>
      </c>
      <c r="B338" s="4"/>
      <c r="C338" t="s">
        <v>469</v>
      </c>
    </row>
    <row r="339" spans="1:3" x14ac:dyDescent="0.3">
      <c r="A339" s="4" t="s">
        <v>470</v>
      </c>
      <c r="B339" s="4"/>
      <c r="C339" t="s">
        <v>470</v>
      </c>
    </row>
    <row r="340" spans="1:3" x14ac:dyDescent="0.3">
      <c r="A340" s="4" t="s">
        <v>471</v>
      </c>
      <c r="B340" s="4"/>
      <c r="C340" t="s">
        <v>471</v>
      </c>
    </row>
    <row r="341" spans="1:3" x14ac:dyDescent="0.3">
      <c r="A341" s="4" t="s">
        <v>472</v>
      </c>
      <c r="B341" s="4"/>
      <c r="C341" t="s">
        <v>472</v>
      </c>
    </row>
    <row r="342" spans="1:3" x14ac:dyDescent="0.3">
      <c r="A342" s="4" t="s">
        <v>473</v>
      </c>
      <c r="B342" s="4"/>
      <c r="C342" t="s">
        <v>473</v>
      </c>
    </row>
    <row r="343" spans="1:3" x14ac:dyDescent="0.3">
      <c r="A343" s="4" t="s">
        <v>474</v>
      </c>
      <c r="B343" s="4"/>
      <c r="C343" t="s">
        <v>474</v>
      </c>
    </row>
    <row r="344" spans="1:3" x14ac:dyDescent="0.3">
      <c r="A344" s="4" t="s">
        <v>475</v>
      </c>
      <c r="B344" s="4"/>
      <c r="C344" t="s">
        <v>475</v>
      </c>
    </row>
    <row r="345" spans="1:3" x14ac:dyDescent="0.3">
      <c r="A345" s="4" t="s">
        <v>476</v>
      </c>
      <c r="B345" s="4"/>
      <c r="C345" t="s">
        <v>476</v>
      </c>
    </row>
    <row r="346" spans="1:3" x14ac:dyDescent="0.3">
      <c r="A346" s="4" t="s">
        <v>477</v>
      </c>
      <c r="B346" s="4"/>
      <c r="C346" t="s">
        <v>477</v>
      </c>
    </row>
    <row r="347" spans="1:3" x14ac:dyDescent="0.3">
      <c r="A347" s="4" t="s">
        <v>479</v>
      </c>
      <c r="B347" s="4"/>
      <c r="C347" t="s">
        <v>479</v>
      </c>
    </row>
    <row r="348" spans="1:3" x14ac:dyDescent="0.3">
      <c r="A348" s="4" t="s">
        <v>481</v>
      </c>
      <c r="B348" s="4"/>
      <c r="C348" t="s">
        <v>481</v>
      </c>
    </row>
    <row r="349" spans="1:3" x14ac:dyDescent="0.3">
      <c r="A349" s="4" t="s">
        <v>482</v>
      </c>
      <c r="B349" s="4"/>
      <c r="C349" t="s">
        <v>482</v>
      </c>
    </row>
    <row r="350" spans="1:3" x14ac:dyDescent="0.3">
      <c r="A350" s="4" t="s">
        <v>483</v>
      </c>
      <c r="B350" s="4"/>
      <c r="C350" t="s">
        <v>483</v>
      </c>
    </row>
    <row r="351" spans="1:3" x14ac:dyDescent="0.3">
      <c r="A351" s="4" t="s">
        <v>484</v>
      </c>
      <c r="B351" s="4"/>
      <c r="C351" t="s">
        <v>484</v>
      </c>
    </row>
    <row r="352" spans="1:3" x14ac:dyDescent="0.3">
      <c r="A352" s="4" t="s">
        <v>485</v>
      </c>
      <c r="B352" s="4"/>
      <c r="C352" t="s">
        <v>485</v>
      </c>
    </row>
    <row r="353" spans="1:3" x14ac:dyDescent="0.3">
      <c r="A353" s="4" t="s">
        <v>486</v>
      </c>
      <c r="B353" s="4"/>
      <c r="C353" t="s">
        <v>486</v>
      </c>
    </row>
    <row r="354" spans="1:3" x14ac:dyDescent="0.3">
      <c r="A354" s="4" t="s">
        <v>487</v>
      </c>
      <c r="B354" s="4"/>
      <c r="C354" t="s">
        <v>487</v>
      </c>
    </row>
    <row r="355" spans="1:3" x14ac:dyDescent="0.3">
      <c r="A355" s="4" t="s">
        <v>488</v>
      </c>
      <c r="B355" s="4"/>
      <c r="C355" t="s">
        <v>488</v>
      </c>
    </row>
    <row r="356" spans="1:3" x14ac:dyDescent="0.3">
      <c r="A356" s="4" t="s">
        <v>490</v>
      </c>
      <c r="B356" s="4"/>
      <c r="C356" t="s">
        <v>490</v>
      </c>
    </row>
    <row r="357" spans="1:3" x14ac:dyDescent="0.3">
      <c r="A357" s="4" t="s">
        <v>492</v>
      </c>
      <c r="B357" s="4"/>
      <c r="C357" t="s">
        <v>492</v>
      </c>
    </row>
    <row r="358" spans="1:3" x14ac:dyDescent="0.3">
      <c r="A358" s="4" t="s">
        <v>493</v>
      </c>
      <c r="B358" s="4"/>
      <c r="C358" t="s">
        <v>493</v>
      </c>
    </row>
    <row r="359" spans="1:3" x14ac:dyDescent="0.3">
      <c r="A359" s="4" t="s">
        <v>494</v>
      </c>
      <c r="B359" s="4"/>
      <c r="C359" t="s">
        <v>494</v>
      </c>
    </row>
    <row r="360" spans="1:3" x14ac:dyDescent="0.3">
      <c r="A360" s="4" t="s">
        <v>495</v>
      </c>
      <c r="B360" s="4"/>
      <c r="C360" t="s">
        <v>495</v>
      </c>
    </row>
    <row r="361" spans="1:3" x14ac:dyDescent="0.3">
      <c r="A361" s="4" t="s">
        <v>496</v>
      </c>
      <c r="B361" s="4"/>
      <c r="C361" t="s">
        <v>496</v>
      </c>
    </row>
    <row r="362" spans="1:3" x14ac:dyDescent="0.3">
      <c r="A362" s="4" t="s">
        <v>497</v>
      </c>
      <c r="B362" s="4"/>
      <c r="C362" t="s">
        <v>497</v>
      </c>
    </row>
    <row r="363" spans="1:3" x14ac:dyDescent="0.3">
      <c r="A363" s="4" t="s">
        <v>498</v>
      </c>
      <c r="B363" s="4"/>
      <c r="C363" t="s">
        <v>498</v>
      </c>
    </row>
    <row r="364" spans="1:3" x14ac:dyDescent="0.3">
      <c r="A364" s="4" t="s">
        <v>500</v>
      </c>
      <c r="B364" s="4"/>
      <c r="C364" t="s">
        <v>500</v>
      </c>
    </row>
    <row r="365" spans="1:3" x14ac:dyDescent="0.3">
      <c r="A365" s="4" t="s">
        <v>501</v>
      </c>
      <c r="B365" s="4"/>
      <c r="C365" t="s">
        <v>501</v>
      </c>
    </row>
    <row r="366" spans="1:3" x14ac:dyDescent="0.3">
      <c r="A366" s="4" t="s">
        <v>503</v>
      </c>
      <c r="B366" s="4"/>
      <c r="C366" t="s">
        <v>503</v>
      </c>
    </row>
    <row r="367" spans="1:3" x14ac:dyDescent="0.3">
      <c r="A367" s="4" t="s">
        <v>504</v>
      </c>
      <c r="B367" s="4"/>
      <c r="C367" t="s">
        <v>504</v>
      </c>
    </row>
    <row r="368" spans="1:3" x14ac:dyDescent="0.3">
      <c r="A368" s="4" t="s">
        <v>505</v>
      </c>
      <c r="B368" s="4"/>
      <c r="C368" t="s">
        <v>505</v>
      </c>
    </row>
    <row r="369" spans="1:3" x14ac:dyDescent="0.3">
      <c r="A369" s="4" t="s">
        <v>507</v>
      </c>
      <c r="B369" s="4"/>
      <c r="C369" t="s">
        <v>507</v>
      </c>
    </row>
    <row r="370" spans="1:3" x14ac:dyDescent="0.3">
      <c r="A370" s="4" t="s">
        <v>509</v>
      </c>
      <c r="B370" s="4"/>
      <c r="C370" t="s">
        <v>509</v>
      </c>
    </row>
    <row r="371" spans="1:3" x14ac:dyDescent="0.3">
      <c r="A371" s="4" t="s">
        <v>510</v>
      </c>
      <c r="B371" s="4"/>
      <c r="C371" t="s">
        <v>510</v>
      </c>
    </row>
    <row r="372" spans="1:3" x14ac:dyDescent="0.3">
      <c r="A372" s="4" t="s">
        <v>511</v>
      </c>
      <c r="B372" s="4"/>
      <c r="C372" t="s">
        <v>511</v>
      </c>
    </row>
    <row r="373" spans="1:3" x14ac:dyDescent="0.3">
      <c r="A373" s="4" t="s">
        <v>512</v>
      </c>
      <c r="B373" s="4"/>
      <c r="C373" t="s">
        <v>512</v>
      </c>
    </row>
    <row r="374" spans="1:3" x14ac:dyDescent="0.3">
      <c r="A374" s="4" t="s">
        <v>513</v>
      </c>
      <c r="B374" s="4"/>
      <c r="C374" t="s">
        <v>513</v>
      </c>
    </row>
    <row r="375" spans="1:3" x14ac:dyDescent="0.3">
      <c r="A375" s="4" t="s">
        <v>514</v>
      </c>
      <c r="B375" s="4"/>
      <c r="C375" t="s">
        <v>514</v>
      </c>
    </row>
    <row r="376" spans="1:3" x14ac:dyDescent="0.3">
      <c r="A376" s="4" t="s">
        <v>515</v>
      </c>
      <c r="B376" s="4"/>
      <c r="C376" t="s">
        <v>515</v>
      </c>
    </row>
    <row r="377" spans="1:3" x14ac:dyDescent="0.3">
      <c r="A377" s="4" t="s">
        <v>516</v>
      </c>
      <c r="B377" s="4"/>
      <c r="C377" t="s">
        <v>516</v>
      </c>
    </row>
    <row r="378" spans="1:3" x14ac:dyDescent="0.3">
      <c r="A378" s="4" t="s">
        <v>518</v>
      </c>
      <c r="B378" s="4"/>
      <c r="C378" t="s">
        <v>518</v>
      </c>
    </row>
    <row r="379" spans="1:3" x14ac:dyDescent="0.3">
      <c r="A379" s="4" t="s">
        <v>519</v>
      </c>
      <c r="B379" s="4"/>
      <c r="C379" t="s">
        <v>519</v>
      </c>
    </row>
    <row r="380" spans="1:3" x14ac:dyDescent="0.3">
      <c r="A380" s="4" t="s">
        <v>520</v>
      </c>
      <c r="B380" s="4"/>
      <c r="C380" t="s">
        <v>520</v>
      </c>
    </row>
    <row r="381" spans="1:3" x14ac:dyDescent="0.3">
      <c r="A381" s="4" t="s">
        <v>521</v>
      </c>
      <c r="B381" s="4"/>
      <c r="C381" t="s">
        <v>521</v>
      </c>
    </row>
    <row r="382" spans="1:3" x14ac:dyDescent="0.3">
      <c r="A382" s="4" t="s">
        <v>522</v>
      </c>
      <c r="B382" s="4"/>
      <c r="C382" t="s">
        <v>522</v>
      </c>
    </row>
    <row r="383" spans="1:3" x14ac:dyDescent="0.3">
      <c r="A383" s="4" t="s">
        <v>523</v>
      </c>
      <c r="B383" s="4"/>
      <c r="C383" t="s">
        <v>523</v>
      </c>
    </row>
    <row r="384" spans="1:3" x14ac:dyDescent="0.3">
      <c r="A384" s="4" t="s">
        <v>524</v>
      </c>
      <c r="B384" s="4"/>
      <c r="C384" t="s">
        <v>524</v>
      </c>
    </row>
    <row r="385" spans="1:3" x14ac:dyDescent="0.3">
      <c r="A385" s="4" t="s">
        <v>525</v>
      </c>
      <c r="B385" s="4"/>
      <c r="C385" t="s">
        <v>525</v>
      </c>
    </row>
    <row r="386" spans="1:3" x14ac:dyDescent="0.3">
      <c r="A386" s="4" t="s">
        <v>526</v>
      </c>
      <c r="B386" s="4"/>
      <c r="C386" t="s">
        <v>526</v>
      </c>
    </row>
    <row r="387" spans="1:3" x14ac:dyDescent="0.3">
      <c r="A387" s="4" t="s">
        <v>527</v>
      </c>
      <c r="B387" s="4"/>
      <c r="C387" t="s">
        <v>527</v>
      </c>
    </row>
    <row r="388" spans="1:3" x14ac:dyDescent="0.3">
      <c r="A388" s="4" t="s">
        <v>528</v>
      </c>
      <c r="B388" s="4"/>
      <c r="C388" t="s">
        <v>528</v>
      </c>
    </row>
    <row r="389" spans="1:3" x14ac:dyDescent="0.3">
      <c r="A389" s="4" t="s">
        <v>529</v>
      </c>
      <c r="B389" s="4"/>
      <c r="C389" t="s">
        <v>529</v>
      </c>
    </row>
    <row r="390" spans="1:3" x14ac:dyDescent="0.3">
      <c r="A390" s="4" t="s">
        <v>530</v>
      </c>
      <c r="B390" s="4"/>
      <c r="C390" t="s">
        <v>530</v>
      </c>
    </row>
    <row r="391" spans="1:3" x14ac:dyDescent="0.3">
      <c r="A391" s="4" t="s">
        <v>531</v>
      </c>
      <c r="B391" s="4"/>
      <c r="C391" t="s">
        <v>531</v>
      </c>
    </row>
    <row r="392" spans="1:3" x14ac:dyDescent="0.3">
      <c r="A392" s="4" t="s">
        <v>532</v>
      </c>
      <c r="B392" s="4"/>
      <c r="C392" t="s">
        <v>532</v>
      </c>
    </row>
    <row r="393" spans="1:3" x14ac:dyDescent="0.3">
      <c r="A393" s="4" t="s">
        <v>533</v>
      </c>
      <c r="B393" s="4"/>
      <c r="C393" t="s">
        <v>533</v>
      </c>
    </row>
    <row r="394" spans="1:3" x14ac:dyDescent="0.3">
      <c r="A394" s="4" t="s">
        <v>534</v>
      </c>
      <c r="B394" s="4"/>
      <c r="C394" t="s">
        <v>534</v>
      </c>
    </row>
    <row r="395" spans="1:3" x14ac:dyDescent="0.3">
      <c r="A395" s="4" t="s">
        <v>535</v>
      </c>
      <c r="B395" s="4"/>
      <c r="C395" t="s">
        <v>535</v>
      </c>
    </row>
    <row r="396" spans="1:3" x14ac:dyDescent="0.3">
      <c r="A396" s="4" t="s">
        <v>536</v>
      </c>
      <c r="B396" s="4"/>
      <c r="C396" t="s">
        <v>536</v>
      </c>
    </row>
    <row r="397" spans="1:3" x14ac:dyDescent="0.3">
      <c r="A397" s="4" t="s">
        <v>537</v>
      </c>
      <c r="B397" s="4"/>
      <c r="C397" t="s">
        <v>537</v>
      </c>
    </row>
    <row r="398" spans="1:3" x14ac:dyDescent="0.3">
      <c r="A398" s="4" t="s">
        <v>538</v>
      </c>
      <c r="B398" s="4"/>
      <c r="C398" t="s">
        <v>538</v>
      </c>
    </row>
    <row r="399" spans="1:3" x14ac:dyDescent="0.3">
      <c r="A399" s="4" t="s">
        <v>539</v>
      </c>
      <c r="B399" s="4"/>
      <c r="C399" t="s">
        <v>539</v>
      </c>
    </row>
    <row r="400" spans="1:3" x14ac:dyDescent="0.3">
      <c r="A400" s="4" t="s">
        <v>540</v>
      </c>
      <c r="B400" s="4"/>
      <c r="C400" t="s">
        <v>540</v>
      </c>
    </row>
    <row r="401" spans="1:3" x14ac:dyDescent="0.3">
      <c r="A401" s="4" t="s">
        <v>541</v>
      </c>
      <c r="B401" s="4"/>
      <c r="C401" t="s">
        <v>541</v>
      </c>
    </row>
    <row r="402" spans="1:3" x14ac:dyDescent="0.3">
      <c r="A402" s="4" t="s">
        <v>542</v>
      </c>
      <c r="B402" s="4"/>
      <c r="C402" t="s">
        <v>542</v>
      </c>
    </row>
    <row r="403" spans="1:3" x14ac:dyDescent="0.3">
      <c r="A403" s="4" t="s">
        <v>543</v>
      </c>
      <c r="B403" s="4"/>
      <c r="C403" t="s">
        <v>543</v>
      </c>
    </row>
    <row r="404" spans="1:3" x14ac:dyDescent="0.3">
      <c r="A404" s="4" t="s">
        <v>544</v>
      </c>
      <c r="B404" s="4"/>
      <c r="C404" t="s">
        <v>544</v>
      </c>
    </row>
    <row r="405" spans="1:3" x14ac:dyDescent="0.3">
      <c r="A405" s="4" t="s">
        <v>545</v>
      </c>
      <c r="B405" s="4"/>
      <c r="C405" t="s">
        <v>545</v>
      </c>
    </row>
    <row r="406" spans="1:3" x14ac:dyDescent="0.3">
      <c r="A406" s="4" t="s">
        <v>546</v>
      </c>
      <c r="B406" s="4"/>
      <c r="C406" t="s">
        <v>546</v>
      </c>
    </row>
    <row r="407" spans="1:3" x14ac:dyDescent="0.3">
      <c r="A407" s="4" t="s">
        <v>547</v>
      </c>
      <c r="B407" s="4"/>
      <c r="C407" t="s">
        <v>547</v>
      </c>
    </row>
    <row r="408" spans="1:3" x14ac:dyDescent="0.3">
      <c r="A408" s="4" t="s">
        <v>548</v>
      </c>
      <c r="B408" s="4"/>
      <c r="C408" t="s">
        <v>548</v>
      </c>
    </row>
    <row r="409" spans="1:3" x14ac:dyDescent="0.3">
      <c r="A409" s="4" t="s">
        <v>549</v>
      </c>
      <c r="B409" s="4"/>
      <c r="C409" t="s">
        <v>549</v>
      </c>
    </row>
    <row r="410" spans="1:3" x14ac:dyDescent="0.3">
      <c r="A410" s="4" t="s">
        <v>550</v>
      </c>
      <c r="B410" s="4"/>
      <c r="C410" t="s">
        <v>550</v>
      </c>
    </row>
    <row r="411" spans="1:3" x14ac:dyDescent="0.3">
      <c r="A411" s="4" t="s">
        <v>551</v>
      </c>
      <c r="B411" s="4"/>
      <c r="C411" t="s">
        <v>551</v>
      </c>
    </row>
    <row r="412" spans="1:3" x14ac:dyDescent="0.3">
      <c r="A412" s="4" t="s">
        <v>552</v>
      </c>
      <c r="B412" s="4"/>
      <c r="C412" t="s">
        <v>552</v>
      </c>
    </row>
    <row r="413" spans="1:3" x14ac:dyDescent="0.3">
      <c r="A413" s="4" t="s">
        <v>553</v>
      </c>
      <c r="B413" s="4"/>
      <c r="C413" t="s">
        <v>553</v>
      </c>
    </row>
    <row r="414" spans="1:3" x14ac:dyDescent="0.3">
      <c r="A414" s="4" t="s">
        <v>555</v>
      </c>
      <c r="B414" s="4"/>
      <c r="C414" t="s">
        <v>555</v>
      </c>
    </row>
    <row r="415" spans="1:3" x14ac:dyDescent="0.3">
      <c r="A415" s="4" t="s">
        <v>556</v>
      </c>
      <c r="B415" s="4"/>
      <c r="C415" t="s">
        <v>556</v>
      </c>
    </row>
    <row r="416" spans="1:3" x14ac:dyDescent="0.3">
      <c r="A416" s="4" t="s">
        <v>557</v>
      </c>
      <c r="B416" s="4"/>
      <c r="C416" t="s">
        <v>557</v>
      </c>
    </row>
    <row r="417" spans="1:3" x14ac:dyDescent="0.3">
      <c r="A417" s="4" t="s">
        <v>558</v>
      </c>
      <c r="B417" s="4"/>
      <c r="C417" t="s">
        <v>558</v>
      </c>
    </row>
    <row r="418" spans="1:3" x14ac:dyDescent="0.3">
      <c r="A418" s="4" t="s">
        <v>559</v>
      </c>
      <c r="B418" s="4"/>
      <c r="C418" t="s">
        <v>559</v>
      </c>
    </row>
    <row r="419" spans="1:3" x14ac:dyDescent="0.3">
      <c r="A419" s="4" t="s">
        <v>560</v>
      </c>
      <c r="B419" s="4"/>
      <c r="C419" t="s">
        <v>560</v>
      </c>
    </row>
    <row r="420" spans="1:3" x14ac:dyDescent="0.3">
      <c r="A420" s="4" t="s">
        <v>561</v>
      </c>
      <c r="B420" s="4"/>
      <c r="C420" t="s">
        <v>561</v>
      </c>
    </row>
    <row r="421" spans="1:3" x14ac:dyDescent="0.3">
      <c r="A421" s="4" t="s">
        <v>563</v>
      </c>
      <c r="B421" s="4"/>
      <c r="C421" t="s">
        <v>563</v>
      </c>
    </row>
    <row r="422" spans="1:3" x14ac:dyDescent="0.3">
      <c r="A422" s="4" t="s">
        <v>564</v>
      </c>
      <c r="B422" s="4"/>
      <c r="C422" t="s">
        <v>564</v>
      </c>
    </row>
    <row r="423" spans="1:3" x14ac:dyDescent="0.3">
      <c r="A423" s="4" t="s">
        <v>565</v>
      </c>
      <c r="B423" s="4"/>
      <c r="C423" t="s">
        <v>565</v>
      </c>
    </row>
    <row r="424" spans="1:3" x14ac:dyDescent="0.3">
      <c r="A424" s="4" t="s">
        <v>566</v>
      </c>
      <c r="B424" s="4"/>
      <c r="C424" t="s">
        <v>566</v>
      </c>
    </row>
    <row r="425" spans="1:3" x14ac:dyDescent="0.3">
      <c r="A425" s="4" t="s">
        <v>567</v>
      </c>
      <c r="B425" s="4"/>
      <c r="C425" t="s">
        <v>567</v>
      </c>
    </row>
    <row r="426" spans="1:3" x14ac:dyDescent="0.3">
      <c r="A426" s="4" t="s">
        <v>568</v>
      </c>
      <c r="B426" s="4"/>
      <c r="C426" t="s">
        <v>568</v>
      </c>
    </row>
    <row r="427" spans="1:3" x14ac:dyDescent="0.3">
      <c r="A427" s="4" t="s">
        <v>569</v>
      </c>
      <c r="B427" s="4"/>
      <c r="C427" t="s">
        <v>569</v>
      </c>
    </row>
    <row r="428" spans="1:3" x14ac:dyDescent="0.3">
      <c r="A428" s="4" t="s">
        <v>570</v>
      </c>
      <c r="B428" s="4"/>
      <c r="C428" t="s">
        <v>570</v>
      </c>
    </row>
    <row r="429" spans="1:3" x14ac:dyDescent="0.3">
      <c r="A429" s="4" t="s">
        <v>571</v>
      </c>
      <c r="B429" s="4"/>
      <c r="C429" t="s">
        <v>571</v>
      </c>
    </row>
    <row r="430" spans="1:3" x14ac:dyDescent="0.3">
      <c r="A430" s="4" t="s">
        <v>572</v>
      </c>
      <c r="B430" s="4"/>
      <c r="C430" t="s">
        <v>572</v>
      </c>
    </row>
    <row r="431" spans="1:3" x14ac:dyDescent="0.3">
      <c r="A431" s="4" t="s">
        <v>573</v>
      </c>
      <c r="B431" s="4"/>
      <c r="C431" t="s">
        <v>573</v>
      </c>
    </row>
    <row r="432" spans="1:3" x14ac:dyDescent="0.3">
      <c r="A432" s="4" t="s">
        <v>574</v>
      </c>
      <c r="B432" s="4"/>
      <c r="C432" t="s">
        <v>574</v>
      </c>
    </row>
    <row r="433" spans="1:3" x14ac:dyDescent="0.3">
      <c r="A433" s="4" t="s">
        <v>575</v>
      </c>
      <c r="B433" s="4"/>
      <c r="C433" t="s">
        <v>575</v>
      </c>
    </row>
    <row r="434" spans="1:3" x14ac:dyDescent="0.3">
      <c r="A434" s="4" t="s">
        <v>587</v>
      </c>
      <c r="B434" s="4"/>
    </row>
    <row r="435" spans="1:3" x14ac:dyDescent="0.3">
      <c r="A435" s="4" t="s">
        <v>588</v>
      </c>
      <c r="B43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38D3-9E9C-4320-B78C-BF3C61768C3E}">
  <dimension ref="A1:Q70"/>
  <sheetViews>
    <sheetView zoomScale="69" workbookViewId="0">
      <selection activeCell="P1" sqref="P1"/>
    </sheetView>
  </sheetViews>
  <sheetFormatPr defaultRowHeight="14.4" x14ac:dyDescent="0.3"/>
  <cols>
    <col min="4" max="4" width="12" bestFit="1" customWidth="1"/>
    <col min="5" max="5" width="16.88671875" bestFit="1" customWidth="1"/>
    <col min="6" max="6" width="17.5546875" bestFit="1" customWidth="1"/>
    <col min="7" max="7" width="23.109375" bestFit="1" customWidth="1"/>
    <col min="8" max="8" width="24.44140625" bestFit="1" customWidth="1"/>
    <col min="9" max="9" width="20.21875" bestFit="1" customWidth="1"/>
    <col min="10" max="10" width="20.77734375" bestFit="1" customWidth="1"/>
    <col min="11" max="11" width="18.6640625" bestFit="1" customWidth="1"/>
    <col min="12" max="12" width="16.88671875" bestFit="1" customWidth="1"/>
    <col min="13" max="13" width="21.5546875" customWidth="1"/>
    <col min="15" max="15" width="17.5546875" bestFit="1" customWidth="1"/>
    <col min="16" max="16" width="12.88671875" customWidth="1"/>
    <col min="17" max="17" width="12.5546875" customWidth="1"/>
  </cols>
  <sheetData>
    <row r="1" spans="1:17" ht="45" customHeigh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577</v>
      </c>
      <c r="M1" t="s">
        <v>578</v>
      </c>
      <c r="O1" t="s">
        <v>610</v>
      </c>
      <c r="P1" s="83" t="s">
        <v>611</v>
      </c>
      <c r="Q1" s="83" t="s">
        <v>612</v>
      </c>
    </row>
    <row r="2" spans="1:17" x14ac:dyDescent="0.3">
      <c r="A2">
        <v>152</v>
      </c>
      <c r="B2" t="s">
        <v>90</v>
      </c>
      <c r="C2" t="s">
        <v>11</v>
      </c>
      <c r="D2" s="1">
        <v>41274</v>
      </c>
      <c r="E2" s="2">
        <v>23700000000</v>
      </c>
      <c r="F2" s="2">
        <v>20401000000</v>
      </c>
      <c r="G2" s="2">
        <v>997000000</v>
      </c>
      <c r="H2" s="2">
        <v>197000000</v>
      </c>
      <c r="I2" s="2">
        <v>1460000000</v>
      </c>
      <c r="J2" t="s">
        <v>13</v>
      </c>
      <c r="K2" t="s">
        <v>91</v>
      </c>
      <c r="L2" s="2">
        <v>3299000000</v>
      </c>
      <c r="M2" s="2">
        <v>645000000</v>
      </c>
      <c r="O2" s="84">
        <v>500000000</v>
      </c>
      <c r="P2">
        <f>COUNTIFS(M$2:M$21,"&gt;="&amp;O2,M$2:M$21,"&lt;="&amp;O3)</f>
        <v>3</v>
      </c>
      <c r="Q2">
        <f>COUNTIFS(M$22:M$70,"&gt;="&amp;O2,M$22:M$70,"&lt;="&amp;O3)</f>
        <v>17</v>
      </c>
    </row>
    <row r="3" spans="1:17" x14ac:dyDescent="0.3">
      <c r="A3">
        <v>153</v>
      </c>
      <c r="B3" t="s">
        <v>90</v>
      </c>
      <c r="C3" t="s">
        <v>15</v>
      </c>
      <c r="D3" s="1">
        <v>41639</v>
      </c>
      <c r="E3" s="2">
        <v>23032000000</v>
      </c>
      <c r="F3" s="2">
        <v>19286000000</v>
      </c>
      <c r="G3" s="2">
        <v>1008000000</v>
      </c>
      <c r="H3" s="2">
        <v>192000000</v>
      </c>
      <c r="I3" s="2">
        <v>1421000000</v>
      </c>
      <c r="J3" t="s">
        <v>13</v>
      </c>
      <c r="K3" t="s">
        <v>91</v>
      </c>
      <c r="L3" s="2">
        <v>3746000000</v>
      </c>
      <c r="M3" s="2">
        <v>1125000000</v>
      </c>
      <c r="O3" s="84">
        <v>1000000000</v>
      </c>
      <c r="P3">
        <f t="shared" ref="P3:P33" si="0">COUNTIFS(M$2:M$21,"&gt;="&amp;O3,M$2:M$21,"&lt;="&amp;O4)</f>
        <v>3</v>
      </c>
      <c r="Q3">
        <f t="shared" ref="Q3:Q33" si="1">COUNTIFS(M$22:M$70,"&gt;="&amp;O3,M$22:M$70,"&lt;="&amp;O4)</f>
        <v>3</v>
      </c>
    </row>
    <row r="4" spans="1:17" x14ac:dyDescent="0.3">
      <c r="A4">
        <v>154</v>
      </c>
      <c r="B4" t="s">
        <v>90</v>
      </c>
      <c r="C4" t="s">
        <v>16</v>
      </c>
      <c r="D4" s="1">
        <v>42004</v>
      </c>
      <c r="E4" s="2">
        <v>23906000000</v>
      </c>
      <c r="F4" s="2">
        <v>19137000000</v>
      </c>
      <c r="G4" s="2">
        <v>995000000</v>
      </c>
      <c r="H4" s="2">
        <v>218000000</v>
      </c>
      <c r="I4" s="2">
        <v>1371000000</v>
      </c>
      <c r="J4" t="s">
        <v>13</v>
      </c>
      <c r="K4" t="s">
        <v>91</v>
      </c>
      <c r="L4" s="2">
        <v>4769000000</v>
      </c>
      <c r="M4" s="2">
        <v>2185000000</v>
      </c>
      <c r="O4" s="84">
        <v>1500000000</v>
      </c>
      <c r="P4">
        <f t="shared" si="0"/>
        <v>1</v>
      </c>
      <c r="Q4">
        <f t="shared" si="1"/>
        <v>1</v>
      </c>
    </row>
    <row r="5" spans="1:17" x14ac:dyDescent="0.3">
      <c r="A5">
        <v>155</v>
      </c>
      <c r="B5" t="s">
        <v>90</v>
      </c>
      <c r="C5" t="s">
        <v>17</v>
      </c>
      <c r="D5" s="1">
        <v>42369</v>
      </c>
      <c r="E5" s="2">
        <v>22534000000</v>
      </c>
      <c r="F5" s="2">
        <v>18069000000</v>
      </c>
      <c r="G5" s="2">
        <v>979000000</v>
      </c>
      <c r="H5" s="2">
        <v>238000000</v>
      </c>
      <c r="I5" s="2">
        <v>1280000000</v>
      </c>
      <c r="J5" t="s">
        <v>13</v>
      </c>
      <c r="K5" t="s">
        <v>91</v>
      </c>
      <c r="L5" s="2">
        <v>4465000000</v>
      </c>
      <c r="M5" s="2">
        <v>1968000000</v>
      </c>
      <c r="O5" s="84">
        <v>2000000000</v>
      </c>
      <c r="P5">
        <f t="shared" si="0"/>
        <v>1</v>
      </c>
      <c r="Q5">
        <f t="shared" si="1"/>
        <v>0</v>
      </c>
    </row>
    <row r="6" spans="1:17" x14ac:dyDescent="0.3">
      <c r="A6">
        <v>186</v>
      </c>
      <c r="B6" t="s">
        <v>103</v>
      </c>
      <c r="C6" t="s">
        <v>11</v>
      </c>
      <c r="D6" s="1">
        <v>41639</v>
      </c>
      <c r="E6" s="2">
        <v>86623000000</v>
      </c>
      <c r="F6" s="2">
        <v>73268000000</v>
      </c>
      <c r="G6" s="2">
        <v>3742000000</v>
      </c>
      <c r="H6" s="2">
        <v>3071000000</v>
      </c>
      <c r="I6" s="2">
        <v>0</v>
      </c>
      <c r="J6" t="s">
        <v>13</v>
      </c>
      <c r="K6" t="s">
        <v>91</v>
      </c>
      <c r="L6" s="2">
        <v>13355000000</v>
      </c>
      <c r="M6" s="2">
        <v>6542000000</v>
      </c>
      <c r="O6" s="84">
        <v>2500000000</v>
      </c>
      <c r="P6">
        <f t="shared" si="0"/>
        <v>0</v>
      </c>
      <c r="Q6">
        <f t="shared" si="1"/>
        <v>2</v>
      </c>
    </row>
    <row r="7" spans="1:17" x14ac:dyDescent="0.3">
      <c r="A7">
        <v>187</v>
      </c>
      <c r="B7" t="s">
        <v>103</v>
      </c>
      <c r="C7" t="s">
        <v>15</v>
      </c>
      <c r="D7" s="1">
        <v>42004</v>
      </c>
      <c r="E7" s="2">
        <v>90762000000</v>
      </c>
      <c r="F7" s="2">
        <v>76752000000</v>
      </c>
      <c r="G7" s="2">
        <v>3480000000</v>
      </c>
      <c r="H7" s="2">
        <v>3047000000</v>
      </c>
      <c r="I7" s="2">
        <v>0</v>
      </c>
      <c r="J7" t="s">
        <v>13</v>
      </c>
      <c r="K7" t="s">
        <v>91</v>
      </c>
      <c r="L7" s="2">
        <v>14010000000</v>
      </c>
      <c r="M7" s="2">
        <v>7483000000</v>
      </c>
      <c r="O7" s="84">
        <v>3000000000</v>
      </c>
      <c r="P7">
        <f t="shared" si="0"/>
        <v>0</v>
      </c>
      <c r="Q7">
        <f t="shared" si="1"/>
        <v>2</v>
      </c>
    </row>
    <row r="8" spans="1:17" x14ac:dyDescent="0.3">
      <c r="A8">
        <v>188</v>
      </c>
      <c r="B8" t="s">
        <v>103</v>
      </c>
      <c r="C8" t="s">
        <v>16</v>
      </c>
      <c r="D8" s="1">
        <v>42369</v>
      </c>
      <c r="E8" s="2">
        <v>96114000000</v>
      </c>
      <c r="F8" s="2">
        <v>82088000000</v>
      </c>
      <c r="G8" s="2">
        <v>3251000000</v>
      </c>
      <c r="H8" s="2">
        <v>3331000000</v>
      </c>
      <c r="I8" s="2">
        <v>0</v>
      </c>
      <c r="J8" t="s">
        <v>13</v>
      </c>
      <c r="K8" t="s">
        <v>91</v>
      </c>
      <c r="L8" s="2">
        <v>14026000000</v>
      </c>
      <c r="M8" s="2">
        <v>7444000000</v>
      </c>
      <c r="O8" s="84">
        <v>3500000000</v>
      </c>
      <c r="P8">
        <f t="shared" si="0"/>
        <v>2</v>
      </c>
      <c r="Q8">
        <f t="shared" si="1"/>
        <v>0</v>
      </c>
    </row>
    <row r="9" spans="1:17" x14ac:dyDescent="0.3">
      <c r="A9">
        <v>189</v>
      </c>
      <c r="B9" t="s">
        <v>103</v>
      </c>
      <c r="C9" t="s">
        <v>17</v>
      </c>
      <c r="D9" s="1">
        <v>42735</v>
      </c>
      <c r="E9" s="2">
        <v>94571000000</v>
      </c>
      <c r="F9" s="2">
        <v>80790000000</v>
      </c>
      <c r="G9" s="2">
        <v>3313000000</v>
      </c>
      <c r="H9" s="2">
        <v>4627000000</v>
      </c>
      <c r="I9" s="2">
        <v>0</v>
      </c>
      <c r="J9" t="s">
        <v>13</v>
      </c>
      <c r="K9" t="s">
        <v>91</v>
      </c>
      <c r="L9" s="2">
        <v>13781000000</v>
      </c>
      <c r="M9" s="2">
        <v>5841000000</v>
      </c>
      <c r="O9" s="84">
        <v>4000000000</v>
      </c>
      <c r="P9">
        <f t="shared" si="0"/>
        <v>2</v>
      </c>
      <c r="Q9">
        <f t="shared" si="1"/>
        <v>1</v>
      </c>
    </row>
    <row r="10" spans="1:17" x14ac:dyDescent="0.3">
      <c r="A10">
        <v>680</v>
      </c>
      <c r="B10" t="s">
        <v>268</v>
      </c>
      <c r="C10" t="s">
        <v>11</v>
      </c>
      <c r="D10" s="1">
        <v>41639</v>
      </c>
      <c r="E10" s="2">
        <v>30930000000</v>
      </c>
      <c r="F10" s="2">
        <v>25202000000</v>
      </c>
      <c r="G10" s="2">
        <v>2039000000</v>
      </c>
      <c r="H10" s="2">
        <v>0</v>
      </c>
      <c r="I10" s="2">
        <v>0</v>
      </c>
      <c r="J10" t="s">
        <v>13</v>
      </c>
      <c r="K10" t="s">
        <v>91</v>
      </c>
      <c r="L10" s="2">
        <v>5728000000</v>
      </c>
      <c r="M10" s="2">
        <v>3689000000</v>
      </c>
      <c r="O10" s="84">
        <v>4500000000</v>
      </c>
      <c r="P10">
        <f t="shared" si="0"/>
        <v>2</v>
      </c>
      <c r="Q10">
        <f t="shared" si="1"/>
        <v>1</v>
      </c>
    </row>
    <row r="11" spans="1:17" x14ac:dyDescent="0.3">
      <c r="A11">
        <v>681</v>
      </c>
      <c r="B11" t="s">
        <v>268</v>
      </c>
      <c r="C11" t="s">
        <v>15</v>
      </c>
      <c r="D11" s="1">
        <v>42004</v>
      </c>
      <c r="E11" s="2">
        <v>30852000000</v>
      </c>
      <c r="F11" s="2">
        <v>24979000000</v>
      </c>
      <c r="G11" s="2">
        <v>1984000000</v>
      </c>
      <c r="H11" s="2">
        <v>0</v>
      </c>
      <c r="I11" s="2">
        <v>0</v>
      </c>
      <c r="J11" t="s">
        <v>13</v>
      </c>
      <c r="K11" t="s">
        <v>91</v>
      </c>
      <c r="L11" s="2">
        <v>5873000000</v>
      </c>
      <c r="M11" s="2">
        <v>3889000000</v>
      </c>
      <c r="O11" s="84">
        <v>5000000000</v>
      </c>
      <c r="P11">
        <f t="shared" si="0"/>
        <v>1</v>
      </c>
      <c r="Q11">
        <f t="shared" si="1"/>
        <v>0</v>
      </c>
    </row>
    <row r="12" spans="1:17" x14ac:dyDescent="0.3">
      <c r="A12">
        <v>682</v>
      </c>
      <c r="B12" t="s">
        <v>268</v>
      </c>
      <c r="C12" t="s">
        <v>16</v>
      </c>
      <c r="D12" s="1">
        <v>42369</v>
      </c>
      <c r="E12" s="2">
        <v>31469000000</v>
      </c>
      <c r="F12" s="2">
        <v>25339000000</v>
      </c>
      <c r="G12" s="2">
        <v>1952000000</v>
      </c>
      <c r="H12" s="2">
        <v>0</v>
      </c>
      <c r="I12" s="2">
        <v>0</v>
      </c>
      <c r="J12" t="s">
        <v>13</v>
      </c>
      <c r="K12" t="s">
        <v>91</v>
      </c>
      <c r="L12" s="2">
        <v>6130000000</v>
      </c>
      <c r="M12" s="2">
        <v>4178000000</v>
      </c>
      <c r="O12" s="84">
        <v>5500000000</v>
      </c>
      <c r="P12">
        <f t="shared" si="0"/>
        <v>2</v>
      </c>
      <c r="Q12">
        <f t="shared" si="1"/>
        <v>1</v>
      </c>
    </row>
    <row r="13" spans="1:17" x14ac:dyDescent="0.3">
      <c r="A13">
        <v>683</v>
      </c>
      <c r="B13" t="s">
        <v>268</v>
      </c>
      <c r="C13" t="s">
        <v>17</v>
      </c>
      <c r="D13" s="1">
        <v>42735</v>
      </c>
      <c r="E13" s="2">
        <v>31353000000</v>
      </c>
      <c r="F13" s="2">
        <v>25104000000</v>
      </c>
      <c r="G13" s="2">
        <v>1940000000</v>
      </c>
      <c r="H13" s="2">
        <v>0</v>
      </c>
      <c r="I13" s="2">
        <v>0</v>
      </c>
      <c r="J13" t="s">
        <v>13</v>
      </c>
      <c r="K13" t="s">
        <v>91</v>
      </c>
      <c r="L13" s="2">
        <v>6249000000</v>
      </c>
      <c r="M13" s="2">
        <v>4309000000</v>
      </c>
      <c r="O13" s="84">
        <v>6000000000</v>
      </c>
      <c r="P13">
        <f t="shared" si="0"/>
        <v>0</v>
      </c>
      <c r="Q13">
        <f t="shared" si="1"/>
        <v>1</v>
      </c>
    </row>
    <row r="14" spans="1:17" x14ac:dyDescent="0.3">
      <c r="A14">
        <v>971</v>
      </c>
      <c r="B14" t="s">
        <v>358</v>
      </c>
      <c r="C14" t="s">
        <v>11</v>
      </c>
      <c r="D14" s="1">
        <v>41639</v>
      </c>
      <c r="E14" s="2">
        <v>45358000000</v>
      </c>
      <c r="F14" s="2">
        <v>41171000000</v>
      </c>
      <c r="G14" s="2">
        <v>-318000000</v>
      </c>
      <c r="H14" s="2">
        <v>0</v>
      </c>
      <c r="I14" s="2">
        <v>0</v>
      </c>
      <c r="J14" t="s">
        <v>13</v>
      </c>
      <c r="K14" t="s">
        <v>91</v>
      </c>
      <c r="L14" s="2">
        <v>4187000000</v>
      </c>
      <c r="M14" s="2">
        <v>4505000000</v>
      </c>
      <c r="O14" s="84">
        <v>6500000000</v>
      </c>
      <c r="P14">
        <f t="shared" si="0"/>
        <v>1</v>
      </c>
      <c r="Q14">
        <f t="shared" si="1"/>
        <v>0</v>
      </c>
    </row>
    <row r="15" spans="1:17" x14ac:dyDescent="0.3">
      <c r="A15">
        <v>972</v>
      </c>
      <c r="B15" t="s">
        <v>358</v>
      </c>
      <c r="C15" t="s">
        <v>15</v>
      </c>
      <c r="D15" s="1">
        <v>42004</v>
      </c>
      <c r="E15" s="2">
        <v>39946000000</v>
      </c>
      <c r="F15" s="2">
        <v>35263000000</v>
      </c>
      <c r="G15" s="2">
        <v>-329000000</v>
      </c>
      <c r="H15" s="2">
        <v>0</v>
      </c>
      <c r="I15" s="2">
        <v>0</v>
      </c>
      <c r="J15" t="s">
        <v>13</v>
      </c>
      <c r="K15" t="s">
        <v>91</v>
      </c>
      <c r="L15" s="2">
        <v>4683000000</v>
      </c>
      <c r="M15" s="2">
        <v>5012000000</v>
      </c>
      <c r="O15" s="84">
        <v>7000000000</v>
      </c>
      <c r="P15">
        <f t="shared" si="0"/>
        <v>2</v>
      </c>
      <c r="Q15">
        <f t="shared" si="1"/>
        <v>1</v>
      </c>
    </row>
    <row r="16" spans="1:17" x14ac:dyDescent="0.3">
      <c r="A16">
        <v>973</v>
      </c>
      <c r="B16" t="s">
        <v>358</v>
      </c>
      <c r="C16" t="s">
        <v>16</v>
      </c>
      <c r="D16" s="1">
        <v>42369</v>
      </c>
      <c r="E16" s="2">
        <v>40536000000</v>
      </c>
      <c r="F16" s="2">
        <v>36044000000</v>
      </c>
      <c r="G16" s="2">
        <v>-220000000</v>
      </c>
      <c r="H16" s="2">
        <v>0</v>
      </c>
      <c r="I16" s="2">
        <v>0</v>
      </c>
      <c r="J16" t="s">
        <v>13</v>
      </c>
      <c r="K16" t="s">
        <v>91</v>
      </c>
      <c r="L16" s="2">
        <v>4492000000</v>
      </c>
      <c r="M16" s="2">
        <v>4712000000</v>
      </c>
      <c r="O16" s="84">
        <v>7500000000</v>
      </c>
      <c r="P16">
        <f t="shared" si="0"/>
        <v>0</v>
      </c>
      <c r="Q16">
        <f t="shared" si="1"/>
        <v>1</v>
      </c>
    </row>
    <row r="17" spans="1:17" x14ac:dyDescent="0.3">
      <c r="A17">
        <v>974</v>
      </c>
      <c r="B17" t="s">
        <v>358</v>
      </c>
      <c r="C17" t="s">
        <v>17</v>
      </c>
      <c r="D17" s="1">
        <v>42735</v>
      </c>
      <c r="E17" s="2">
        <v>47248000000</v>
      </c>
      <c r="F17" s="2">
        <v>42186000000</v>
      </c>
      <c r="G17" s="2">
        <v>-487000000</v>
      </c>
      <c r="H17" s="2">
        <v>0</v>
      </c>
      <c r="I17" s="2">
        <v>0</v>
      </c>
      <c r="J17" t="s">
        <v>13</v>
      </c>
      <c r="K17" t="s">
        <v>91</v>
      </c>
      <c r="L17" s="2">
        <v>5062000000</v>
      </c>
      <c r="M17" s="2">
        <v>5549000000</v>
      </c>
      <c r="O17" s="84">
        <v>8000000000</v>
      </c>
      <c r="P17">
        <f t="shared" si="0"/>
        <v>0</v>
      </c>
      <c r="Q17">
        <f t="shared" si="1"/>
        <v>0</v>
      </c>
    </row>
    <row r="18" spans="1:17" x14ac:dyDescent="0.3">
      <c r="A18">
        <v>1506</v>
      </c>
      <c r="B18" t="s">
        <v>504</v>
      </c>
      <c r="C18" t="s">
        <v>11</v>
      </c>
      <c r="D18" s="1">
        <v>41547</v>
      </c>
      <c r="E18" s="2">
        <v>1924400000</v>
      </c>
      <c r="F18" s="2">
        <v>874838000</v>
      </c>
      <c r="G18" s="2">
        <v>254468000</v>
      </c>
      <c r="H18" s="2">
        <v>0</v>
      </c>
      <c r="I18" s="2">
        <v>45639000</v>
      </c>
      <c r="J18" t="s">
        <v>13</v>
      </c>
      <c r="K18" t="s">
        <v>91</v>
      </c>
      <c r="L18" s="2">
        <v>1049562000</v>
      </c>
      <c r="M18" s="2">
        <v>749455000</v>
      </c>
      <c r="O18" s="84">
        <v>8500000000</v>
      </c>
      <c r="P18">
        <f t="shared" si="0"/>
        <v>0</v>
      </c>
      <c r="Q18">
        <f t="shared" si="1"/>
        <v>0</v>
      </c>
    </row>
    <row r="19" spans="1:17" x14ac:dyDescent="0.3">
      <c r="A19">
        <v>1507</v>
      </c>
      <c r="B19" t="s">
        <v>504</v>
      </c>
      <c r="C19" t="s">
        <v>15</v>
      </c>
      <c r="D19" s="1">
        <v>41912</v>
      </c>
      <c r="E19" s="2">
        <v>2372906000</v>
      </c>
      <c r="F19" s="2">
        <v>1105032000</v>
      </c>
      <c r="G19" s="2">
        <v>276446000</v>
      </c>
      <c r="H19" s="2">
        <v>0</v>
      </c>
      <c r="I19" s="2">
        <v>63608000</v>
      </c>
      <c r="J19" t="s">
        <v>13</v>
      </c>
      <c r="K19" t="s">
        <v>91</v>
      </c>
      <c r="L19" s="2">
        <v>1267874000</v>
      </c>
      <c r="M19" s="2">
        <v>927820000</v>
      </c>
      <c r="O19" s="84">
        <v>9000000000</v>
      </c>
      <c r="P19">
        <f t="shared" si="0"/>
        <v>0</v>
      </c>
      <c r="Q19">
        <f t="shared" si="1"/>
        <v>0</v>
      </c>
    </row>
    <row r="20" spans="1:17" x14ac:dyDescent="0.3">
      <c r="A20">
        <v>1508</v>
      </c>
      <c r="B20" t="s">
        <v>504</v>
      </c>
      <c r="C20" t="s">
        <v>16</v>
      </c>
      <c r="D20" s="1">
        <v>42277</v>
      </c>
      <c r="E20" s="2">
        <v>2707115000</v>
      </c>
      <c r="F20" s="2">
        <v>1257270000</v>
      </c>
      <c r="G20" s="2">
        <v>321624000</v>
      </c>
      <c r="H20" s="2">
        <v>0</v>
      </c>
      <c r="I20" s="2">
        <v>54219000</v>
      </c>
      <c r="J20" t="s">
        <v>13</v>
      </c>
      <c r="K20" t="s">
        <v>91</v>
      </c>
      <c r="L20" s="2">
        <v>1449845000</v>
      </c>
      <c r="M20" s="2">
        <v>1074002000</v>
      </c>
      <c r="O20" s="84">
        <v>9500000000</v>
      </c>
      <c r="P20">
        <f t="shared" si="0"/>
        <v>0</v>
      </c>
      <c r="Q20">
        <f t="shared" si="1"/>
        <v>0</v>
      </c>
    </row>
    <row r="21" spans="1:17" x14ac:dyDescent="0.3">
      <c r="A21">
        <v>1509</v>
      </c>
      <c r="B21" t="s">
        <v>504</v>
      </c>
      <c r="C21" t="s">
        <v>17</v>
      </c>
      <c r="D21" s="1">
        <v>42643</v>
      </c>
      <c r="E21" s="2">
        <v>3171411000</v>
      </c>
      <c r="F21" s="2">
        <v>1443348000</v>
      </c>
      <c r="G21" s="2">
        <v>382858000</v>
      </c>
      <c r="H21" s="2">
        <v>0</v>
      </c>
      <c r="I21" s="2">
        <v>77445000</v>
      </c>
      <c r="J21" t="s">
        <v>13</v>
      </c>
      <c r="K21" t="s">
        <v>91</v>
      </c>
      <c r="L21" s="2">
        <v>1728063000</v>
      </c>
      <c r="M21" s="2">
        <v>1267760000</v>
      </c>
      <c r="O21" s="84">
        <v>10000000000</v>
      </c>
      <c r="P21">
        <f t="shared" si="0"/>
        <v>0</v>
      </c>
      <c r="Q21">
        <f t="shared" si="1"/>
        <v>0</v>
      </c>
    </row>
    <row r="22" spans="1:17" x14ac:dyDescent="0.3">
      <c r="A22">
        <v>28</v>
      </c>
      <c r="B22" t="s">
        <v>33</v>
      </c>
      <c r="C22" t="s">
        <v>11</v>
      </c>
      <c r="D22" s="1">
        <v>41580</v>
      </c>
      <c r="E22" s="2">
        <v>2633689000</v>
      </c>
      <c r="F22" s="2">
        <v>941278000</v>
      </c>
      <c r="G22" s="2">
        <v>396233000</v>
      </c>
      <c r="H22" s="2">
        <v>513035000</v>
      </c>
      <c r="I22" s="2">
        <v>220000</v>
      </c>
      <c r="J22" t="s">
        <v>22</v>
      </c>
      <c r="K22" t="s">
        <v>34</v>
      </c>
      <c r="L22" s="2">
        <v>1692411000</v>
      </c>
      <c r="M22" s="2">
        <v>782923000</v>
      </c>
      <c r="O22" s="84">
        <v>10500000000</v>
      </c>
      <c r="P22">
        <f t="shared" si="0"/>
        <v>0</v>
      </c>
      <c r="Q22">
        <f t="shared" si="1"/>
        <v>0</v>
      </c>
    </row>
    <row r="23" spans="1:17" x14ac:dyDescent="0.3">
      <c r="A23">
        <v>29</v>
      </c>
      <c r="B23" t="s">
        <v>33</v>
      </c>
      <c r="C23" t="s">
        <v>15</v>
      </c>
      <c r="D23" s="1">
        <v>41944</v>
      </c>
      <c r="E23" s="2">
        <v>2864773000</v>
      </c>
      <c r="F23" s="2">
        <v>1034585000</v>
      </c>
      <c r="G23" s="2">
        <v>454676000</v>
      </c>
      <c r="H23" s="2">
        <v>559686000</v>
      </c>
      <c r="I23" s="2">
        <v>26020000</v>
      </c>
      <c r="J23" t="s">
        <v>22</v>
      </c>
      <c r="K23" t="s">
        <v>34</v>
      </c>
      <c r="L23" s="2">
        <v>1830188000</v>
      </c>
      <c r="M23" s="2">
        <v>789806000</v>
      </c>
      <c r="O23" s="84">
        <v>11000000000</v>
      </c>
      <c r="P23">
        <f t="shared" si="0"/>
        <v>0</v>
      </c>
      <c r="Q23">
        <f t="shared" si="1"/>
        <v>0</v>
      </c>
    </row>
    <row r="24" spans="1:17" x14ac:dyDescent="0.3">
      <c r="A24">
        <v>30</v>
      </c>
      <c r="B24" t="s">
        <v>33</v>
      </c>
      <c r="C24" t="s">
        <v>16</v>
      </c>
      <c r="D24" s="1">
        <v>42308</v>
      </c>
      <c r="E24" s="2">
        <v>3435092000</v>
      </c>
      <c r="F24" s="2">
        <v>1175830000</v>
      </c>
      <c r="G24" s="2">
        <v>702644000</v>
      </c>
      <c r="H24" s="2">
        <v>637459000</v>
      </c>
      <c r="I24" s="2">
        <v>88318000</v>
      </c>
      <c r="J24" t="s">
        <v>22</v>
      </c>
      <c r="K24" t="s">
        <v>34</v>
      </c>
      <c r="L24" s="2">
        <v>2259262000</v>
      </c>
      <c r="M24" s="2">
        <v>830841000</v>
      </c>
      <c r="O24" s="84">
        <v>11500000000</v>
      </c>
      <c r="P24">
        <f t="shared" si="0"/>
        <v>0</v>
      </c>
      <c r="Q24">
        <f t="shared" si="1"/>
        <v>0</v>
      </c>
    </row>
    <row r="25" spans="1:17" x14ac:dyDescent="0.3">
      <c r="A25">
        <v>31</v>
      </c>
      <c r="B25" t="s">
        <v>33</v>
      </c>
      <c r="C25" t="s">
        <v>17</v>
      </c>
      <c r="D25" s="1">
        <v>42672</v>
      </c>
      <c r="E25" s="2">
        <v>3421409000</v>
      </c>
      <c r="F25" s="2">
        <v>1194236000</v>
      </c>
      <c r="G25" s="2">
        <v>461438000</v>
      </c>
      <c r="H25" s="2">
        <v>653816000</v>
      </c>
      <c r="I25" s="2">
        <v>70123000</v>
      </c>
      <c r="J25" t="s">
        <v>22</v>
      </c>
      <c r="K25" t="s">
        <v>34</v>
      </c>
      <c r="L25" s="2">
        <v>2227173000</v>
      </c>
      <c r="M25" s="2">
        <v>1041796000</v>
      </c>
      <c r="O25" s="84">
        <v>12000000000</v>
      </c>
      <c r="P25">
        <f t="shared" si="0"/>
        <v>0</v>
      </c>
      <c r="Q25">
        <f t="shared" si="1"/>
        <v>0</v>
      </c>
    </row>
    <row r="26" spans="1:17" x14ac:dyDescent="0.3">
      <c r="A26">
        <v>164</v>
      </c>
      <c r="B26" t="s">
        <v>94</v>
      </c>
      <c r="C26" t="s">
        <v>11</v>
      </c>
      <c r="D26" s="1">
        <v>42309</v>
      </c>
      <c r="E26" s="2">
        <v>6824000000</v>
      </c>
      <c r="F26" s="2">
        <v>3271000000</v>
      </c>
      <c r="G26" s="2">
        <v>486000000</v>
      </c>
      <c r="H26" s="2">
        <v>1049000000</v>
      </c>
      <c r="I26" s="2">
        <v>249000000</v>
      </c>
      <c r="J26" t="s">
        <v>22</v>
      </c>
      <c r="K26" t="s">
        <v>34</v>
      </c>
      <c r="L26" s="2">
        <v>3553000000</v>
      </c>
      <c r="M26" s="2">
        <v>1769000000</v>
      </c>
      <c r="O26" s="84">
        <v>12500000000</v>
      </c>
      <c r="P26">
        <f t="shared" si="0"/>
        <v>0</v>
      </c>
      <c r="Q26">
        <f t="shared" si="1"/>
        <v>1</v>
      </c>
    </row>
    <row r="27" spans="1:17" x14ac:dyDescent="0.3">
      <c r="A27">
        <v>165</v>
      </c>
      <c r="B27" t="s">
        <v>94</v>
      </c>
      <c r="C27" t="s">
        <v>15</v>
      </c>
      <c r="D27" s="1">
        <v>42673</v>
      </c>
      <c r="E27" s="2">
        <v>13240000000</v>
      </c>
      <c r="F27" s="2">
        <v>7300000000</v>
      </c>
      <c r="G27" s="2">
        <v>806000000</v>
      </c>
      <c r="H27" s="2">
        <v>2674000000</v>
      </c>
      <c r="I27" s="2">
        <v>1873000000</v>
      </c>
      <c r="J27" t="s">
        <v>22</v>
      </c>
      <c r="K27" t="s">
        <v>34</v>
      </c>
      <c r="L27" s="2">
        <v>5940000000</v>
      </c>
      <c r="M27" s="2">
        <v>587000000</v>
      </c>
      <c r="O27" s="84">
        <v>13000000000</v>
      </c>
      <c r="P27">
        <f t="shared" si="0"/>
        <v>0</v>
      </c>
      <c r="Q27">
        <f t="shared" si="1"/>
        <v>0</v>
      </c>
    </row>
    <row r="28" spans="1:17" x14ac:dyDescent="0.3">
      <c r="A28">
        <v>672</v>
      </c>
      <c r="B28" t="s">
        <v>266</v>
      </c>
      <c r="C28" t="s">
        <v>11</v>
      </c>
      <c r="D28" s="1">
        <v>41274</v>
      </c>
      <c r="E28" s="2">
        <v>3368545000</v>
      </c>
      <c r="F28" s="2">
        <v>2515796000</v>
      </c>
      <c r="G28" s="2">
        <v>280928000</v>
      </c>
      <c r="H28" s="2">
        <v>132460000</v>
      </c>
      <c r="I28" s="2">
        <v>0</v>
      </c>
      <c r="J28" t="s">
        <v>22</v>
      </c>
      <c r="K28" t="s">
        <v>34</v>
      </c>
      <c r="L28" s="2">
        <v>852749000</v>
      </c>
      <c r="M28" s="2">
        <v>439361000</v>
      </c>
      <c r="O28" s="84">
        <v>13500000000</v>
      </c>
      <c r="P28">
        <f t="shared" si="0"/>
        <v>0</v>
      </c>
      <c r="Q28">
        <f t="shared" si="1"/>
        <v>0</v>
      </c>
    </row>
    <row r="29" spans="1:17" x14ac:dyDescent="0.3">
      <c r="A29">
        <v>673</v>
      </c>
      <c r="B29" t="s">
        <v>266</v>
      </c>
      <c r="C29" t="s">
        <v>15</v>
      </c>
      <c r="D29" s="1">
        <v>41639</v>
      </c>
      <c r="E29" s="2">
        <v>3309616000</v>
      </c>
      <c r="F29" s="2">
        <v>2444984000</v>
      </c>
      <c r="G29" s="2">
        <v>270261000</v>
      </c>
      <c r="H29" s="2">
        <v>134300000</v>
      </c>
      <c r="I29" s="2">
        <v>0</v>
      </c>
      <c r="J29" t="s">
        <v>22</v>
      </c>
      <c r="K29" t="s">
        <v>34</v>
      </c>
      <c r="L29" s="2">
        <v>864632000</v>
      </c>
      <c r="M29" s="2">
        <v>460071000</v>
      </c>
      <c r="O29" s="84">
        <v>14000000000</v>
      </c>
      <c r="P29">
        <f t="shared" si="0"/>
        <v>0</v>
      </c>
      <c r="Q29">
        <f t="shared" si="1"/>
        <v>1</v>
      </c>
    </row>
    <row r="30" spans="1:17" x14ac:dyDescent="0.3">
      <c r="A30">
        <v>674</v>
      </c>
      <c r="B30" t="s">
        <v>266</v>
      </c>
      <c r="C30" t="s">
        <v>16</v>
      </c>
      <c r="D30" s="1">
        <v>42004</v>
      </c>
      <c r="E30" s="2">
        <v>3391187000</v>
      </c>
      <c r="F30" s="2">
        <v>2566246000</v>
      </c>
      <c r="G30" s="2">
        <v>253827000</v>
      </c>
      <c r="H30" s="2">
        <v>143969000</v>
      </c>
      <c r="I30" s="2">
        <v>0</v>
      </c>
      <c r="J30" t="s">
        <v>22</v>
      </c>
      <c r="K30" t="s">
        <v>34</v>
      </c>
      <c r="L30" s="2">
        <v>824941000</v>
      </c>
      <c r="M30" s="2">
        <v>427145000</v>
      </c>
      <c r="O30" s="84">
        <v>14500000000</v>
      </c>
      <c r="P30">
        <f t="shared" si="0"/>
        <v>0</v>
      </c>
      <c r="Q30">
        <f t="shared" si="1"/>
        <v>1</v>
      </c>
    </row>
    <row r="31" spans="1:17" x14ac:dyDescent="0.3">
      <c r="A31">
        <v>675</v>
      </c>
      <c r="B31" t="s">
        <v>266</v>
      </c>
      <c r="C31" t="s">
        <v>17</v>
      </c>
      <c r="D31" s="1">
        <v>42369</v>
      </c>
      <c r="E31" s="2">
        <v>3578995000</v>
      </c>
      <c r="F31" s="2">
        <v>2659728000</v>
      </c>
      <c r="G31" s="2">
        <v>255192000</v>
      </c>
      <c r="H31" s="2">
        <v>130593000</v>
      </c>
      <c r="I31" s="2">
        <v>0</v>
      </c>
      <c r="J31" t="s">
        <v>22</v>
      </c>
      <c r="K31" t="s">
        <v>34</v>
      </c>
      <c r="L31" s="2">
        <v>919267000</v>
      </c>
      <c r="M31" s="2">
        <v>533482000</v>
      </c>
      <c r="O31" s="84">
        <v>15000000000</v>
      </c>
      <c r="P31">
        <f t="shared" si="0"/>
        <v>0</v>
      </c>
      <c r="Q31">
        <f t="shared" si="1"/>
        <v>0</v>
      </c>
    </row>
    <row r="32" spans="1:17" x14ac:dyDescent="0.3">
      <c r="A32">
        <v>839</v>
      </c>
      <c r="B32" t="s">
        <v>319</v>
      </c>
      <c r="C32" t="s">
        <v>11</v>
      </c>
      <c r="D32" s="1">
        <v>41636</v>
      </c>
      <c r="E32" s="2">
        <v>52708000000</v>
      </c>
      <c r="F32" s="2">
        <v>21187000000</v>
      </c>
      <c r="G32" s="2">
        <v>8088000000</v>
      </c>
      <c r="H32" s="2">
        <v>10611000000</v>
      </c>
      <c r="I32" s="2">
        <v>291000000</v>
      </c>
      <c r="J32" t="s">
        <v>22</v>
      </c>
      <c r="K32" t="s">
        <v>34</v>
      </c>
      <c r="L32" s="2">
        <v>31521000000</v>
      </c>
      <c r="M32" s="2">
        <v>12531000000</v>
      </c>
      <c r="O32" s="84">
        <v>15500000000</v>
      </c>
      <c r="P32">
        <f t="shared" si="0"/>
        <v>0</v>
      </c>
      <c r="Q32">
        <f t="shared" si="1"/>
        <v>1</v>
      </c>
    </row>
    <row r="33" spans="1:17" x14ac:dyDescent="0.3">
      <c r="A33">
        <v>840</v>
      </c>
      <c r="B33" t="s">
        <v>319</v>
      </c>
      <c r="C33" t="s">
        <v>15</v>
      </c>
      <c r="D33" s="1">
        <v>42000</v>
      </c>
      <c r="E33" s="2">
        <v>55870000000</v>
      </c>
      <c r="F33" s="2">
        <v>20261000000</v>
      </c>
      <c r="G33" s="2">
        <v>8136000000</v>
      </c>
      <c r="H33" s="2">
        <v>11537000000</v>
      </c>
      <c r="I33" s="2">
        <v>294000000</v>
      </c>
      <c r="J33" t="s">
        <v>22</v>
      </c>
      <c r="K33" t="s">
        <v>34</v>
      </c>
      <c r="L33" s="2">
        <v>35609000000</v>
      </c>
      <c r="M33" s="2">
        <v>15642000000</v>
      </c>
      <c r="O33" s="84">
        <v>16000000000</v>
      </c>
      <c r="P33">
        <f t="shared" si="0"/>
        <v>0</v>
      </c>
      <c r="Q33">
        <f t="shared" si="1"/>
        <v>0</v>
      </c>
    </row>
    <row r="34" spans="1:17" x14ac:dyDescent="0.3">
      <c r="A34">
        <v>841</v>
      </c>
      <c r="B34" t="s">
        <v>319</v>
      </c>
      <c r="C34" t="s">
        <v>16</v>
      </c>
      <c r="D34" s="1">
        <v>42364</v>
      </c>
      <c r="E34" s="2">
        <v>55355000000</v>
      </c>
      <c r="F34" s="2">
        <v>20676000000</v>
      </c>
      <c r="G34" s="2">
        <v>7930000000</v>
      </c>
      <c r="H34" s="2">
        <v>12128000000</v>
      </c>
      <c r="I34" s="2">
        <v>265000000</v>
      </c>
      <c r="J34" t="s">
        <v>22</v>
      </c>
      <c r="K34" t="s">
        <v>34</v>
      </c>
      <c r="L34" s="2">
        <v>34679000000</v>
      </c>
      <c r="M34" s="2">
        <v>14356000000</v>
      </c>
    </row>
    <row r="35" spans="1:17" x14ac:dyDescent="0.3">
      <c r="A35">
        <v>842</v>
      </c>
      <c r="B35" t="s">
        <v>319</v>
      </c>
      <c r="C35" t="s">
        <v>17</v>
      </c>
      <c r="D35" s="1">
        <v>42735</v>
      </c>
      <c r="E35" s="2">
        <v>59387000000</v>
      </c>
      <c r="F35" s="2">
        <v>23196000000</v>
      </c>
      <c r="G35" s="2">
        <v>8397000000</v>
      </c>
      <c r="H35" s="2">
        <v>12740000000</v>
      </c>
      <c r="I35" s="2">
        <v>294000000</v>
      </c>
      <c r="J35" t="s">
        <v>22</v>
      </c>
      <c r="K35" t="s">
        <v>34</v>
      </c>
      <c r="L35" s="2">
        <v>36191000000</v>
      </c>
      <c r="M35" s="2">
        <v>14760000000</v>
      </c>
    </row>
    <row r="36" spans="1:17" x14ac:dyDescent="0.3">
      <c r="A36">
        <v>963</v>
      </c>
      <c r="B36" t="s">
        <v>356</v>
      </c>
      <c r="C36" t="s">
        <v>11</v>
      </c>
      <c r="D36" s="1">
        <v>41455</v>
      </c>
      <c r="E36" s="2">
        <v>1282236000</v>
      </c>
      <c r="F36" s="2">
        <v>322516000</v>
      </c>
      <c r="G36" s="2">
        <v>151382000</v>
      </c>
      <c r="H36" s="2">
        <v>235184000</v>
      </c>
      <c r="I36" s="2">
        <v>0</v>
      </c>
      <c r="J36" t="s">
        <v>22</v>
      </c>
      <c r="K36" t="s">
        <v>34</v>
      </c>
      <c r="L36" s="2">
        <v>959720000</v>
      </c>
      <c r="M36" s="2">
        <v>573154000</v>
      </c>
    </row>
    <row r="37" spans="1:17" x14ac:dyDescent="0.3">
      <c r="A37">
        <v>964</v>
      </c>
      <c r="B37" t="s">
        <v>356</v>
      </c>
      <c r="C37" t="s">
        <v>15</v>
      </c>
      <c r="D37" s="1">
        <v>41819</v>
      </c>
      <c r="E37" s="2">
        <v>1388386000</v>
      </c>
      <c r="F37" s="2">
        <v>338580000</v>
      </c>
      <c r="G37" s="2">
        <v>159642000</v>
      </c>
      <c r="H37" s="2">
        <v>250434000</v>
      </c>
      <c r="I37" s="2">
        <v>0</v>
      </c>
      <c r="J37" t="s">
        <v>22</v>
      </c>
      <c r="K37" t="s">
        <v>34</v>
      </c>
      <c r="L37" s="2">
        <v>1049806000</v>
      </c>
      <c r="M37" s="2">
        <v>639730000</v>
      </c>
    </row>
    <row r="38" spans="1:17" x14ac:dyDescent="0.3">
      <c r="A38">
        <v>965</v>
      </c>
      <c r="B38" t="s">
        <v>356</v>
      </c>
      <c r="C38" t="s">
        <v>16</v>
      </c>
      <c r="D38" s="1">
        <v>42183</v>
      </c>
      <c r="E38" s="2">
        <v>1475139000</v>
      </c>
      <c r="F38" s="2">
        <v>355727000</v>
      </c>
      <c r="G38" s="2">
        <v>169952000</v>
      </c>
      <c r="H38" s="2">
        <v>266761000</v>
      </c>
      <c r="I38" s="2">
        <v>0</v>
      </c>
      <c r="J38" t="s">
        <v>22</v>
      </c>
      <c r="K38" t="s">
        <v>34</v>
      </c>
      <c r="L38" s="2">
        <v>1119412000</v>
      </c>
      <c r="M38" s="2">
        <v>682699000</v>
      </c>
    </row>
    <row r="39" spans="1:17" x14ac:dyDescent="0.3">
      <c r="A39">
        <v>966</v>
      </c>
      <c r="B39" t="s">
        <v>356</v>
      </c>
      <c r="C39" t="s">
        <v>17</v>
      </c>
      <c r="D39" s="1">
        <v>42554</v>
      </c>
      <c r="E39" s="2">
        <v>1423936000</v>
      </c>
      <c r="F39" s="2">
        <v>343801000</v>
      </c>
      <c r="G39" s="2">
        <v>170120000</v>
      </c>
      <c r="H39" s="2">
        <v>276462000</v>
      </c>
      <c r="I39" s="2">
        <v>0</v>
      </c>
      <c r="J39" t="s">
        <v>22</v>
      </c>
      <c r="K39" t="s">
        <v>34</v>
      </c>
      <c r="L39" s="2">
        <v>1080135000</v>
      </c>
      <c r="M39" s="2">
        <v>633553000</v>
      </c>
    </row>
    <row r="40" spans="1:17" x14ac:dyDescent="0.3">
      <c r="A40">
        <v>1035</v>
      </c>
      <c r="B40" t="s">
        <v>376</v>
      </c>
      <c r="C40" t="s">
        <v>11</v>
      </c>
      <c r="D40" s="1">
        <v>41364</v>
      </c>
      <c r="E40" s="2">
        <v>1581623000</v>
      </c>
      <c r="F40" s="2">
        <v>743164000</v>
      </c>
      <c r="G40" s="2">
        <v>261471000</v>
      </c>
      <c r="H40" s="2">
        <v>254723000</v>
      </c>
      <c r="I40" s="2">
        <v>111537000</v>
      </c>
      <c r="J40" t="s">
        <v>22</v>
      </c>
      <c r="K40" t="s">
        <v>34</v>
      </c>
      <c r="L40" s="2">
        <v>838459000</v>
      </c>
      <c r="M40" s="2">
        <v>210728000</v>
      </c>
    </row>
    <row r="41" spans="1:17" x14ac:dyDescent="0.3">
      <c r="A41">
        <v>1036</v>
      </c>
      <c r="B41" t="s">
        <v>376</v>
      </c>
      <c r="C41" t="s">
        <v>15</v>
      </c>
      <c r="D41" s="1">
        <v>41729</v>
      </c>
      <c r="E41" s="2">
        <v>1931217000</v>
      </c>
      <c r="F41" s="2">
        <v>802474000</v>
      </c>
      <c r="G41" s="2">
        <v>267278000</v>
      </c>
      <c r="H41" s="2">
        <v>305043000</v>
      </c>
      <c r="I41" s="2">
        <v>94534000</v>
      </c>
      <c r="J41" t="s">
        <v>22</v>
      </c>
      <c r="K41" t="s">
        <v>34</v>
      </c>
      <c r="L41" s="2">
        <v>1128743000</v>
      </c>
      <c r="M41" s="2">
        <v>461888000</v>
      </c>
    </row>
    <row r="42" spans="1:17" x14ac:dyDescent="0.3">
      <c r="A42">
        <v>1037</v>
      </c>
      <c r="B42" t="s">
        <v>376</v>
      </c>
      <c r="C42" t="s">
        <v>16</v>
      </c>
      <c r="D42" s="1">
        <v>42094</v>
      </c>
      <c r="E42" s="2">
        <v>2147036000</v>
      </c>
      <c r="F42" s="2">
        <v>917472000</v>
      </c>
      <c r="G42" s="2">
        <v>274815000</v>
      </c>
      <c r="H42" s="2">
        <v>349543000</v>
      </c>
      <c r="I42" s="2">
        <v>176746000</v>
      </c>
      <c r="J42" t="s">
        <v>22</v>
      </c>
      <c r="K42" t="s">
        <v>34</v>
      </c>
      <c r="L42" s="2">
        <v>1229564000</v>
      </c>
      <c r="M42" s="2">
        <v>428460000</v>
      </c>
    </row>
    <row r="43" spans="1:17" x14ac:dyDescent="0.3">
      <c r="A43">
        <v>1038</v>
      </c>
      <c r="B43" t="s">
        <v>376</v>
      </c>
      <c r="C43" t="s">
        <v>17</v>
      </c>
      <c r="D43" s="1">
        <v>42460</v>
      </c>
      <c r="E43" s="2">
        <v>2173334000</v>
      </c>
      <c r="F43" s="2">
        <v>967870000</v>
      </c>
      <c r="G43" s="2">
        <v>301670000</v>
      </c>
      <c r="H43" s="2">
        <v>372596000</v>
      </c>
      <c r="I43" s="2">
        <v>174896000</v>
      </c>
      <c r="J43" t="s">
        <v>22</v>
      </c>
      <c r="K43" t="s">
        <v>34</v>
      </c>
      <c r="L43" s="2">
        <v>1205464000</v>
      </c>
      <c r="M43" s="2">
        <v>356302000</v>
      </c>
    </row>
    <row r="44" spans="1:17" x14ac:dyDescent="0.3">
      <c r="A44">
        <v>1119</v>
      </c>
      <c r="B44" t="s">
        <v>403</v>
      </c>
      <c r="C44" t="s">
        <v>11</v>
      </c>
      <c r="D44" s="1">
        <v>41515</v>
      </c>
      <c r="E44" s="2">
        <v>9073000000</v>
      </c>
      <c r="F44" s="2">
        <v>7226000000</v>
      </c>
      <c r="G44" s="2">
        <v>554000000</v>
      </c>
      <c r="H44" s="2">
        <v>931000000</v>
      </c>
      <c r="I44" s="2">
        <v>0</v>
      </c>
      <c r="J44" t="s">
        <v>22</v>
      </c>
      <c r="K44" t="s">
        <v>34</v>
      </c>
      <c r="L44" s="2">
        <v>1847000000</v>
      </c>
      <c r="M44" s="2">
        <v>362000000</v>
      </c>
    </row>
    <row r="45" spans="1:17" x14ac:dyDescent="0.3">
      <c r="A45">
        <v>1120</v>
      </c>
      <c r="B45" t="s">
        <v>403</v>
      </c>
      <c r="C45" t="s">
        <v>15</v>
      </c>
      <c r="D45" s="1">
        <v>41879</v>
      </c>
      <c r="E45" s="2">
        <v>16358000000</v>
      </c>
      <c r="F45" s="2">
        <v>10921000000</v>
      </c>
      <c r="G45" s="2">
        <v>939000000</v>
      </c>
      <c r="H45" s="2">
        <v>1371000000</v>
      </c>
      <c r="I45" s="2">
        <v>0</v>
      </c>
      <c r="J45" t="s">
        <v>22</v>
      </c>
      <c r="K45" t="s">
        <v>34</v>
      </c>
      <c r="L45" s="2">
        <v>5437000000</v>
      </c>
      <c r="M45" s="2">
        <v>3127000000</v>
      </c>
    </row>
    <row r="46" spans="1:17" x14ac:dyDescent="0.3">
      <c r="A46">
        <v>1121</v>
      </c>
      <c r="B46" t="s">
        <v>403</v>
      </c>
      <c r="C46" t="s">
        <v>16</v>
      </c>
      <c r="D46" s="1">
        <v>42250</v>
      </c>
      <c r="E46" s="2">
        <v>16192000000</v>
      </c>
      <c r="F46" s="2">
        <v>10977000000</v>
      </c>
      <c r="G46" s="2">
        <v>674000000</v>
      </c>
      <c r="H46" s="2">
        <v>1540000000</v>
      </c>
      <c r="I46" s="2">
        <v>0</v>
      </c>
      <c r="J46" t="s">
        <v>22</v>
      </c>
      <c r="K46" t="s">
        <v>34</v>
      </c>
      <c r="L46" s="2">
        <v>5215000000</v>
      </c>
      <c r="M46" s="2">
        <v>3001000000</v>
      </c>
    </row>
    <row r="47" spans="1:17" x14ac:dyDescent="0.3">
      <c r="A47">
        <v>1122</v>
      </c>
      <c r="B47" t="s">
        <v>403</v>
      </c>
      <c r="C47" t="s">
        <v>17</v>
      </c>
      <c r="D47" s="1">
        <v>42614</v>
      </c>
      <c r="E47" s="2">
        <v>12399000000</v>
      </c>
      <c r="F47" s="2">
        <v>9894000000</v>
      </c>
      <c r="G47" s="2">
        <v>653000000</v>
      </c>
      <c r="H47" s="2">
        <v>1617000000</v>
      </c>
      <c r="I47" s="2">
        <v>0</v>
      </c>
      <c r="J47" t="s">
        <v>22</v>
      </c>
      <c r="K47" t="s">
        <v>34</v>
      </c>
      <c r="L47" s="2">
        <v>2505000000</v>
      </c>
      <c r="M47" s="2">
        <v>235000000</v>
      </c>
    </row>
    <row r="48" spans="1:17" x14ac:dyDescent="0.3">
      <c r="A48">
        <v>1184</v>
      </c>
      <c r="B48" t="s">
        <v>420</v>
      </c>
      <c r="C48" t="s">
        <v>11</v>
      </c>
      <c r="D48" s="1">
        <v>41301</v>
      </c>
      <c r="E48" s="2">
        <v>4280159000</v>
      </c>
      <c r="F48" s="2">
        <v>2053816000</v>
      </c>
      <c r="G48" s="2">
        <v>430822000</v>
      </c>
      <c r="H48" s="2">
        <v>1147282000</v>
      </c>
      <c r="I48" s="2">
        <v>0</v>
      </c>
      <c r="J48" t="s">
        <v>22</v>
      </c>
      <c r="K48" t="s">
        <v>34</v>
      </c>
      <c r="L48" s="2">
        <v>2226343000</v>
      </c>
      <c r="M48" s="2">
        <v>648239000</v>
      </c>
    </row>
    <row r="49" spans="1:13" x14ac:dyDescent="0.3">
      <c r="A49">
        <v>1185</v>
      </c>
      <c r="B49" t="s">
        <v>420</v>
      </c>
      <c r="C49" t="s">
        <v>15</v>
      </c>
      <c r="D49" s="1">
        <v>41665</v>
      </c>
      <c r="E49" s="2">
        <v>4130000000</v>
      </c>
      <c r="F49" s="2">
        <v>1862000000</v>
      </c>
      <c r="G49" s="2">
        <v>436000000</v>
      </c>
      <c r="H49" s="2">
        <v>1336000000</v>
      </c>
      <c r="I49" s="2">
        <v>0</v>
      </c>
      <c r="J49" t="s">
        <v>22</v>
      </c>
      <c r="K49" t="s">
        <v>34</v>
      </c>
      <c r="L49" s="2">
        <v>2268000000</v>
      </c>
      <c r="M49" s="2">
        <v>496000000</v>
      </c>
    </row>
    <row r="50" spans="1:13" x14ac:dyDescent="0.3">
      <c r="A50">
        <v>1186</v>
      </c>
      <c r="B50" t="s">
        <v>420</v>
      </c>
      <c r="C50" t="s">
        <v>16</v>
      </c>
      <c r="D50" s="1">
        <v>42029</v>
      </c>
      <c r="E50" s="2">
        <v>4682000000</v>
      </c>
      <c r="F50" s="2">
        <v>2083000000</v>
      </c>
      <c r="G50" s="2">
        <v>480000000</v>
      </c>
      <c r="H50" s="2">
        <v>1360000000</v>
      </c>
      <c r="I50" s="2">
        <v>0</v>
      </c>
      <c r="J50" t="s">
        <v>22</v>
      </c>
      <c r="K50" t="s">
        <v>34</v>
      </c>
      <c r="L50" s="2">
        <v>2599000000</v>
      </c>
      <c r="M50" s="2">
        <v>759000000</v>
      </c>
    </row>
    <row r="51" spans="1:13" x14ac:dyDescent="0.3">
      <c r="A51">
        <v>1187</v>
      </c>
      <c r="B51" t="s">
        <v>420</v>
      </c>
      <c r="C51" t="s">
        <v>17</v>
      </c>
      <c r="D51" s="1">
        <v>42400</v>
      </c>
      <c r="E51" s="2">
        <v>5010000000</v>
      </c>
      <c r="F51" s="2">
        <v>2199000000</v>
      </c>
      <c r="G51" s="2">
        <v>602000000</v>
      </c>
      <c r="H51" s="2">
        <v>1331000000</v>
      </c>
      <c r="I51" s="2">
        <v>0</v>
      </c>
      <c r="J51" t="s">
        <v>22</v>
      </c>
      <c r="K51" t="s">
        <v>34</v>
      </c>
      <c r="L51" s="2">
        <v>2811000000</v>
      </c>
      <c r="M51" s="2">
        <v>878000000</v>
      </c>
    </row>
    <row r="52" spans="1:13" x14ac:dyDescent="0.3">
      <c r="A52">
        <v>1331</v>
      </c>
      <c r="B52" t="s">
        <v>456</v>
      </c>
      <c r="C52" t="s">
        <v>11</v>
      </c>
      <c r="D52" s="1">
        <v>41546</v>
      </c>
      <c r="E52" s="2">
        <v>24866000000</v>
      </c>
      <c r="F52" s="2">
        <v>9820000000</v>
      </c>
      <c r="G52" s="2">
        <v>2849000000</v>
      </c>
      <c r="H52" s="2">
        <v>4967000000</v>
      </c>
      <c r="I52" s="2">
        <v>0</v>
      </c>
      <c r="J52" t="s">
        <v>22</v>
      </c>
      <c r="K52" t="s">
        <v>34</v>
      </c>
      <c r="L52" s="2">
        <v>15046000000</v>
      </c>
      <c r="M52" s="2">
        <v>7230000000</v>
      </c>
    </row>
    <row r="53" spans="1:13" x14ac:dyDescent="0.3">
      <c r="A53">
        <v>1332</v>
      </c>
      <c r="B53" t="s">
        <v>456</v>
      </c>
      <c r="C53" t="s">
        <v>15</v>
      </c>
      <c r="D53" s="1">
        <v>41910</v>
      </c>
      <c r="E53" s="2">
        <v>26487000000</v>
      </c>
      <c r="F53" s="2">
        <v>10686000000</v>
      </c>
      <c r="G53" s="2">
        <v>2774000000</v>
      </c>
      <c r="H53" s="2">
        <v>5477000000</v>
      </c>
      <c r="I53" s="2">
        <v>0</v>
      </c>
      <c r="J53" t="s">
        <v>22</v>
      </c>
      <c r="K53" t="s">
        <v>34</v>
      </c>
      <c r="L53" s="2">
        <v>15801000000</v>
      </c>
      <c r="M53" s="2">
        <v>7550000000</v>
      </c>
    </row>
    <row r="54" spans="1:13" x14ac:dyDescent="0.3">
      <c r="A54">
        <v>1333</v>
      </c>
      <c r="B54" t="s">
        <v>456</v>
      </c>
      <c r="C54" t="s">
        <v>16</v>
      </c>
      <c r="D54" s="1">
        <v>42274</v>
      </c>
      <c r="E54" s="2">
        <v>25281000000</v>
      </c>
      <c r="F54" s="2">
        <v>10378000000</v>
      </c>
      <c r="G54" s="2">
        <v>3637000000</v>
      </c>
      <c r="H54" s="2">
        <v>5490000000</v>
      </c>
      <c r="I54" s="2">
        <v>0</v>
      </c>
      <c r="J54" t="s">
        <v>22</v>
      </c>
      <c r="K54" t="s">
        <v>34</v>
      </c>
      <c r="L54" s="2">
        <v>14903000000</v>
      </c>
      <c r="M54" s="2">
        <v>5776000000</v>
      </c>
    </row>
    <row r="55" spans="1:13" x14ac:dyDescent="0.3">
      <c r="A55">
        <v>1334</v>
      </c>
      <c r="B55" t="s">
        <v>456</v>
      </c>
      <c r="C55" t="s">
        <v>17</v>
      </c>
      <c r="D55" s="1">
        <v>42638</v>
      </c>
      <c r="E55" s="2">
        <v>23554000000</v>
      </c>
      <c r="F55" s="2">
        <v>9749000000</v>
      </c>
      <c r="G55" s="2">
        <v>2159000000</v>
      </c>
      <c r="H55" s="2">
        <v>5151000000</v>
      </c>
      <c r="I55" s="2">
        <v>0</v>
      </c>
      <c r="J55" t="s">
        <v>22</v>
      </c>
      <c r="K55" t="s">
        <v>34</v>
      </c>
      <c r="L55" s="2">
        <v>13805000000</v>
      </c>
      <c r="M55" s="2">
        <v>6495000000</v>
      </c>
    </row>
    <row r="56" spans="1:13" x14ac:dyDescent="0.3">
      <c r="A56">
        <v>1335</v>
      </c>
      <c r="B56" t="s">
        <v>457</v>
      </c>
      <c r="C56" t="s">
        <v>11</v>
      </c>
      <c r="D56" s="1">
        <v>41727</v>
      </c>
      <c r="E56" s="2">
        <v>1148231000</v>
      </c>
      <c r="F56" s="2">
        <v>743304000</v>
      </c>
      <c r="G56" s="2">
        <v>180317000</v>
      </c>
      <c r="H56" s="2">
        <v>197269000</v>
      </c>
      <c r="I56" s="2">
        <v>0</v>
      </c>
      <c r="J56" t="s">
        <v>22</v>
      </c>
      <c r="K56" t="s">
        <v>34</v>
      </c>
      <c r="L56" s="2">
        <v>404927000</v>
      </c>
      <c r="M56" s="2">
        <v>27341000</v>
      </c>
    </row>
    <row r="57" spans="1:13" x14ac:dyDescent="0.3">
      <c r="A57">
        <v>1336</v>
      </c>
      <c r="B57" t="s">
        <v>457</v>
      </c>
      <c r="C57" t="s">
        <v>15</v>
      </c>
      <c r="D57" s="1">
        <v>42091</v>
      </c>
      <c r="E57" s="2">
        <v>1710966000</v>
      </c>
      <c r="F57" s="2">
        <v>1021658000</v>
      </c>
      <c r="G57" s="2">
        <v>309348000</v>
      </c>
      <c r="H57" s="2">
        <v>257494000</v>
      </c>
      <c r="I57" s="2">
        <v>0</v>
      </c>
      <c r="J57" t="s">
        <v>22</v>
      </c>
      <c r="K57" t="s">
        <v>34</v>
      </c>
      <c r="L57" s="2">
        <v>689308000</v>
      </c>
      <c r="M57" s="2">
        <v>122466000</v>
      </c>
    </row>
    <row r="58" spans="1:13" x14ac:dyDescent="0.3">
      <c r="A58">
        <v>1337</v>
      </c>
      <c r="B58" t="s">
        <v>457</v>
      </c>
      <c r="C58" t="s">
        <v>16</v>
      </c>
      <c r="D58" s="1">
        <v>42462</v>
      </c>
      <c r="E58" s="2">
        <v>2610726000</v>
      </c>
      <c r="F58" s="2">
        <v>1561173000</v>
      </c>
      <c r="G58" s="2">
        <v>588822000</v>
      </c>
      <c r="H58" s="2">
        <v>448763000</v>
      </c>
      <c r="I58" s="2">
        <v>0</v>
      </c>
      <c r="J58" t="s">
        <v>22</v>
      </c>
      <c r="K58" t="s">
        <v>34</v>
      </c>
      <c r="L58" s="2">
        <v>1049553000</v>
      </c>
      <c r="M58" s="2">
        <v>11968000</v>
      </c>
    </row>
    <row r="59" spans="1:13" x14ac:dyDescent="0.3">
      <c r="A59">
        <v>1470</v>
      </c>
      <c r="B59" t="s">
        <v>493</v>
      </c>
      <c r="C59" t="s">
        <v>11</v>
      </c>
      <c r="D59" s="1">
        <v>41544</v>
      </c>
      <c r="E59" s="2">
        <v>1792000000</v>
      </c>
      <c r="F59" s="2">
        <v>1025400000</v>
      </c>
      <c r="G59" s="2">
        <v>159700000</v>
      </c>
      <c r="H59" s="2">
        <v>226300000</v>
      </c>
      <c r="I59" s="2">
        <v>29100000</v>
      </c>
      <c r="J59" t="s">
        <v>22</v>
      </c>
      <c r="K59" t="s">
        <v>34</v>
      </c>
      <c r="L59" s="2">
        <v>766600000</v>
      </c>
      <c r="M59" s="2">
        <v>351500000</v>
      </c>
    </row>
    <row r="60" spans="1:13" x14ac:dyDescent="0.3">
      <c r="A60">
        <v>1471</v>
      </c>
      <c r="B60" t="s">
        <v>493</v>
      </c>
      <c r="C60" t="s">
        <v>15</v>
      </c>
      <c r="D60" s="1">
        <v>41915</v>
      </c>
      <c r="E60" s="2">
        <v>2291500000</v>
      </c>
      <c r="F60" s="2">
        <v>1268800000</v>
      </c>
      <c r="G60" s="2">
        <v>179100000</v>
      </c>
      <c r="H60" s="2">
        <v>252200000</v>
      </c>
      <c r="I60" s="2">
        <v>25900000</v>
      </c>
      <c r="J60" t="s">
        <v>22</v>
      </c>
      <c r="K60" t="s">
        <v>34</v>
      </c>
      <c r="L60" s="2">
        <v>1022700000</v>
      </c>
      <c r="M60" s="2">
        <v>565500000</v>
      </c>
    </row>
    <row r="61" spans="1:13" x14ac:dyDescent="0.3">
      <c r="A61">
        <v>1472</v>
      </c>
      <c r="B61" t="s">
        <v>493</v>
      </c>
      <c r="C61" t="s">
        <v>16</v>
      </c>
      <c r="D61" s="1">
        <v>42279</v>
      </c>
      <c r="E61" s="2">
        <v>3258400000</v>
      </c>
      <c r="F61" s="2">
        <v>1703900000</v>
      </c>
      <c r="G61" s="2">
        <v>191300000</v>
      </c>
      <c r="H61" s="2">
        <v>303200000</v>
      </c>
      <c r="I61" s="2">
        <v>33500000</v>
      </c>
      <c r="J61" t="s">
        <v>22</v>
      </c>
      <c r="K61" t="s">
        <v>34</v>
      </c>
      <c r="L61" s="2">
        <v>1554500000</v>
      </c>
      <c r="M61" s="2">
        <v>1026500000</v>
      </c>
    </row>
    <row r="62" spans="1:13" x14ac:dyDescent="0.3">
      <c r="A62">
        <v>1473</v>
      </c>
      <c r="B62" t="s">
        <v>493</v>
      </c>
      <c r="C62" t="s">
        <v>17</v>
      </c>
      <c r="D62" s="1">
        <v>42643</v>
      </c>
      <c r="E62" s="2">
        <v>3289000000</v>
      </c>
      <c r="F62" s="2">
        <v>1623800000</v>
      </c>
      <c r="G62" s="2">
        <v>195900000</v>
      </c>
      <c r="H62" s="2">
        <v>312400000</v>
      </c>
      <c r="I62" s="2">
        <v>33400000</v>
      </c>
      <c r="J62" t="s">
        <v>22</v>
      </c>
      <c r="K62" t="s">
        <v>34</v>
      </c>
      <c r="L62" s="2">
        <v>1665200000</v>
      </c>
      <c r="M62" s="2">
        <v>1123500000</v>
      </c>
    </row>
    <row r="63" spans="1:13" x14ac:dyDescent="0.3">
      <c r="A63">
        <v>1562</v>
      </c>
      <c r="B63" t="s">
        <v>521</v>
      </c>
      <c r="C63" t="s">
        <v>11</v>
      </c>
      <c r="D63" s="1">
        <v>41274</v>
      </c>
      <c r="E63" s="2">
        <v>12825000000</v>
      </c>
      <c r="F63" s="2">
        <v>6457000000</v>
      </c>
      <c r="G63" s="2">
        <v>1804000000</v>
      </c>
      <c r="H63" s="2">
        <v>1877000000</v>
      </c>
      <c r="I63" s="2">
        <v>0</v>
      </c>
      <c r="J63" t="s">
        <v>22</v>
      </c>
      <c r="K63" t="s">
        <v>34</v>
      </c>
      <c r="L63" s="2">
        <v>6368000000</v>
      </c>
      <c r="M63" s="2">
        <v>2687000000</v>
      </c>
    </row>
    <row r="64" spans="1:13" x14ac:dyDescent="0.3">
      <c r="A64">
        <v>1563</v>
      </c>
      <c r="B64" t="s">
        <v>521</v>
      </c>
      <c r="C64" t="s">
        <v>15</v>
      </c>
      <c r="D64" s="1">
        <v>41639</v>
      </c>
      <c r="E64" s="2">
        <v>12205000000</v>
      </c>
      <c r="F64" s="2">
        <v>5841000000</v>
      </c>
      <c r="G64" s="2">
        <v>1858000000</v>
      </c>
      <c r="H64" s="2">
        <v>1522000000</v>
      </c>
      <c r="I64" s="2">
        <v>0</v>
      </c>
      <c r="J64" t="s">
        <v>22</v>
      </c>
      <c r="K64" t="s">
        <v>34</v>
      </c>
      <c r="L64" s="2">
        <v>6364000000</v>
      </c>
      <c r="M64" s="2">
        <v>2984000000</v>
      </c>
    </row>
    <row r="65" spans="1:13" x14ac:dyDescent="0.3">
      <c r="A65">
        <v>1564</v>
      </c>
      <c r="B65" t="s">
        <v>521</v>
      </c>
      <c r="C65" t="s">
        <v>16</v>
      </c>
      <c r="D65" s="1">
        <v>42004</v>
      </c>
      <c r="E65" s="2">
        <v>13045000000</v>
      </c>
      <c r="F65" s="2">
        <v>5618000000</v>
      </c>
      <c r="G65" s="2">
        <v>1843000000</v>
      </c>
      <c r="H65" s="2">
        <v>1358000000</v>
      </c>
      <c r="I65" s="2">
        <v>0</v>
      </c>
      <c r="J65" t="s">
        <v>22</v>
      </c>
      <c r="K65" t="s">
        <v>34</v>
      </c>
      <c r="L65" s="2">
        <v>7427000000</v>
      </c>
      <c r="M65" s="2">
        <v>4226000000</v>
      </c>
    </row>
    <row r="66" spans="1:13" x14ac:dyDescent="0.3">
      <c r="A66">
        <v>1565</v>
      </c>
      <c r="B66" t="s">
        <v>521</v>
      </c>
      <c r="C66" t="s">
        <v>17</v>
      </c>
      <c r="D66" s="1">
        <v>42369</v>
      </c>
      <c r="E66" s="2">
        <v>13000000000</v>
      </c>
      <c r="F66" s="2">
        <v>5440000000</v>
      </c>
      <c r="G66" s="2">
        <v>1748000000</v>
      </c>
      <c r="H66" s="2">
        <v>1280000000</v>
      </c>
      <c r="I66" s="2">
        <v>0</v>
      </c>
      <c r="J66" t="s">
        <v>22</v>
      </c>
      <c r="K66" t="s">
        <v>34</v>
      </c>
      <c r="L66" s="2">
        <v>7560000000</v>
      </c>
      <c r="M66" s="2">
        <v>4532000000</v>
      </c>
    </row>
    <row r="67" spans="1:13" x14ac:dyDescent="0.3">
      <c r="A67">
        <v>1741</v>
      </c>
      <c r="B67" t="s">
        <v>566</v>
      </c>
      <c r="C67" t="s">
        <v>11</v>
      </c>
      <c r="D67" s="1">
        <v>41363</v>
      </c>
      <c r="E67" s="2">
        <v>2168652000</v>
      </c>
      <c r="F67" s="2">
        <v>737206000</v>
      </c>
      <c r="G67" s="2">
        <v>365684000</v>
      </c>
      <c r="H67" s="2">
        <v>475522000</v>
      </c>
      <c r="I67" s="2">
        <v>9508000</v>
      </c>
      <c r="J67" t="s">
        <v>22</v>
      </c>
      <c r="K67" t="s">
        <v>34</v>
      </c>
      <c r="L67" s="2">
        <v>1431446000</v>
      </c>
      <c r="M67" s="2">
        <v>580732000</v>
      </c>
    </row>
    <row r="68" spans="1:13" x14ac:dyDescent="0.3">
      <c r="A68">
        <v>1742</v>
      </c>
      <c r="B68" t="s">
        <v>566</v>
      </c>
      <c r="C68" t="s">
        <v>15</v>
      </c>
      <c r="D68" s="1">
        <v>41727</v>
      </c>
      <c r="E68" s="2">
        <v>2382531000</v>
      </c>
      <c r="F68" s="2">
        <v>743253000</v>
      </c>
      <c r="G68" s="2">
        <v>378607000</v>
      </c>
      <c r="H68" s="2">
        <v>492447000</v>
      </c>
      <c r="I68" s="2">
        <v>9887000</v>
      </c>
      <c r="J68" t="s">
        <v>22</v>
      </c>
      <c r="K68" t="s">
        <v>34</v>
      </c>
      <c r="L68" s="2">
        <v>1639278000</v>
      </c>
      <c r="M68" s="2">
        <v>758337000</v>
      </c>
    </row>
    <row r="69" spans="1:13" x14ac:dyDescent="0.3">
      <c r="A69">
        <v>1743</v>
      </c>
      <c r="B69" t="s">
        <v>566</v>
      </c>
      <c r="C69" t="s">
        <v>16</v>
      </c>
      <c r="D69" s="1">
        <v>42091</v>
      </c>
      <c r="E69" s="2">
        <v>2377344000</v>
      </c>
      <c r="F69" s="2">
        <v>708823000</v>
      </c>
      <c r="G69" s="2">
        <v>353670000</v>
      </c>
      <c r="H69" s="2">
        <v>525745000</v>
      </c>
      <c r="I69" s="2">
        <v>9537000</v>
      </c>
      <c r="J69" t="s">
        <v>22</v>
      </c>
      <c r="K69" t="s">
        <v>34</v>
      </c>
      <c r="L69" s="2">
        <v>1668521000</v>
      </c>
      <c r="M69" s="2">
        <v>779569000</v>
      </c>
    </row>
    <row r="70" spans="1:13" x14ac:dyDescent="0.3">
      <c r="A70">
        <v>1744</v>
      </c>
      <c r="B70" t="s">
        <v>566</v>
      </c>
      <c r="C70" t="s">
        <v>17</v>
      </c>
      <c r="D70" s="1">
        <v>42462</v>
      </c>
      <c r="E70" s="2">
        <v>2213881000</v>
      </c>
      <c r="F70" s="2">
        <v>671907000</v>
      </c>
      <c r="G70" s="2">
        <v>331652000</v>
      </c>
      <c r="H70" s="2">
        <v>533891000</v>
      </c>
      <c r="I70" s="2">
        <v>6550000</v>
      </c>
      <c r="J70" t="s">
        <v>22</v>
      </c>
      <c r="K70" t="s">
        <v>34</v>
      </c>
      <c r="L70" s="2">
        <v>1541974000</v>
      </c>
      <c r="M70" s="2">
        <v>669881000</v>
      </c>
    </row>
  </sheetData>
  <sortState xmlns:xlrd2="http://schemas.microsoft.com/office/spreadsheetml/2017/richdata2" ref="A2:M70">
    <sortCondition ref="K1:K70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19"/>
  <sheetViews>
    <sheetView workbookViewId="0">
      <selection activeCell="P3" sqref="P3"/>
    </sheetView>
  </sheetViews>
  <sheetFormatPr defaultRowHeight="14.4" x14ac:dyDescent="0.3"/>
  <cols>
    <col min="5" max="5" width="16" bestFit="1" customWidth="1"/>
    <col min="16" max="16" width="12" bestFit="1" customWidth="1"/>
  </cols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6" x14ac:dyDescent="0.3">
      <c r="A2">
        <v>2</v>
      </c>
      <c r="B2" t="s">
        <v>10</v>
      </c>
      <c r="C2" t="s">
        <v>16</v>
      </c>
      <c r="D2" s="1">
        <v>42004</v>
      </c>
      <c r="E2" s="2">
        <v>42650000000</v>
      </c>
      <c r="F2" s="2">
        <v>15620000000</v>
      </c>
      <c r="G2" s="2">
        <v>20686000000</v>
      </c>
      <c r="H2" t="s">
        <v>12</v>
      </c>
      <c r="I2" s="2">
        <v>1295000000</v>
      </c>
      <c r="J2" t="s">
        <v>13</v>
      </c>
      <c r="K2" t="s">
        <v>14</v>
      </c>
      <c r="P2">
        <f>AVERAGE(E:E)</f>
        <v>21113807543.062202</v>
      </c>
    </row>
    <row r="3" spans="1:16" x14ac:dyDescent="0.3">
      <c r="A3">
        <v>9</v>
      </c>
      <c r="B3" t="s">
        <v>21</v>
      </c>
      <c r="C3" t="s">
        <v>15</v>
      </c>
      <c r="D3" s="1">
        <v>41909</v>
      </c>
      <c r="E3" s="2">
        <v>182795000000</v>
      </c>
      <c r="F3" s="2">
        <v>112258000000</v>
      </c>
      <c r="G3" s="2">
        <v>11993000000</v>
      </c>
      <c r="H3" s="2">
        <v>6041000000</v>
      </c>
      <c r="I3" t="s">
        <v>12</v>
      </c>
      <c r="J3" t="s">
        <v>22</v>
      </c>
      <c r="K3" t="s">
        <v>23</v>
      </c>
    </row>
    <row r="4" spans="1:16" x14ac:dyDescent="0.3">
      <c r="A4">
        <v>14</v>
      </c>
      <c r="B4" t="s">
        <v>24</v>
      </c>
      <c r="C4" t="s">
        <v>16</v>
      </c>
      <c r="D4" s="1">
        <v>42004</v>
      </c>
      <c r="E4" s="2">
        <v>19960000000</v>
      </c>
      <c r="F4" s="2">
        <v>4426000000</v>
      </c>
      <c r="G4" s="2">
        <v>8474000000</v>
      </c>
      <c r="H4" s="2">
        <v>3297000000</v>
      </c>
      <c r="I4" t="s">
        <v>12</v>
      </c>
      <c r="J4" t="s">
        <v>25</v>
      </c>
      <c r="K4" t="s">
        <v>26</v>
      </c>
    </row>
    <row r="5" spans="1:16" x14ac:dyDescent="0.3">
      <c r="A5">
        <v>17</v>
      </c>
      <c r="B5" t="s">
        <v>27</v>
      </c>
      <c r="C5" t="s">
        <v>15</v>
      </c>
      <c r="D5" s="1">
        <v>41912</v>
      </c>
      <c r="E5" s="2">
        <v>119569127000</v>
      </c>
      <c r="F5" s="2">
        <v>116586761000</v>
      </c>
      <c r="G5" s="2">
        <v>2011595000</v>
      </c>
      <c r="H5" t="s">
        <v>12</v>
      </c>
      <c r="I5" s="2">
        <v>188680000</v>
      </c>
      <c r="J5" t="s">
        <v>25</v>
      </c>
      <c r="K5" t="s">
        <v>28</v>
      </c>
    </row>
    <row r="6" spans="1:16" x14ac:dyDescent="0.3">
      <c r="A6">
        <v>22</v>
      </c>
      <c r="B6" t="s">
        <v>29</v>
      </c>
      <c r="C6" t="s">
        <v>16</v>
      </c>
      <c r="D6" s="1">
        <v>42004</v>
      </c>
      <c r="E6" s="2">
        <v>20247000000</v>
      </c>
      <c r="F6" s="2">
        <v>9218000000</v>
      </c>
      <c r="G6" s="2">
        <v>6530000000</v>
      </c>
      <c r="H6" s="2">
        <v>1345000000</v>
      </c>
      <c r="I6" s="2">
        <v>555000000</v>
      </c>
      <c r="J6" t="s">
        <v>25</v>
      </c>
      <c r="K6" t="s">
        <v>30</v>
      </c>
    </row>
    <row r="7" spans="1:16" x14ac:dyDescent="0.3">
      <c r="A7">
        <v>25</v>
      </c>
      <c r="B7" t="s">
        <v>31</v>
      </c>
      <c r="C7" t="s">
        <v>15</v>
      </c>
      <c r="D7" s="1">
        <v>41971</v>
      </c>
      <c r="E7" s="2">
        <v>4147065000</v>
      </c>
      <c r="F7" s="2">
        <v>622080000</v>
      </c>
      <c r="G7" s="2">
        <v>2195640000</v>
      </c>
      <c r="H7" s="2">
        <v>844353000</v>
      </c>
      <c r="I7" s="2">
        <v>52424000</v>
      </c>
      <c r="J7" t="s">
        <v>22</v>
      </c>
      <c r="K7" t="s">
        <v>32</v>
      </c>
    </row>
    <row r="8" spans="1:16" x14ac:dyDescent="0.3">
      <c r="A8">
        <v>29</v>
      </c>
      <c r="B8" t="s">
        <v>33</v>
      </c>
      <c r="C8" t="s">
        <v>15</v>
      </c>
      <c r="D8" s="1">
        <v>41944</v>
      </c>
      <c r="E8" s="2">
        <v>2864773000</v>
      </c>
      <c r="F8" s="2">
        <v>1034585000</v>
      </c>
      <c r="G8" s="2">
        <v>454676000</v>
      </c>
      <c r="H8" s="2">
        <v>559686000</v>
      </c>
      <c r="I8" s="2">
        <v>26020000</v>
      </c>
      <c r="J8" t="s">
        <v>22</v>
      </c>
      <c r="K8" t="s">
        <v>34</v>
      </c>
    </row>
    <row r="9" spans="1:16" x14ac:dyDescent="0.3">
      <c r="A9">
        <v>34</v>
      </c>
      <c r="B9" t="s">
        <v>35</v>
      </c>
      <c r="C9" t="s">
        <v>16</v>
      </c>
      <c r="D9" s="1">
        <v>42004</v>
      </c>
      <c r="E9" s="2">
        <v>81201000000</v>
      </c>
      <c r="F9" s="2">
        <v>76433000000</v>
      </c>
      <c r="G9" s="2">
        <v>1907000000</v>
      </c>
      <c r="H9" t="s">
        <v>12</v>
      </c>
      <c r="I9" t="s">
        <v>12</v>
      </c>
      <c r="J9" t="s">
        <v>36</v>
      </c>
      <c r="K9" t="s">
        <v>37</v>
      </c>
    </row>
    <row r="10" spans="1:16" x14ac:dyDescent="0.3">
      <c r="A10">
        <v>38</v>
      </c>
      <c r="B10" t="s">
        <v>38</v>
      </c>
      <c r="C10" t="s">
        <v>16</v>
      </c>
      <c r="D10" s="1">
        <v>42004</v>
      </c>
      <c r="E10" s="2">
        <v>5302940000</v>
      </c>
      <c r="F10" s="2">
        <v>3643979000</v>
      </c>
      <c r="G10" s="2">
        <v>247412000</v>
      </c>
      <c r="H10" t="s">
        <v>12</v>
      </c>
      <c r="I10" s="2">
        <v>313082000</v>
      </c>
      <c r="J10" t="s">
        <v>22</v>
      </c>
      <c r="K10" t="s">
        <v>39</v>
      </c>
    </row>
    <row r="11" spans="1:16" x14ac:dyDescent="0.3">
      <c r="A11">
        <v>41</v>
      </c>
      <c r="B11" t="s">
        <v>40</v>
      </c>
      <c r="C11" t="s">
        <v>15</v>
      </c>
      <c r="D11" s="1">
        <v>41670</v>
      </c>
      <c r="E11" s="2">
        <v>2273900000</v>
      </c>
      <c r="F11" s="2">
        <v>274300000</v>
      </c>
      <c r="G11" s="2">
        <v>1054400000</v>
      </c>
      <c r="H11" s="2">
        <v>611100000</v>
      </c>
      <c r="I11" s="2">
        <v>36500000</v>
      </c>
      <c r="J11" t="s">
        <v>22</v>
      </c>
      <c r="K11" t="s">
        <v>32</v>
      </c>
    </row>
    <row r="12" spans="1:16" x14ac:dyDescent="0.3">
      <c r="A12">
        <v>46</v>
      </c>
      <c r="B12" t="s">
        <v>41</v>
      </c>
      <c r="C12" t="s">
        <v>16</v>
      </c>
      <c r="D12" s="1">
        <v>42004</v>
      </c>
      <c r="E12" s="2">
        <v>6053000000</v>
      </c>
      <c r="F12" s="2">
        <v>3586000000</v>
      </c>
      <c r="G12" s="2">
        <v>468000000</v>
      </c>
      <c r="H12" t="s">
        <v>12</v>
      </c>
      <c r="I12" s="2">
        <v>745000000</v>
      </c>
      <c r="J12" t="s">
        <v>42</v>
      </c>
      <c r="K12" t="s">
        <v>43</v>
      </c>
    </row>
    <row r="13" spans="1:16" x14ac:dyDescent="0.3">
      <c r="A13">
        <v>50</v>
      </c>
      <c r="B13" t="s">
        <v>44</v>
      </c>
      <c r="C13" t="s">
        <v>16</v>
      </c>
      <c r="D13" s="1">
        <v>42004</v>
      </c>
      <c r="E13" s="2">
        <v>16378600000</v>
      </c>
      <c r="F13" s="2">
        <v>7685700000</v>
      </c>
      <c r="G13" s="2">
        <v>3667900000</v>
      </c>
      <c r="H13" t="s">
        <v>12</v>
      </c>
      <c r="I13" s="2">
        <v>1897600000</v>
      </c>
      <c r="J13" t="s">
        <v>42</v>
      </c>
      <c r="K13" t="s">
        <v>45</v>
      </c>
    </row>
    <row r="14" spans="1:16" x14ac:dyDescent="0.3">
      <c r="A14">
        <v>54</v>
      </c>
      <c r="B14" t="s">
        <v>46</v>
      </c>
      <c r="C14" t="s">
        <v>16</v>
      </c>
      <c r="D14" s="1">
        <v>42004</v>
      </c>
      <c r="E14" s="2">
        <v>22728000000</v>
      </c>
      <c r="F14" s="2">
        <v>14373000000</v>
      </c>
      <c r="G14" t="s">
        <v>12</v>
      </c>
      <c r="H14" t="s">
        <v>12</v>
      </c>
      <c r="I14" s="2">
        <v>3547000000</v>
      </c>
      <c r="J14" t="s">
        <v>47</v>
      </c>
      <c r="K14" t="s">
        <v>48</v>
      </c>
    </row>
    <row r="15" spans="1:16" x14ac:dyDescent="0.3">
      <c r="A15">
        <v>58</v>
      </c>
      <c r="B15" t="s">
        <v>49</v>
      </c>
      <c r="C15" t="s">
        <v>16</v>
      </c>
      <c r="D15" s="1">
        <v>42004</v>
      </c>
      <c r="E15" s="2">
        <v>64406000000</v>
      </c>
      <c r="F15" s="2">
        <v>33611000000</v>
      </c>
      <c r="G15" s="2">
        <v>18491000000</v>
      </c>
      <c r="H15" t="s">
        <v>12</v>
      </c>
      <c r="I15" t="s">
        <v>12</v>
      </c>
      <c r="J15" t="s">
        <v>47</v>
      </c>
      <c r="K15" t="s">
        <v>50</v>
      </c>
    </row>
    <row r="16" spans="1:16" x14ac:dyDescent="0.3">
      <c r="A16">
        <v>62</v>
      </c>
      <c r="B16" t="s">
        <v>51</v>
      </c>
      <c r="C16" t="s">
        <v>16</v>
      </c>
      <c r="D16" s="1">
        <v>42004</v>
      </c>
      <c r="E16" s="2">
        <v>984363000</v>
      </c>
      <c r="F16" s="2">
        <v>380964000</v>
      </c>
      <c r="G16" s="2">
        <v>56621000</v>
      </c>
      <c r="H16" t="s">
        <v>12</v>
      </c>
      <c r="I16" s="2">
        <v>282608000</v>
      </c>
      <c r="J16" t="s">
        <v>52</v>
      </c>
      <c r="K16" t="s">
        <v>53</v>
      </c>
    </row>
    <row r="17" spans="1:11" x14ac:dyDescent="0.3">
      <c r="A17">
        <v>65</v>
      </c>
      <c r="B17" t="s">
        <v>54</v>
      </c>
      <c r="C17" t="s">
        <v>15</v>
      </c>
      <c r="D17" s="1">
        <v>42004</v>
      </c>
      <c r="E17" s="2">
        <v>10381653000</v>
      </c>
      <c r="F17" s="2">
        <v>8093563000</v>
      </c>
      <c r="G17" t="s">
        <v>12</v>
      </c>
      <c r="H17" t="s">
        <v>12</v>
      </c>
      <c r="I17" s="2">
        <v>1485558000</v>
      </c>
      <c r="J17" t="s">
        <v>47</v>
      </c>
      <c r="K17" t="s">
        <v>55</v>
      </c>
    </row>
    <row r="18" spans="1:11" x14ac:dyDescent="0.3">
      <c r="A18">
        <v>74</v>
      </c>
      <c r="B18" t="s">
        <v>56</v>
      </c>
      <c r="C18" t="s">
        <v>16</v>
      </c>
      <c r="D18" s="1">
        <v>42004</v>
      </c>
      <c r="E18" s="2">
        <v>1963874000</v>
      </c>
      <c r="F18" s="2">
        <v>610943000</v>
      </c>
      <c r="G18" s="2">
        <v>704880000</v>
      </c>
      <c r="H18" s="2">
        <v>125286000</v>
      </c>
      <c r="I18" s="2">
        <v>32057000</v>
      </c>
      <c r="J18" t="s">
        <v>22</v>
      </c>
      <c r="K18" t="s">
        <v>57</v>
      </c>
    </row>
    <row r="19" spans="1:11" x14ac:dyDescent="0.3">
      <c r="A19">
        <v>78</v>
      </c>
      <c r="B19" t="s">
        <v>58</v>
      </c>
      <c r="C19" t="s">
        <v>16</v>
      </c>
      <c r="D19" s="1">
        <v>42004</v>
      </c>
      <c r="E19" s="2">
        <v>2445548000</v>
      </c>
      <c r="F19" s="2">
        <v>1674700000</v>
      </c>
      <c r="G19" s="2">
        <v>355135000</v>
      </c>
      <c r="H19" s="2">
        <v>88310000</v>
      </c>
      <c r="I19" t="s">
        <v>12</v>
      </c>
      <c r="J19" t="s">
        <v>59</v>
      </c>
      <c r="K19" t="s">
        <v>60</v>
      </c>
    </row>
    <row r="20" spans="1:11" x14ac:dyDescent="0.3">
      <c r="A20">
        <v>82</v>
      </c>
      <c r="B20" t="s">
        <v>61</v>
      </c>
      <c r="C20" t="s">
        <v>16</v>
      </c>
      <c r="D20" s="1">
        <v>42004</v>
      </c>
      <c r="E20" s="2">
        <v>5368000000</v>
      </c>
      <c r="F20" s="2">
        <v>2325000000</v>
      </c>
      <c r="G20" s="2">
        <v>1817000000</v>
      </c>
      <c r="H20" t="s">
        <v>12</v>
      </c>
      <c r="I20" s="2">
        <v>294000000</v>
      </c>
      <c r="J20" t="s">
        <v>13</v>
      </c>
      <c r="K20" t="s">
        <v>14</v>
      </c>
    </row>
    <row r="21" spans="1:11" x14ac:dyDescent="0.3">
      <c r="A21">
        <v>86</v>
      </c>
      <c r="B21" t="s">
        <v>62</v>
      </c>
      <c r="C21" t="s">
        <v>16</v>
      </c>
      <c r="D21" s="1">
        <v>42004</v>
      </c>
      <c r="E21" s="2">
        <v>35239000000</v>
      </c>
      <c r="F21" s="2">
        <v>21193000000</v>
      </c>
      <c r="G21" s="2">
        <v>919000000</v>
      </c>
      <c r="H21" t="s">
        <v>12</v>
      </c>
      <c r="I21" s="2">
        <v>8476000000</v>
      </c>
      <c r="J21" t="s">
        <v>47</v>
      </c>
      <c r="K21" t="s">
        <v>50</v>
      </c>
    </row>
    <row r="22" spans="1:11" x14ac:dyDescent="0.3">
      <c r="A22">
        <v>89</v>
      </c>
      <c r="B22" t="s">
        <v>63</v>
      </c>
      <c r="C22" t="s">
        <v>15</v>
      </c>
      <c r="D22" s="1">
        <v>42004</v>
      </c>
      <c r="E22" s="2">
        <v>2118300000</v>
      </c>
      <c r="F22" s="2">
        <v>1264600000</v>
      </c>
      <c r="G22" s="2">
        <v>527400000</v>
      </c>
      <c r="H22" t="s">
        <v>12</v>
      </c>
      <c r="I22" t="s">
        <v>12</v>
      </c>
      <c r="J22" t="s">
        <v>13</v>
      </c>
      <c r="K22" t="s">
        <v>64</v>
      </c>
    </row>
    <row r="23" spans="1:11" x14ac:dyDescent="0.3">
      <c r="A23">
        <v>93</v>
      </c>
      <c r="B23" t="s">
        <v>65</v>
      </c>
      <c r="C23" t="s">
        <v>15</v>
      </c>
      <c r="D23" s="1">
        <v>42004</v>
      </c>
      <c r="E23" s="2">
        <v>2234000000</v>
      </c>
      <c r="F23" s="2">
        <v>174000000</v>
      </c>
      <c r="G23" s="2">
        <v>650000000</v>
      </c>
      <c r="H23" s="2">
        <v>514000000</v>
      </c>
      <c r="I23" t="s">
        <v>12</v>
      </c>
      <c r="J23" t="s">
        <v>25</v>
      </c>
      <c r="K23" t="s">
        <v>66</v>
      </c>
    </row>
    <row r="24" spans="1:11" x14ac:dyDescent="0.3">
      <c r="A24">
        <v>97</v>
      </c>
      <c r="B24" t="s">
        <v>67</v>
      </c>
      <c r="C24" t="s">
        <v>15</v>
      </c>
      <c r="D24" s="1">
        <v>41938</v>
      </c>
      <c r="E24" s="2">
        <v>9072000000</v>
      </c>
      <c r="F24" s="2">
        <v>5229000000</v>
      </c>
      <c r="G24" s="2">
        <v>895000000</v>
      </c>
      <c r="H24" s="2">
        <v>1428000000</v>
      </c>
      <c r="I24" t="s">
        <v>12</v>
      </c>
      <c r="J24" t="s">
        <v>22</v>
      </c>
      <c r="K24" t="s">
        <v>68</v>
      </c>
    </row>
    <row r="25" spans="1:11" x14ac:dyDescent="0.3">
      <c r="A25">
        <v>102</v>
      </c>
      <c r="B25" t="s">
        <v>69</v>
      </c>
      <c r="C25" t="s">
        <v>16</v>
      </c>
      <c r="D25" s="1">
        <v>42004</v>
      </c>
      <c r="E25" s="2">
        <v>4021964000</v>
      </c>
      <c r="F25" s="2">
        <v>2597017000</v>
      </c>
      <c r="G25" s="2">
        <v>462637000</v>
      </c>
      <c r="H25" t="s">
        <v>12</v>
      </c>
      <c r="I25" s="2">
        <v>63724000</v>
      </c>
      <c r="J25" t="s">
        <v>13</v>
      </c>
      <c r="K25" t="s">
        <v>70</v>
      </c>
    </row>
    <row r="26" spans="1:11" x14ac:dyDescent="0.3">
      <c r="A26">
        <v>109</v>
      </c>
      <c r="B26" t="s">
        <v>71</v>
      </c>
      <c r="C26" t="s">
        <v>15</v>
      </c>
      <c r="D26" s="1">
        <v>42004</v>
      </c>
      <c r="E26" s="2">
        <v>20063000000</v>
      </c>
      <c r="F26" s="2">
        <v>4422000000</v>
      </c>
      <c r="G26" s="2">
        <v>5153000000</v>
      </c>
      <c r="H26" s="2">
        <v>4297000000</v>
      </c>
      <c r="I26" t="s">
        <v>12</v>
      </c>
      <c r="J26" t="s">
        <v>25</v>
      </c>
      <c r="K26" t="s">
        <v>66</v>
      </c>
    </row>
    <row r="27" spans="1:11" x14ac:dyDescent="0.3">
      <c r="A27">
        <v>114</v>
      </c>
      <c r="B27" t="s">
        <v>72</v>
      </c>
      <c r="C27" t="s">
        <v>16</v>
      </c>
      <c r="D27" s="1">
        <v>42004</v>
      </c>
      <c r="E27" s="2">
        <v>12296000000</v>
      </c>
      <c r="F27" s="2">
        <v>1982000000</v>
      </c>
      <c r="G27" s="2">
        <v>3808000000</v>
      </c>
      <c r="H27" t="s">
        <v>12</v>
      </c>
      <c r="I27" s="2">
        <v>3603000000</v>
      </c>
      <c r="J27" t="s">
        <v>47</v>
      </c>
      <c r="K27" t="s">
        <v>73</v>
      </c>
    </row>
    <row r="28" spans="1:11" x14ac:dyDescent="0.3">
      <c r="A28">
        <v>118</v>
      </c>
      <c r="B28" t="s">
        <v>74</v>
      </c>
      <c r="C28" t="s">
        <v>16</v>
      </c>
      <c r="D28" s="1">
        <v>42004</v>
      </c>
      <c r="E28" s="2">
        <v>4100048000</v>
      </c>
      <c r="F28" s="2">
        <v>1094265000</v>
      </c>
      <c r="G28" s="2">
        <v>515059000</v>
      </c>
      <c r="H28" t="s">
        <v>12</v>
      </c>
      <c r="I28" s="2">
        <v>1003802000</v>
      </c>
      <c r="J28" t="s">
        <v>52</v>
      </c>
      <c r="K28" t="s">
        <v>75</v>
      </c>
    </row>
    <row r="29" spans="1:11" x14ac:dyDescent="0.3">
      <c r="A29">
        <v>121</v>
      </c>
      <c r="B29" t="s">
        <v>76</v>
      </c>
      <c r="C29" t="s">
        <v>15</v>
      </c>
      <c r="D29" s="1">
        <v>42004</v>
      </c>
      <c r="E29" s="2">
        <v>88988000000</v>
      </c>
      <c r="F29" s="2">
        <v>62752000000</v>
      </c>
      <c r="G29" s="2">
        <v>26058000000</v>
      </c>
      <c r="H29" t="s">
        <v>12</v>
      </c>
      <c r="I29" t="s">
        <v>12</v>
      </c>
      <c r="J29" t="s">
        <v>19</v>
      </c>
      <c r="K29" t="s">
        <v>77</v>
      </c>
    </row>
    <row r="30" spans="1:11" x14ac:dyDescent="0.3">
      <c r="A30">
        <v>125</v>
      </c>
      <c r="B30" t="s">
        <v>78</v>
      </c>
      <c r="C30" t="s">
        <v>15</v>
      </c>
      <c r="D30" s="1">
        <v>42004</v>
      </c>
      <c r="E30" s="2">
        <v>19108800000</v>
      </c>
      <c r="F30" s="2">
        <v>16120100000</v>
      </c>
      <c r="G30" s="2">
        <v>2061000000</v>
      </c>
      <c r="H30" t="s">
        <v>12</v>
      </c>
      <c r="I30" s="2">
        <v>106900000</v>
      </c>
      <c r="J30" t="s">
        <v>19</v>
      </c>
      <c r="K30" t="s">
        <v>79</v>
      </c>
    </row>
    <row r="31" spans="1:11" x14ac:dyDescent="0.3">
      <c r="A31">
        <v>130</v>
      </c>
      <c r="B31" t="s">
        <v>80</v>
      </c>
      <c r="C31" t="s">
        <v>16</v>
      </c>
      <c r="D31" s="1">
        <v>42004</v>
      </c>
      <c r="E31" s="2">
        <v>73874100000</v>
      </c>
      <c r="F31" s="2">
        <v>56854900000</v>
      </c>
      <c r="G31" s="2">
        <v>11748400000</v>
      </c>
      <c r="H31" t="s">
        <v>12</v>
      </c>
      <c r="I31" s="2">
        <v>220900000</v>
      </c>
      <c r="J31" t="s">
        <v>25</v>
      </c>
      <c r="K31" t="s">
        <v>81</v>
      </c>
    </row>
    <row r="32" spans="1:11" x14ac:dyDescent="0.3">
      <c r="A32">
        <v>138</v>
      </c>
      <c r="B32" t="s">
        <v>82</v>
      </c>
      <c r="C32" t="s">
        <v>16</v>
      </c>
      <c r="D32" s="1">
        <v>42004</v>
      </c>
      <c r="E32" s="2">
        <v>12691000000</v>
      </c>
      <c r="F32" s="2">
        <v>2511000000</v>
      </c>
      <c r="G32" s="2">
        <v>1095000000</v>
      </c>
      <c r="H32" t="s">
        <v>12</v>
      </c>
      <c r="I32" s="2">
        <v>9720000000</v>
      </c>
      <c r="J32" t="s">
        <v>83</v>
      </c>
      <c r="K32" t="s">
        <v>84</v>
      </c>
    </row>
    <row r="33" spans="1:11" x14ac:dyDescent="0.3">
      <c r="A33">
        <v>141</v>
      </c>
      <c r="B33" t="s">
        <v>85</v>
      </c>
      <c r="C33" t="s">
        <v>15</v>
      </c>
      <c r="D33" s="1">
        <v>42004</v>
      </c>
      <c r="E33" s="2">
        <v>18470000000</v>
      </c>
      <c r="F33" s="2">
        <v>3317000000</v>
      </c>
      <c r="G33" s="2">
        <v>2725000000</v>
      </c>
      <c r="H33" t="s">
        <v>12</v>
      </c>
      <c r="I33" s="2">
        <v>4550000000</v>
      </c>
      <c r="J33" t="s">
        <v>83</v>
      </c>
      <c r="K33" t="s">
        <v>84</v>
      </c>
    </row>
    <row r="34" spans="1:11" x14ac:dyDescent="0.3">
      <c r="A34">
        <v>145</v>
      </c>
      <c r="B34" t="s">
        <v>86</v>
      </c>
      <c r="C34" t="s">
        <v>15</v>
      </c>
      <c r="D34" s="1">
        <v>41912</v>
      </c>
      <c r="E34" s="2">
        <v>10439000000</v>
      </c>
      <c r="F34" s="2">
        <v>7629900000</v>
      </c>
      <c r="G34" s="2">
        <v>1007400000</v>
      </c>
      <c r="H34" s="2">
        <v>139800000</v>
      </c>
      <c r="I34" t="s">
        <v>12</v>
      </c>
      <c r="J34" t="s">
        <v>59</v>
      </c>
      <c r="K34" t="s">
        <v>87</v>
      </c>
    </row>
    <row r="35" spans="1:11" x14ac:dyDescent="0.3">
      <c r="A35">
        <v>150</v>
      </c>
      <c r="B35" t="s">
        <v>88</v>
      </c>
      <c r="C35" t="s">
        <v>16</v>
      </c>
      <c r="D35" s="1">
        <v>42004</v>
      </c>
      <c r="E35" s="2">
        <v>5345500000</v>
      </c>
      <c r="F35" s="2">
        <v>3651700000</v>
      </c>
      <c r="G35" s="2">
        <v>645100000</v>
      </c>
      <c r="H35" t="s">
        <v>12</v>
      </c>
      <c r="I35" t="s">
        <v>12</v>
      </c>
      <c r="J35" t="s">
        <v>22</v>
      </c>
      <c r="K35" t="s">
        <v>89</v>
      </c>
    </row>
    <row r="36" spans="1:11" x14ac:dyDescent="0.3">
      <c r="A36">
        <v>154</v>
      </c>
      <c r="B36" t="s">
        <v>90</v>
      </c>
      <c r="C36" t="s">
        <v>16</v>
      </c>
      <c r="D36" s="1">
        <v>42004</v>
      </c>
      <c r="E36" s="2">
        <v>23906000000</v>
      </c>
      <c r="F36" s="2">
        <v>19137000000</v>
      </c>
      <c r="G36" s="2">
        <v>995000000</v>
      </c>
      <c r="H36" s="2">
        <v>218000000</v>
      </c>
      <c r="I36" s="2">
        <v>1371000000</v>
      </c>
      <c r="J36" t="s">
        <v>13</v>
      </c>
      <c r="K36" t="s">
        <v>91</v>
      </c>
    </row>
    <row r="37" spans="1:11" x14ac:dyDescent="0.3">
      <c r="A37">
        <v>158</v>
      </c>
      <c r="B37" t="s">
        <v>92</v>
      </c>
      <c r="C37" t="s">
        <v>16</v>
      </c>
      <c r="D37" s="1">
        <v>42004</v>
      </c>
      <c r="E37" s="2">
        <v>4408000000</v>
      </c>
      <c r="F37" s="2">
        <v>1525000000</v>
      </c>
      <c r="G37" s="2">
        <v>1129000000</v>
      </c>
      <c r="H37" s="2">
        <v>571000000</v>
      </c>
      <c r="I37" t="s">
        <v>12</v>
      </c>
      <c r="J37" t="s">
        <v>22</v>
      </c>
      <c r="K37" t="s">
        <v>93</v>
      </c>
    </row>
    <row r="38" spans="1:11" x14ac:dyDescent="0.3">
      <c r="A38">
        <v>172</v>
      </c>
      <c r="B38" t="s">
        <v>97</v>
      </c>
      <c r="C38" t="s">
        <v>16</v>
      </c>
      <c r="D38" s="1">
        <v>42004</v>
      </c>
      <c r="E38" s="2">
        <v>3011000000</v>
      </c>
      <c r="F38" s="2">
        <v>1350000000</v>
      </c>
      <c r="G38" s="2">
        <v>236000000</v>
      </c>
      <c r="H38" t="s">
        <v>12</v>
      </c>
      <c r="I38" s="2">
        <v>424000000</v>
      </c>
      <c r="J38" t="s">
        <v>42</v>
      </c>
      <c r="K38" t="s">
        <v>98</v>
      </c>
    </row>
    <row r="39" spans="1:11" x14ac:dyDescent="0.3">
      <c r="A39">
        <v>176</v>
      </c>
      <c r="B39" t="s">
        <v>99</v>
      </c>
      <c r="C39" t="s">
        <v>16</v>
      </c>
      <c r="D39" s="1">
        <v>42004</v>
      </c>
      <c r="E39" s="2">
        <v>35895000000</v>
      </c>
      <c r="F39" s="2">
        <v>373000000</v>
      </c>
      <c r="G39" s="2">
        <v>23153000000</v>
      </c>
      <c r="H39" t="s">
        <v>12</v>
      </c>
      <c r="I39" s="2">
        <v>2044000000</v>
      </c>
      <c r="J39" t="s">
        <v>47</v>
      </c>
      <c r="K39" t="s">
        <v>100</v>
      </c>
    </row>
    <row r="40" spans="1:11" x14ac:dyDescent="0.3">
      <c r="A40">
        <v>179</v>
      </c>
      <c r="B40" t="s">
        <v>101</v>
      </c>
      <c r="C40" t="s">
        <v>15</v>
      </c>
      <c r="D40" s="1">
        <v>41882</v>
      </c>
      <c r="E40" s="2">
        <v>2393500000</v>
      </c>
      <c r="F40" s="2">
        <v>1414300000</v>
      </c>
      <c r="G40" s="2">
        <v>680300000</v>
      </c>
      <c r="H40" t="s">
        <v>12</v>
      </c>
      <c r="I40" t="s">
        <v>12</v>
      </c>
      <c r="J40" t="s">
        <v>13</v>
      </c>
      <c r="K40" t="s">
        <v>70</v>
      </c>
    </row>
    <row r="41" spans="1:11" x14ac:dyDescent="0.3">
      <c r="A41">
        <v>183</v>
      </c>
      <c r="B41" t="s">
        <v>102</v>
      </c>
      <c r="C41" t="s">
        <v>15</v>
      </c>
      <c r="D41" s="1">
        <v>41881</v>
      </c>
      <c r="E41" s="2">
        <v>9475313000</v>
      </c>
      <c r="F41" s="2">
        <v>4540406000</v>
      </c>
      <c r="G41" s="2">
        <v>3104684000</v>
      </c>
      <c r="H41" t="s">
        <v>12</v>
      </c>
      <c r="I41" t="s">
        <v>12</v>
      </c>
      <c r="J41" t="s">
        <v>19</v>
      </c>
      <c r="K41" t="s">
        <v>79</v>
      </c>
    </row>
    <row r="42" spans="1:11" x14ac:dyDescent="0.3">
      <c r="A42">
        <v>187</v>
      </c>
      <c r="B42" t="s">
        <v>103</v>
      </c>
      <c r="C42" t="s">
        <v>15</v>
      </c>
      <c r="D42" s="1">
        <v>42004</v>
      </c>
      <c r="E42" s="2">
        <v>90762000000</v>
      </c>
      <c r="F42" s="2">
        <v>76752000000</v>
      </c>
      <c r="G42" s="2">
        <v>3480000000</v>
      </c>
      <c r="H42" s="2">
        <v>3047000000</v>
      </c>
      <c r="I42" t="s">
        <v>12</v>
      </c>
      <c r="J42" t="s">
        <v>13</v>
      </c>
      <c r="K42" t="s">
        <v>91</v>
      </c>
    </row>
    <row r="43" spans="1:11" x14ac:dyDescent="0.3">
      <c r="A43">
        <v>192</v>
      </c>
      <c r="B43" t="s">
        <v>104</v>
      </c>
      <c r="C43" t="s">
        <v>16</v>
      </c>
      <c r="D43" s="1">
        <v>42004</v>
      </c>
      <c r="E43" s="2">
        <v>95181000000</v>
      </c>
      <c r="F43" s="2">
        <v>2656000000</v>
      </c>
      <c r="G43" s="2">
        <v>74181000000</v>
      </c>
      <c r="H43" t="s">
        <v>12</v>
      </c>
      <c r="I43" s="2">
        <v>3211000000</v>
      </c>
      <c r="J43" t="s">
        <v>47</v>
      </c>
      <c r="K43" t="s">
        <v>105</v>
      </c>
    </row>
    <row r="44" spans="1:11" x14ac:dyDescent="0.3">
      <c r="A44">
        <v>196</v>
      </c>
      <c r="B44" t="s">
        <v>106</v>
      </c>
      <c r="C44" t="s">
        <v>16</v>
      </c>
      <c r="D44" s="1">
        <v>42004</v>
      </c>
      <c r="E44" s="2">
        <v>10719000000</v>
      </c>
      <c r="F44" s="2">
        <v>6138000000</v>
      </c>
      <c r="G44" s="2">
        <v>3315000000</v>
      </c>
      <c r="H44" s="2">
        <v>610000000</v>
      </c>
      <c r="I44" t="s">
        <v>12</v>
      </c>
      <c r="J44" t="s">
        <v>25</v>
      </c>
      <c r="K44" t="s">
        <v>30</v>
      </c>
    </row>
    <row r="45" spans="1:11" x14ac:dyDescent="0.3">
      <c r="A45">
        <v>199</v>
      </c>
      <c r="B45" t="s">
        <v>107</v>
      </c>
      <c r="C45" t="s">
        <v>15</v>
      </c>
      <c r="D45" s="1">
        <v>41699</v>
      </c>
      <c r="E45" s="2">
        <v>11503963000</v>
      </c>
      <c r="F45" s="2">
        <v>6938381000</v>
      </c>
      <c r="G45" s="2">
        <v>2950995000</v>
      </c>
      <c r="H45" t="s">
        <v>12</v>
      </c>
      <c r="I45" t="s">
        <v>12</v>
      </c>
      <c r="J45" t="s">
        <v>19</v>
      </c>
      <c r="K45" t="s">
        <v>79</v>
      </c>
    </row>
    <row r="46" spans="1:11" x14ac:dyDescent="0.3">
      <c r="A46">
        <v>204</v>
      </c>
      <c r="B46" t="s">
        <v>108</v>
      </c>
      <c r="C46" t="s">
        <v>16</v>
      </c>
      <c r="D46" s="1">
        <v>42004</v>
      </c>
      <c r="E46" s="2">
        <v>9998000000</v>
      </c>
      <c r="F46" s="2">
        <v>239000000</v>
      </c>
      <c r="G46" s="2">
        <v>5715000000</v>
      </c>
      <c r="H46" t="s">
        <v>12</v>
      </c>
      <c r="I46" s="2">
        <v>342000000</v>
      </c>
      <c r="J46" t="s">
        <v>47</v>
      </c>
      <c r="K46" t="s">
        <v>105</v>
      </c>
    </row>
    <row r="47" spans="1:11" x14ac:dyDescent="0.3">
      <c r="A47">
        <v>207</v>
      </c>
      <c r="B47" t="s">
        <v>109</v>
      </c>
      <c r="C47" t="s">
        <v>15</v>
      </c>
      <c r="D47" s="1">
        <v>41671</v>
      </c>
      <c r="E47" s="2">
        <v>40611000000</v>
      </c>
      <c r="F47" s="2">
        <v>31212000000</v>
      </c>
      <c r="G47" s="2">
        <v>8106000000</v>
      </c>
      <c r="H47" t="s">
        <v>12</v>
      </c>
      <c r="I47" t="s">
        <v>12</v>
      </c>
      <c r="J47" t="s">
        <v>19</v>
      </c>
      <c r="K47" t="s">
        <v>110</v>
      </c>
    </row>
    <row r="48" spans="1:11" x14ac:dyDescent="0.3">
      <c r="A48">
        <v>211</v>
      </c>
      <c r="B48" t="s">
        <v>111</v>
      </c>
      <c r="C48" t="s">
        <v>15</v>
      </c>
      <c r="D48" s="1">
        <v>42004</v>
      </c>
      <c r="E48" s="2">
        <v>3323600000</v>
      </c>
      <c r="F48" s="2">
        <v>1258600000</v>
      </c>
      <c r="G48" s="2">
        <v>981500000</v>
      </c>
      <c r="H48" s="2">
        <v>302000000</v>
      </c>
      <c r="I48" t="s">
        <v>12</v>
      </c>
      <c r="J48" t="s">
        <v>25</v>
      </c>
      <c r="K48" t="s">
        <v>30</v>
      </c>
    </row>
    <row r="49" spans="1:11" x14ac:dyDescent="0.3">
      <c r="A49">
        <v>215</v>
      </c>
      <c r="B49" t="s">
        <v>112</v>
      </c>
      <c r="C49" t="s">
        <v>15</v>
      </c>
      <c r="D49" s="1">
        <v>41912</v>
      </c>
      <c r="E49" s="2">
        <v>8446000000</v>
      </c>
      <c r="F49" s="2">
        <v>4145000000</v>
      </c>
      <c r="G49" s="2">
        <v>2145000000</v>
      </c>
      <c r="H49" s="2">
        <v>550000000</v>
      </c>
      <c r="I49" t="s">
        <v>12</v>
      </c>
      <c r="J49" t="s">
        <v>25</v>
      </c>
      <c r="K49" t="s">
        <v>30</v>
      </c>
    </row>
    <row r="50" spans="1:11" x14ac:dyDescent="0.3">
      <c r="A50">
        <v>219</v>
      </c>
      <c r="B50" t="s">
        <v>113</v>
      </c>
      <c r="C50" t="s">
        <v>15</v>
      </c>
      <c r="D50" s="1">
        <v>42004</v>
      </c>
      <c r="E50" s="2">
        <v>24551000000</v>
      </c>
      <c r="F50" s="2">
        <v>19746000000</v>
      </c>
      <c r="G50" s="2">
        <v>1333000000</v>
      </c>
      <c r="H50" s="2">
        <v>613000000</v>
      </c>
      <c r="I50" t="s">
        <v>12</v>
      </c>
      <c r="J50" t="s">
        <v>83</v>
      </c>
      <c r="K50" t="s">
        <v>114</v>
      </c>
    </row>
    <row r="51" spans="1:11" x14ac:dyDescent="0.3">
      <c r="A51">
        <v>223</v>
      </c>
      <c r="B51" t="s">
        <v>115</v>
      </c>
      <c r="C51" t="s">
        <v>15</v>
      </c>
      <c r="D51" s="1">
        <v>42004</v>
      </c>
      <c r="E51" s="2">
        <v>9703300000</v>
      </c>
      <c r="F51" s="2">
        <v>1171000000</v>
      </c>
      <c r="G51" s="2">
        <v>2193400000</v>
      </c>
      <c r="H51" s="2">
        <v>1893400000</v>
      </c>
      <c r="I51" s="2">
        <v>489800000</v>
      </c>
      <c r="J51" t="s">
        <v>25</v>
      </c>
      <c r="K51" t="s">
        <v>66</v>
      </c>
    </row>
    <row r="52" spans="1:11" x14ac:dyDescent="0.3">
      <c r="A52">
        <v>232</v>
      </c>
      <c r="B52" t="s">
        <v>116</v>
      </c>
      <c r="C52" t="s">
        <v>16</v>
      </c>
      <c r="D52" s="1">
        <v>42004</v>
      </c>
      <c r="E52" s="2">
        <v>8570000000</v>
      </c>
      <c r="F52" s="2">
        <v>6903500000</v>
      </c>
      <c r="G52" s="2">
        <v>547000000</v>
      </c>
      <c r="H52" t="s">
        <v>12</v>
      </c>
      <c r="I52" s="2">
        <v>280900000</v>
      </c>
      <c r="J52" t="s">
        <v>59</v>
      </c>
      <c r="K52" t="s">
        <v>117</v>
      </c>
    </row>
    <row r="53" spans="1:11" x14ac:dyDescent="0.3">
      <c r="A53">
        <v>236</v>
      </c>
      <c r="B53" t="s">
        <v>118</v>
      </c>
      <c r="C53" t="s">
        <v>16</v>
      </c>
      <c r="D53" s="1">
        <v>42004</v>
      </c>
      <c r="E53" s="2">
        <v>15879000000</v>
      </c>
      <c r="F53" s="2">
        <v>3932000000</v>
      </c>
      <c r="G53" s="2">
        <v>4822000000</v>
      </c>
      <c r="H53" s="2">
        <v>4534000000</v>
      </c>
      <c r="I53" t="s">
        <v>12</v>
      </c>
      <c r="J53" t="s">
        <v>25</v>
      </c>
      <c r="K53" t="s">
        <v>28</v>
      </c>
    </row>
    <row r="54" spans="1:11" x14ac:dyDescent="0.3">
      <c r="A54">
        <v>240</v>
      </c>
      <c r="B54" t="s">
        <v>119</v>
      </c>
      <c r="C54" t="s">
        <v>16</v>
      </c>
      <c r="D54" s="1">
        <v>42004</v>
      </c>
      <c r="E54" s="2">
        <v>7380000000</v>
      </c>
      <c r="F54" s="2">
        <v>2210000000</v>
      </c>
      <c r="G54" s="2">
        <v>2817000000</v>
      </c>
      <c r="H54" s="2">
        <v>817000000</v>
      </c>
      <c r="I54" s="2">
        <v>438000000</v>
      </c>
      <c r="J54" t="s">
        <v>25</v>
      </c>
      <c r="K54" t="s">
        <v>30</v>
      </c>
    </row>
    <row r="55" spans="1:11" x14ac:dyDescent="0.3">
      <c r="A55">
        <v>243</v>
      </c>
      <c r="B55" t="s">
        <v>120</v>
      </c>
      <c r="C55" t="s">
        <v>15</v>
      </c>
      <c r="D55" s="1">
        <v>42004</v>
      </c>
      <c r="E55" s="2">
        <v>8305100000</v>
      </c>
      <c r="F55" s="2">
        <v>6548700000</v>
      </c>
      <c r="G55" s="2">
        <v>792700000</v>
      </c>
      <c r="H55" t="s">
        <v>12</v>
      </c>
      <c r="I55" t="s">
        <v>12</v>
      </c>
      <c r="J55" t="s">
        <v>19</v>
      </c>
      <c r="K55" t="s">
        <v>121</v>
      </c>
    </row>
    <row r="56" spans="1:11" x14ac:dyDescent="0.3">
      <c r="A56">
        <v>248</v>
      </c>
      <c r="B56" t="s">
        <v>122</v>
      </c>
      <c r="C56" t="s">
        <v>16</v>
      </c>
      <c r="D56" s="1">
        <v>42004</v>
      </c>
      <c r="E56" s="2">
        <v>2396998000</v>
      </c>
      <c r="F56" s="2">
        <v>864526000</v>
      </c>
      <c r="G56" s="2">
        <v>102077000</v>
      </c>
      <c r="H56" t="s">
        <v>12</v>
      </c>
      <c r="I56" s="2">
        <v>628573000</v>
      </c>
      <c r="J56" t="s">
        <v>52</v>
      </c>
      <c r="K56" t="s">
        <v>53</v>
      </c>
    </row>
    <row r="57" spans="1:11" x14ac:dyDescent="0.3">
      <c r="A57">
        <v>255</v>
      </c>
      <c r="B57" t="s">
        <v>123</v>
      </c>
      <c r="C57" t="s">
        <v>15</v>
      </c>
      <c r="D57" s="1">
        <v>41784</v>
      </c>
      <c r="E57" s="2">
        <v>11838200000</v>
      </c>
      <c r="F57" s="2">
        <v>8910800000</v>
      </c>
      <c r="G57" s="2">
        <v>1778900000</v>
      </c>
      <c r="H57" t="s">
        <v>12</v>
      </c>
      <c r="I57" t="s">
        <v>12</v>
      </c>
      <c r="J57" t="s">
        <v>36</v>
      </c>
      <c r="K57" t="s">
        <v>124</v>
      </c>
    </row>
    <row r="58" spans="1:11" x14ac:dyDescent="0.3">
      <c r="A58">
        <v>259</v>
      </c>
      <c r="B58" t="s">
        <v>125</v>
      </c>
      <c r="C58" t="s">
        <v>15</v>
      </c>
      <c r="D58" s="1">
        <v>41820</v>
      </c>
      <c r="E58" s="2">
        <v>91084000000</v>
      </c>
      <c r="F58" s="2">
        <v>85923000000</v>
      </c>
      <c r="G58" s="2">
        <v>3028000000</v>
      </c>
      <c r="H58" t="s">
        <v>12</v>
      </c>
      <c r="I58" s="2">
        <v>223000000</v>
      </c>
      <c r="J58" t="s">
        <v>25</v>
      </c>
      <c r="K58" t="s">
        <v>28</v>
      </c>
    </row>
    <row r="59" spans="1:11" x14ac:dyDescent="0.3">
      <c r="A59">
        <v>263</v>
      </c>
      <c r="B59" t="s">
        <v>126</v>
      </c>
      <c r="C59" t="s">
        <v>15</v>
      </c>
      <c r="D59" s="1">
        <v>42004</v>
      </c>
      <c r="E59" s="2">
        <v>55184000000</v>
      </c>
      <c r="F59" s="2">
        <v>41342000000</v>
      </c>
      <c r="G59" s="2">
        <v>8148000000</v>
      </c>
      <c r="H59" s="2">
        <v>2380000000</v>
      </c>
      <c r="I59" t="s">
        <v>12</v>
      </c>
      <c r="J59" t="s">
        <v>13</v>
      </c>
      <c r="K59" t="s">
        <v>127</v>
      </c>
    </row>
    <row r="60" spans="1:11" x14ac:dyDescent="0.3">
      <c r="A60">
        <v>268</v>
      </c>
      <c r="B60" t="s">
        <v>128</v>
      </c>
      <c r="C60" t="s">
        <v>16</v>
      </c>
      <c r="D60" s="1">
        <v>42004</v>
      </c>
      <c r="E60" s="2">
        <v>19171000000</v>
      </c>
      <c r="F60" s="2">
        <v>13241000000</v>
      </c>
      <c r="G60" s="2">
        <v>2245000000</v>
      </c>
      <c r="H60" t="s">
        <v>12</v>
      </c>
      <c r="I60" s="2">
        <v>-82000000</v>
      </c>
      <c r="J60" t="s">
        <v>47</v>
      </c>
      <c r="K60" t="s">
        <v>50</v>
      </c>
    </row>
    <row r="61" spans="1:11" x14ac:dyDescent="0.3">
      <c r="A61">
        <v>272</v>
      </c>
      <c r="B61" t="s">
        <v>129</v>
      </c>
      <c r="C61" t="s">
        <v>16</v>
      </c>
      <c r="D61" s="1">
        <v>42004</v>
      </c>
      <c r="E61" s="2">
        <v>9049918000</v>
      </c>
      <c r="F61" s="2">
        <v>8050222000</v>
      </c>
      <c r="G61" t="s">
        <v>12</v>
      </c>
      <c r="H61" t="s">
        <v>12</v>
      </c>
      <c r="I61" s="2">
        <v>265101000</v>
      </c>
      <c r="J61" t="s">
        <v>52</v>
      </c>
      <c r="K61" t="s">
        <v>130</v>
      </c>
    </row>
    <row r="62" spans="1:11" x14ac:dyDescent="0.3">
      <c r="A62">
        <v>276</v>
      </c>
      <c r="B62" t="s">
        <v>131</v>
      </c>
      <c r="C62" t="s">
        <v>16</v>
      </c>
      <c r="D62" s="1">
        <v>42004</v>
      </c>
      <c r="E62" s="2">
        <v>3538756000</v>
      </c>
      <c r="F62" s="2">
        <v>1306606000</v>
      </c>
      <c r="G62" s="2">
        <v>257296000</v>
      </c>
      <c r="H62" t="s">
        <v>12</v>
      </c>
      <c r="I62" s="2">
        <v>985781000</v>
      </c>
      <c r="J62" t="s">
        <v>52</v>
      </c>
      <c r="K62" t="s">
        <v>53</v>
      </c>
    </row>
    <row r="63" spans="1:11" x14ac:dyDescent="0.3">
      <c r="A63">
        <v>279</v>
      </c>
      <c r="B63" t="s">
        <v>132</v>
      </c>
      <c r="C63" t="s">
        <v>15</v>
      </c>
      <c r="D63" s="1">
        <v>41973</v>
      </c>
      <c r="E63" s="2">
        <v>15884000000</v>
      </c>
      <c r="F63" s="2">
        <v>10421000000</v>
      </c>
      <c r="G63" s="2">
        <v>2054000000</v>
      </c>
      <c r="H63" t="s">
        <v>12</v>
      </c>
      <c r="I63" s="2">
        <v>1637000000</v>
      </c>
      <c r="J63" t="s">
        <v>19</v>
      </c>
      <c r="K63" t="s">
        <v>133</v>
      </c>
    </row>
    <row r="64" spans="1:11" x14ac:dyDescent="0.3">
      <c r="A64">
        <v>283</v>
      </c>
      <c r="B64" t="s">
        <v>134</v>
      </c>
      <c r="C64" t="s">
        <v>15</v>
      </c>
      <c r="D64" s="1">
        <v>42004</v>
      </c>
      <c r="E64" s="2">
        <v>7670400000</v>
      </c>
      <c r="F64" s="2">
        <v>385900000</v>
      </c>
      <c r="G64" s="2">
        <v>2027900000</v>
      </c>
      <c r="H64" s="2">
        <v>2430600000</v>
      </c>
      <c r="I64" s="2">
        <v>258300000</v>
      </c>
      <c r="J64" t="s">
        <v>25</v>
      </c>
      <c r="K64" t="s">
        <v>66</v>
      </c>
    </row>
    <row r="65" spans="1:11" x14ac:dyDescent="0.3">
      <c r="A65">
        <v>292</v>
      </c>
      <c r="B65" t="s">
        <v>137</v>
      </c>
      <c r="C65" t="s">
        <v>16</v>
      </c>
      <c r="D65" s="1">
        <v>42004</v>
      </c>
      <c r="E65" s="2">
        <v>4743200000</v>
      </c>
      <c r="F65" s="2">
        <v>2964700000</v>
      </c>
      <c r="G65" s="2">
        <v>205200000</v>
      </c>
      <c r="H65" t="s">
        <v>12</v>
      </c>
      <c r="I65" t="s">
        <v>12</v>
      </c>
      <c r="J65" t="s">
        <v>59</v>
      </c>
      <c r="K65" t="s">
        <v>138</v>
      </c>
    </row>
    <row r="66" spans="1:11" x14ac:dyDescent="0.3">
      <c r="A66">
        <v>296</v>
      </c>
      <c r="B66" t="s">
        <v>139</v>
      </c>
      <c r="C66" t="s">
        <v>16</v>
      </c>
      <c r="D66" s="1">
        <v>42004</v>
      </c>
      <c r="E66" s="2">
        <v>5342000000</v>
      </c>
      <c r="F66" s="2">
        <v>160000000</v>
      </c>
      <c r="G66" s="2">
        <v>3247000000</v>
      </c>
      <c r="H66" t="s">
        <v>12</v>
      </c>
      <c r="I66" s="2">
        <v>464000000</v>
      </c>
      <c r="J66" t="s">
        <v>47</v>
      </c>
      <c r="K66" t="s">
        <v>140</v>
      </c>
    </row>
    <row r="67" spans="1:11" x14ac:dyDescent="0.3">
      <c r="A67">
        <v>300</v>
      </c>
      <c r="B67" t="s">
        <v>141</v>
      </c>
      <c r="C67" t="s">
        <v>16</v>
      </c>
      <c r="D67" s="1">
        <v>42004</v>
      </c>
      <c r="E67" s="2">
        <v>3297600000</v>
      </c>
      <c r="F67" s="2">
        <v>1844700000</v>
      </c>
      <c r="G67" s="2">
        <v>811700000</v>
      </c>
      <c r="H67" t="s">
        <v>12</v>
      </c>
      <c r="I67" t="s">
        <v>12</v>
      </c>
      <c r="J67" t="s">
        <v>36</v>
      </c>
      <c r="K67" t="s">
        <v>142</v>
      </c>
    </row>
    <row r="68" spans="1:11" x14ac:dyDescent="0.3">
      <c r="A68">
        <v>304</v>
      </c>
      <c r="B68" t="s">
        <v>143</v>
      </c>
      <c r="C68" t="s">
        <v>16</v>
      </c>
      <c r="D68" s="1">
        <v>42004</v>
      </c>
      <c r="E68" s="2">
        <v>23125000000</v>
      </c>
      <c r="F68" s="2">
        <v>16049000000</v>
      </c>
      <c r="G68" s="2">
        <v>554000000</v>
      </c>
      <c r="H68" t="s">
        <v>12</v>
      </c>
      <c r="I68" s="2">
        <v>2915000000</v>
      </c>
      <c r="J68" t="s">
        <v>83</v>
      </c>
      <c r="K68" t="s">
        <v>144</v>
      </c>
    </row>
    <row r="69" spans="1:11" x14ac:dyDescent="0.3">
      <c r="A69">
        <v>308</v>
      </c>
      <c r="B69" t="s">
        <v>145</v>
      </c>
      <c r="C69" t="s">
        <v>16</v>
      </c>
      <c r="D69" s="1">
        <v>42004</v>
      </c>
      <c r="E69" s="2">
        <v>13470067000</v>
      </c>
      <c r="F69" s="2">
        <v>11462415000</v>
      </c>
      <c r="G69" s="2">
        <v>1259234000</v>
      </c>
      <c r="H69" t="s">
        <v>12</v>
      </c>
      <c r="I69" t="s">
        <v>12</v>
      </c>
      <c r="J69" t="s">
        <v>13</v>
      </c>
      <c r="K69" t="s">
        <v>146</v>
      </c>
    </row>
    <row r="70" spans="1:11" x14ac:dyDescent="0.3">
      <c r="A70">
        <v>311</v>
      </c>
      <c r="B70" t="s">
        <v>147</v>
      </c>
      <c r="C70" t="s">
        <v>15</v>
      </c>
      <c r="D70" s="1">
        <v>42004</v>
      </c>
      <c r="E70" s="2">
        <v>9108000000</v>
      </c>
      <c r="F70" s="2">
        <v>5973000000</v>
      </c>
      <c r="G70" s="2">
        <v>62000000</v>
      </c>
      <c r="H70" t="s">
        <v>12</v>
      </c>
      <c r="I70" s="2">
        <v>2102000000</v>
      </c>
      <c r="J70" t="s">
        <v>19</v>
      </c>
      <c r="K70" t="s">
        <v>148</v>
      </c>
    </row>
    <row r="71" spans="1:11" x14ac:dyDescent="0.3">
      <c r="A71">
        <v>316</v>
      </c>
      <c r="B71" t="s">
        <v>149</v>
      </c>
      <c r="C71" t="s">
        <v>16</v>
      </c>
      <c r="D71" s="1">
        <v>42004</v>
      </c>
      <c r="E71" s="2">
        <v>34914000000</v>
      </c>
      <c r="F71" s="2">
        <v>21334000000</v>
      </c>
      <c r="G71" t="s">
        <v>12</v>
      </c>
      <c r="H71" t="s">
        <v>12</v>
      </c>
      <c r="I71" s="2">
        <v>10276000000</v>
      </c>
      <c r="J71" t="s">
        <v>25</v>
      </c>
      <c r="K71" t="s">
        <v>81</v>
      </c>
    </row>
    <row r="72" spans="1:11" x14ac:dyDescent="0.3">
      <c r="A72">
        <v>320</v>
      </c>
      <c r="B72" t="s">
        <v>150</v>
      </c>
      <c r="C72" t="s">
        <v>16</v>
      </c>
      <c r="D72" s="1">
        <v>42004</v>
      </c>
      <c r="E72" s="2">
        <v>4945000000</v>
      </c>
      <c r="F72" s="2">
        <v>4157000000</v>
      </c>
      <c r="G72" t="s">
        <v>12</v>
      </c>
      <c r="H72" t="s">
        <v>12</v>
      </c>
      <c r="I72" s="2">
        <v>14000000</v>
      </c>
      <c r="J72" t="s">
        <v>47</v>
      </c>
      <c r="K72" t="s">
        <v>50</v>
      </c>
    </row>
    <row r="73" spans="1:11" x14ac:dyDescent="0.3">
      <c r="A73">
        <v>324</v>
      </c>
      <c r="B73" t="s">
        <v>151</v>
      </c>
      <c r="C73" t="s">
        <v>16</v>
      </c>
      <c r="D73" s="1">
        <v>42004</v>
      </c>
      <c r="E73" s="2">
        <v>17277000000</v>
      </c>
      <c r="F73" s="2">
        <v>7168000000</v>
      </c>
      <c r="G73" s="2">
        <v>6552000000</v>
      </c>
      <c r="H73" t="s">
        <v>12</v>
      </c>
      <c r="I73" t="s">
        <v>12</v>
      </c>
      <c r="J73" t="s">
        <v>36</v>
      </c>
      <c r="K73" t="s">
        <v>142</v>
      </c>
    </row>
    <row r="74" spans="1:11" x14ac:dyDescent="0.3">
      <c r="A74">
        <v>327</v>
      </c>
      <c r="B74" t="s">
        <v>152</v>
      </c>
      <c r="C74" t="s">
        <v>15</v>
      </c>
      <c r="D74" s="1">
        <v>41820</v>
      </c>
      <c r="E74" s="2">
        <v>5514000000</v>
      </c>
      <c r="F74" s="2">
        <v>3158000000</v>
      </c>
      <c r="G74" s="2">
        <v>1254000000</v>
      </c>
      <c r="H74" s="2">
        <v>125000000</v>
      </c>
      <c r="I74" t="s">
        <v>12</v>
      </c>
      <c r="J74" t="s">
        <v>36</v>
      </c>
      <c r="K74" t="s">
        <v>142</v>
      </c>
    </row>
    <row r="75" spans="1:11" x14ac:dyDescent="0.3">
      <c r="A75">
        <v>331</v>
      </c>
      <c r="B75" t="s">
        <v>153</v>
      </c>
      <c r="C75" t="s">
        <v>15</v>
      </c>
      <c r="D75" s="1">
        <v>42004</v>
      </c>
      <c r="E75" s="2">
        <v>2607000000</v>
      </c>
      <c r="F75" s="2">
        <v>45000000</v>
      </c>
      <c r="G75" s="2">
        <v>1611000000</v>
      </c>
      <c r="H75" t="s">
        <v>12</v>
      </c>
      <c r="I75" s="2">
        <v>27000000</v>
      </c>
      <c r="J75" t="s">
        <v>47</v>
      </c>
      <c r="K75" t="s">
        <v>140</v>
      </c>
    </row>
    <row r="76" spans="1:11" x14ac:dyDescent="0.3">
      <c r="A76">
        <v>339</v>
      </c>
      <c r="B76" t="s">
        <v>154</v>
      </c>
      <c r="C76" t="s">
        <v>15</v>
      </c>
      <c r="D76" s="1">
        <v>42004</v>
      </c>
      <c r="E76" s="2">
        <v>4108269000</v>
      </c>
      <c r="F76" s="2">
        <v>2990513000</v>
      </c>
      <c r="G76" s="2">
        <v>273897000</v>
      </c>
      <c r="H76" t="s">
        <v>12</v>
      </c>
      <c r="I76" s="2">
        <v>110474000</v>
      </c>
      <c r="J76" t="s">
        <v>19</v>
      </c>
      <c r="K76" t="s">
        <v>155</v>
      </c>
    </row>
    <row r="77" spans="1:11" x14ac:dyDescent="0.3">
      <c r="A77">
        <v>343</v>
      </c>
      <c r="B77" t="s">
        <v>156</v>
      </c>
      <c r="C77" t="s">
        <v>15</v>
      </c>
      <c r="D77" s="1">
        <v>42004</v>
      </c>
      <c r="E77" s="2">
        <v>19221000000</v>
      </c>
      <c r="F77" s="2">
        <v>14360000000</v>
      </c>
      <c r="G77" s="2">
        <v>2112000000</v>
      </c>
      <c r="H77" s="2">
        <v>754000000</v>
      </c>
      <c r="I77" t="s">
        <v>12</v>
      </c>
      <c r="J77" t="s">
        <v>13</v>
      </c>
      <c r="K77" t="s">
        <v>157</v>
      </c>
    </row>
    <row r="78" spans="1:11" x14ac:dyDescent="0.3">
      <c r="A78">
        <v>347</v>
      </c>
      <c r="B78" t="s">
        <v>158</v>
      </c>
      <c r="C78" t="s">
        <v>15</v>
      </c>
      <c r="D78" s="1">
        <v>42004</v>
      </c>
      <c r="E78" s="2">
        <v>7179000000</v>
      </c>
      <c r="F78" s="2">
        <v>5090000000</v>
      </c>
      <c r="G78" s="2">
        <v>252000000</v>
      </c>
      <c r="H78" t="s">
        <v>12</v>
      </c>
      <c r="I78" s="2">
        <v>685000000</v>
      </c>
      <c r="J78" t="s">
        <v>42</v>
      </c>
      <c r="K78" t="s">
        <v>43</v>
      </c>
    </row>
    <row r="79" spans="1:11" x14ac:dyDescent="0.3">
      <c r="A79">
        <v>352</v>
      </c>
      <c r="B79" t="s">
        <v>159</v>
      </c>
      <c r="C79" t="s">
        <v>16</v>
      </c>
      <c r="D79" s="1">
        <v>42004</v>
      </c>
      <c r="E79" s="2">
        <v>16560000000</v>
      </c>
      <c r="F79" s="2">
        <v>12678000000</v>
      </c>
      <c r="G79" s="2">
        <v>2012000000</v>
      </c>
      <c r="H79" t="s">
        <v>12</v>
      </c>
      <c r="I79" s="2">
        <v>1406000000</v>
      </c>
      <c r="J79" t="s">
        <v>25</v>
      </c>
      <c r="K79" t="s">
        <v>81</v>
      </c>
    </row>
    <row r="80" spans="1:11" x14ac:dyDescent="0.3">
      <c r="A80">
        <v>356</v>
      </c>
      <c r="B80" t="s">
        <v>160</v>
      </c>
      <c r="C80" t="s">
        <v>16</v>
      </c>
      <c r="D80" s="1">
        <v>42004</v>
      </c>
      <c r="E80" s="2">
        <v>9226000000</v>
      </c>
      <c r="F80" s="2">
        <v>6890000000</v>
      </c>
      <c r="G80" s="2">
        <v>388000000</v>
      </c>
      <c r="H80" t="s">
        <v>12</v>
      </c>
      <c r="I80" s="2">
        <v>1013000000</v>
      </c>
      <c r="J80" t="s">
        <v>42</v>
      </c>
      <c r="K80" t="s">
        <v>43</v>
      </c>
    </row>
    <row r="81" spans="1:11" x14ac:dyDescent="0.3">
      <c r="A81">
        <v>360</v>
      </c>
      <c r="B81" t="s">
        <v>161</v>
      </c>
      <c r="C81" t="s">
        <v>16</v>
      </c>
      <c r="D81" s="1">
        <v>42004</v>
      </c>
      <c r="E81" s="2">
        <v>23869000000</v>
      </c>
      <c r="F81" s="2">
        <v>1088000000</v>
      </c>
      <c r="G81" s="2">
        <v>11648000000</v>
      </c>
      <c r="H81" t="s">
        <v>12</v>
      </c>
      <c r="I81" s="2">
        <v>4073000000</v>
      </c>
      <c r="J81" t="s">
        <v>47</v>
      </c>
      <c r="K81" t="s">
        <v>100</v>
      </c>
    </row>
    <row r="82" spans="1:11" x14ac:dyDescent="0.3">
      <c r="A82">
        <v>364</v>
      </c>
      <c r="B82" t="s">
        <v>162</v>
      </c>
      <c r="C82" t="s">
        <v>16</v>
      </c>
      <c r="D82" s="1">
        <v>42004</v>
      </c>
      <c r="E82" s="2">
        <v>2173011000</v>
      </c>
      <c r="F82" s="2">
        <v>524880000</v>
      </c>
      <c r="G82" s="2">
        <v>129602000</v>
      </c>
      <c r="H82" t="s">
        <v>12</v>
      </c>
      <c r="I82" s="2">
        <v>632760000</v>
      </c>
      <c r="J82" t="s">
        <v>83</v>
      </c>
      <c r="K82" t="s">
        <v>84</v>
      </c>
    </row>
    <row r="83" spans="1:11" x14ac:dyDescent="0.3">
      <c r="A83">
        <v>367</v>
      </c>
      <c r="B83" t="s">
        <v>163</v>
      </c>
      <c r="C83" t="s">
        <v>15</v>
      </c>
      <c r="D83" s="1">
        <v>41912</v>
      </c>
      <c r="E83" s="2">
        <v>4979000000</v>
      </c>
      <c r="F83" s="2">
        <v>3469000000</v>
      </c>
      <c r="G83" s="2">
        <v>594000000</v>
      </c>
      <c r="H83" t="s">
        <v>12</v>
      </c>
      <c r="I83" t="s">
        <v>12</v>
      </c>
      <c r="J83" t="s">
        <v>13</v>
      </c>
      <c r="K83" t="s">
        <v>164</v>
      </c>
    </row>
    <row r="84" spans="1:11" x14ac:dyDescent="0.3">
      <c r="A84">
        <v>371</v>
      </c>
      <c r="B84" t="s">
        <v>165</v>
      </c>
      <c r="C84" t="s">
        <v>15</v>
      </c>
      <c r="D84" s="1">
        <v>41943</v>
      </c>
      <c r="E84" s="2">
        <v>1717776000</v>
      </c>
      <c r="F84" s="2">
        <v>626206000</v>
      </c>
      <c r="G84" s="2">
        <v>683115000</v>
      </c>
      <c r="H84" s="2">
        <v>66259000</v>
      </c>
      <c r="I84" s="2">
        <v>35710000</v>
      </c>
      <c r="J84" t="s">
        <v>25</v>
      </c>
      <c r="K84" t="s">
        <v>166</v>
      </c>
    </row>
    <row r="85" spans="1:11" x14ac:dyDescent="0.3">
      <c r="A85">
        <v>375</v>
      </c>
      <c r="B85" t="s">
        <v>167</v>
      </c>
      <c r="C85" t="s">
        <v>15</v>
      </c>
      <c r="D85" s="1">
        <v>41882</v>
      </c>
      <c r="E85" s="2">
        <v>112640000000</v>
      </c>
      <c r="F85" s="2">
        <v>98458000000</v>
      </c>
      <c r="G85" s="2">
        <v>10899000000</v>
      </c>
      <c r="H85" t="s">
        <v>12</v>
      </c>
      <c r="I85" t="s">
        <v>12</v>
      </c>
      <c r="J85" t="s">
        <v>36</v>
      </c>
      <c r="K85" t="s">
        <v>168</v>
      </c>
    </row>
    <row r="86" spans="1:11" x14ac:dyDescent="0.3">
      <c r="A86">
        <v>383</v>
      </c>
      <c r="B86" t="s">
        <v>171</v>
      </c>
      <c r="C86" t="s">
        <v>15</v>
      </c>
      <c r="D86" s="1">
        <v>41854</v>
      </c>
      <c r="E86" s="2">
        <v>8268000000</v>
      </c>
      <c r="F86" s="2">
        <v>5297000000</v>
      </c>
      <c r="G86" s="2">
        <v>1527000000</v>
      </c>
      <c r="H86" s="2">
        <v>122000000</v>
      </c>
      <c r="I86" t="s">
        <v>12</v>
      </c>
      <c r="J86" t="s">
        <v>36</v>
      </c>
      <c r="K86" t="s">
        <v>124</v>
      </c>
    </row>
    <row r="87" spans="1:11" x14ac:dyDescent="0.3">
      <c r="A87">
        <v>387</v>
      </c>
      <c r="B87" t="s">
        <v>172</v>
      </c>
      <c r="C87" t="s">
        <v>15</v>
      </c>
      <c r="D87" s="1">
        <v>41670</v>
      </c>
      <c r="E87" s="2">
        <v>4071003000</v>
      </c>
      <c r="F87" s="2">
        <v>968428000</v>
      </c>
      <c r="G87" s="2">
        <v>2764851000</v>
      </c>
      <c r="H87" s="2">
        <v>623798000</v>
      </c>
      <c r="I87" t="s">
        <v>12</v>
      </c>
      <c r="J87" t="s">
        <v>22</v>
      </c>
      <c r="K87" t="s">
        <v>57</v>
      </c>
    </row>
    <row r="88" spans="1:11" x14ac:dyDescent="0.3">
      <c r="A88">
        <v>391</v>
      </c>
      <c r="B88" t="s">
        <v>173</v>
      </c>
      <c r="C88" t="s">
        <v>15</v>
      </c>
      <c r="D88" s="1">
        <v>41846</v>
      </c>
      <c r="E88" s="2">
        <v>47142000000</v>
      </c>
      <c r="F88" s="2">
        <v>19373000000</v>
      </c>
      <c r="G88" s="2">
        <v>11437000000</v>
      </c>
      <c r="H88" s="2">
        <v>6294000000</v>
      </c>
      <c r="I88" s="2">
        <v>275000000</v>
      </c>
      <c r="J88" t="s">
        <v>22</v>
      </c>
      <c r="K88" t="s">
        <v>174</v>
      </c>
    </row>
    <row r="89" spans="1:11" x14ac:dyDescent="0.3">
      <c r="A89">
        <v>397</v>
      </c>
      <c r="B89" t="s">
        <v>177</v>
      </c>
      <c r="C89" t="s">
        <v>15</v>
      </c>
      <c r="D89" s="1">
        <v>41999</v>
      </c>
      <c r="E89" s="2">
        <v>12669000000</v>
      </c>
      <c r="F89" s="2">
        <v>4100000000</v>
      </c>
      <c r="G89" s="2">
        <v>3805000000</v>
      </c>
      <c r="H89" t="s">
        <v>12</v>
      </c>
      <c r="I89" s="2">
        <v>1151000000</v>
      </c>
      <c r="J89" t="s">
        <v>13</v>
      </c>
      <c r="K89" t="s">
        <v>178</v>
      </c>
    </row>
    <row r="90" spans="1:11" x14ac:dyDescent="0.3">
      <c r="A90">
        <v>401</v>
      </c>
      <c r="B90" t="s">
        <v>179</v>
      </c>
      <c r="C90" t="s">
        <v>15</v>
      </c>
      <c r="D90" s="1">
        <v>41790</v>
      </c>
      <c r="E90" s="2">
        <v>4193844000</v>
      </c>
      <c r="F90" s="2">
        <v>2444085000</v>
      </c>
      <c r="G90" s="2">
        <v>1147039000</v>
      </c>
      <c r="H90" t="s">
        <v>12</v>
      </c>
      <c r="I90" t="s">
        <v>12</v>
      </c>
      <c r="J90" t="s">
        <v>13</v>
      </c>
      <c r="K90" t="s">
        <v>180</v>
      </c>
    </row>
    <row r="91" spans="1:11" x14ac:dyDescent="0.3">
      <c r="A91">
        <v>406</v>
      </c>
      <c r="B91" t="s">
        <v>181</v>
      </c>
      <c r="C91" t="s">
        <v>16</v>
      </c>
      <c r="D91" s="1">
        <v>42004</v>
      </c>
      <c r="E91" s="2">
        <v>18031000000</v>
      </c>
      <c r="F91" s="2">
        <v>7846000000</v>
      </c>
      <c r="G91" s="2">
        <v>3347000000</v>
      </c>
      <c r="H91" t="s">
        <v>12</v>
      </c>
      <c r="I91" s="2">
        <v>4428000000</v>
      </c>
      <c r="J91" t="s">
        <v>182</v>
      </c>
      <c r="K91" t="s">
        <v>183</v>
      </c>
    </row>
    <row r="92" spans="1:11" x14ac:dyDescent="0.3">
      <c r="A92">
        <v>410</v>
      </c>
      <c r="B92" t="s">
        <v>184</v>
      </c>
      <c r="C92" t="s">
        <v>16</v>
      </c>
      <c r="D92" s="1">
        <v>42004</v>
      </c>
      <c r="E92" s="2">
        <v>10262700000</v>
      </c>
      <c r="F92" s="2">
        <v>6141100000</v>
      </c>
      <c r="G92" s="2">
        <v>2037000000</v>
      </c>
      <c r="H92" t="s">
        <v>12</v>
      </c>
      <c r="I92" s="2">
        <v>199700000</v>
      </c>
      <c r="J92" t="s">
        <v>22</v>
      </c>
      <c r="K92" t="s">
        <v>176</v>
      </c>
    </row>
    <row r="93" spans="1:11" x14ac:dyDescent="0.3">
      <c r="A93">
        <v>413</v>
      </c>
      <c r="B93" t="s">
        <v>185</v>
      </c>
      <c r="C93" t="s">
        <v>15</v>
      </c>
      <c r="D93" s="1">
        <v>42004</v>
      </c>
      <c r="E93" s="2">
        <v>3142856000</v>
      </c>
      <c r="F93" s="2">
        <v>620219000</v>
      </c>
      <c r="G93" s="2">
        <v>1600187000</v>
      </c>
      <c r="H93" s="2">
        <v>553817000</v>
      </c>
      <c r="I93" s="2">
        <v>39577000</v>
      </c>
      <c r="J93" t="s">
        <v>22</v>
      </c>
      <c r="K93" t="s">
        <v>57</v>
      </c>
    </row>
    <row r="94" spans="1:11" x14ac:dyDescent="0.3">
      <c r="A94">
        <v>417</v>
      </c>
      <c r="B94" t="s">
        <v>186</v>
      </c>
      <c r="C94" t="s">
        <v>15</v>
      </c>
      <c r="D94" s="1">
        <v>42004</v>
      </c>
      <c r="E94" s="2">
        <v>139367000000</v>
      </c>
      <c r="F94" s="2">
        <v>114000000000</v>
      </c>
      <c r="G94" t="s">
        <v>12</v>
      </c>
      <c r="H94" t="s">
        <v>12</v>
      </c>
      <c r="I94" t="s">
        <v>12</v>
      </c>
      <c r="J94" t="s">
        <v>36</v>
      </c>
      <c r="K94" t="s">
        <v>187</v>
      </c>
    </row>
    <row r="95" spans="1:11" x14ac:dyDescent="0.3">
      <c r="A95">
        <v>422</v>
      </c>
      <c r="B95" t="s">
        <v>188</v>
      </c>
      <c r="C95" t="s">
        <v>16</v>
      </c>
      <c r="D95" s="1">
        <v>42004</v>
      </c>
      <c r="E95" s="2">
        <v>200494000000</v>
      </c>
      <c r="F95" s="2">
        <v>144956000000</v>
      </c>
      <c r="G95" s="2">
        <v>17034000000</v>
      </c>
      <c r="H95" t="s">
        <v>12</v>
      </c>
      <c r="I95" s="2">
        <v>16793000000</v>
      </c>
      <c r="J95" t="s">
        <v>83</v>
      </c>
      <c r="K95" t="s">
        <v>144</v>
      </c>
    </row>
    <row r="96" spans="1:11" x14ac:dyDescent="0.3">
      <c r="A96">
        <v>426</v>
      </c>
      <c r="B96" t="s">
        <v>189</v>
      </c>
      <c r="C96" t="s">
        <v>16</v>
      </c>
      <c r="D96" s="1">
        <v>42004</v>
      </c>
      <c r="E96" s="2">
        <v>2660147000</v>
      </c>
      <c r="F96" s="2">
        <v>538374000</v>
      </c>
      <c r="G96" s="2">
        <v>204161000</v>
      </c>
      <c r="H96" t="s">
        <v>12</v>
      </c>
      <c r="I96" s="2">
        <v>986812000</v>
      </c>
      <c r="J96" t="s">
        <v>83</v>
      </c>
      <c r="K96" t="s">
        <v>84</v>
      </c>
    </row>
    <row r="97" spans="1:11" x14ac:dyDescent="0.3">
      <c r="A97">
        <v>430</v>
      </c>
      <c r="B97" t="s">
        <v>190</v>
      </c>
      <c r="C97" t="s">
        <v>16</v>
      </c>
      <c r="D97" s="1">
        <v>42004</v>
      </c>
      <c r="E97" s="2">
        <v>12436000000</v>
      </c>
      <c r="F97" s="2">
        <v>7881000000</v>
      </c>
      <c r="G97" s="2">
        <v>542000000</v>
      </c>
      <c r="H97" t="s">
        <v>12</v>
      </c>
      <c r="I97" s="2">
        <v>1292000000</v>
      </c>
      <c r="J97" t="s">
        <v>42</v>
      </c>
      <c r="K97" t="s">
        <v>45</v>
      </c>
    </row>
    <row r="98" spans="1:11" x14ac:dyDescent="0.3">
      <c r="A98">
        <v>433</v>
      </c>
      <c r="B98" t="s">
        <v>191</v>
      </c>
      <c r="C98" t="s">
        <v>15</v>
      </c>
      <c r="D98" s="1">
        <v>42004</v>
      </c>
      <c r="E98" s="2">
        <v>40362000000</v>
      </c>
      <c r="F98" s="2">
        <v>22967000000</v>
      </c>
      <c r="G98" s="2">
        <v>12702000000</v>
      </c>
      <c r="H98" t="s">
        <v>12</v>
      </c>
      <c r="I98" s="2">
        <v>1771000000</v>
      </c>
      <c r="J98" t="s">
        <v>13</v>
      </c>
      <c r="K98" t="s">
        <v>14</v>
      </c>
    </row>
    <row r="99" spans="1:11" x14ac:dyDescent="0.3">
      <c r="A99">
        <v>437</v>
      </c>
      <c r="B99" t="s">
        <v>192</v>
      </c>
      <c r="C99" t="s">
        <v>15</v>
      </c>
      <c r="D99" s="1">
        <v>42004</v>
      </c>
      <c r="E99" s="2">
        <v>28406000000</v>
      </c>
      <c r="F99" s="2">
        <v>17023000000</v>
      </c>
      <c r="G99" s="2">
        <v>5536000000</v>
      </c>
      <c r="H99" s="2">
        <v>1958000000</v>
      </c>
      <c r="I99" t="s">
        <v>12</v>
      </c>
      <c r="J99" t="s">
        <v>59</v>
      </c>
      <c r="K99" t="s">
        <v>193</v>
      </c>
    </row>
    <row r="100" spans="1:11" x14ac:dyDescent="0.3">
      <c r="A100">
        <v>441</v>
      </c>
      <c r="B100" t="s">
        <v>194</v>
      </c>
      <c r="C100" t="s">
        <v>15</v>
      </c>
      <c r="D100" s="1">
        <v>41943</v>
      </c>
      <c r="E100" s="2">
        <v>36066900000</v>
      </c>
      <c r="F100" s="2">
        <v>24775800000</v>
      </c>
      <c r="G100" s="2">
        <v>4377700000</v>
      </c>
      <c r="H100" s="2">
        <v>1452000000</v>
      </c>
      <c r="I100" t="s">
        <v>12</v>
      </c>
      <c r="J100" t="s">
        <v>13</v>
      </c>
      <c r="K100" t="s">
        <v>127</v>
      </c>
    </row>
    <row r="101" spans="1:11" x14ac:dyDescent="0.3">
      <c r="A101">
        <v>446</v>
      </c>
      <c r="B101" t="s">
        <v>195</v>
      </c>
      <c r="C101" t="s">
        <v>16</v>
      </c>
      <c r="D101" s="1">
        <v>42004</v>
      </c>
      <c r="E101" s="2">
        <v>9611000000</v>
      </c>
      <c r="F101" s="2">
        <v>614000000</v>
      </c>
      <c r="G101" s="2">
        <v>3340000000</v>
      </c>
      <c r="H101" t="s">
        <v>12</v>
      </c>
      <c r="I101" s="2">
        <v>1443000000</v>
      </c>
      <c r="J101" t="s">
        <v>47</v>
      </c>
      <c r="K101" t="s">
        <v>100</v>
      </c>
    </row>
    <row r="102" spans="1:11" x14ac:dyDescent="0.3">
      <c r="A102">
        <v>449</v>
      </c>
      <c r="B102" t="s">
        <v>196</v>
      </c>
      <c r="C102" t="s">
        <v>15</v>
      </c>
      <c r="D102" s="1">
        <v>41670</v>
      </c>
      <c r="E102" s="2">
        <v>17504167000</v>
      </c>
      <c r="F102" s="2">
        <v>12068425000</v>
      </c>
      <c r="G102" s="2">
        <v>3699557000</v>
      </c>
      <c r="H102" t="s">
        <v>12</v>
      </c>
      <c r="I102" t="s">
        <v>12</v>
      </c>
      <c r="J102" t="s">
        <v>19</v>
      </c>
      <c r="K102" t="s">
        <v>197</v>
      </c>
    </row>
    <row r="103" spans="1:11" x14ac:dyDescent="0.3">
      <c r="A103">
        <v>454</v>
      </c>
      <c r="B103" t="s">
        <v>198</v>
      </c>
      <c r="C103" t="s">
        <v>16</v>
      </c>
      <c r="D103" s="1">
        <v>42004</v>
      </c>
      <c r="E103" s="2">
        <v>7435000000</v>
      </c>
      <c r="F103" s="2">
        <v>4637000000</v>
      </c>
      <c r="G103" s="2">
        <v>1721000000</v>
      </c>
      <c r="H103" t="s">
        <v>12</v>
      </c>
      <c r="I103" s="2">
        <v>94000000</v>
      </c>
      <c r="J103" t="s">
        <v>25</v>
      </c>
      <c r="K103" t="s">
        <v>199</v>
      </c>
    </row>
    <row r="104" spans="1:11" x14ac:dyDescent="0.3">
      <c r="A104">
        <v>457</v>
      </c>
      <c r="B104" t="s">
        <v>200</v>
      </c>
      <c r="C104" t="s">
        <v>15</v>
      </c>
      <c r="D104" s="1">
        <v>41912</v>
      </c>
      <c r="E104" s="2">
        <v>8024900000</v>
      </c>
      <c r="F104" s="2">
        <v>6268600000</v>
      </c>
      <c r="G104" s="2">
        <v>826900000</v>
      </c>
      <c r="H104" t="s">
        <v>12</v>
      </c>
      <c r="I104" t="s">
        <v>12</v>
      </c>
      <c r="J104" t="s">
        <v>19</v>
      </c>
      <c r="K104" t="s">
        <v>201</v>
      </c>
    </row>
    <row r="105" spans="1:11" x14ac:dyDescent="0.3">
      <c r="A105">
        <v>462</v>
      </c>
      <c r="B105" t="s">
        <v>202</v>
      </c>
      <c r="C105" t="s">
        <v>16</v>
      </c>
      <c r="D105" s="1">
        <v>42004</v>
      </c>
      <c r="E105" s="2">
        <v>19154000000</v>
      </c>
      <c r="F105" s="2">
        <v>9261400000</v>
      </c>
      <c r="G105" s="2">
        <v>5389000000</v>
      </c>
      <c r="H105" s="2">
        <v>1157000000</v>
      </c>
      <c r="I105" t="s">
        <v>12</v>
      </c>
      <c r="J105" t="s">
        <v>13</v>
      </c>
      <c r="K105" t="s">
        <v>164</v>
      </c>
    </row>
    <row r="106" spans="1:11" x14ac:dyDescent="0.3">
      <c r="A106">
        <v>465</v>
      </c>
      <c r="B106" t="s">
        <v>203</v>
      </c>
      <c r="C106" t="s">
        <v>15</v>
      </c>
      <c r="D106" s="1">
        <v>41909</v>
      </c>
      <c r="E106" s="2">
        <v>48813000000</v>
      </c>
      <c r="F106" s="2">
        <v>26420000000</v>
      </c>
      <c r="G106" s="2">
        <v>8565000000</v>
      </c>
      <c r="H106" t="s">
        <v>12</v>
      </c>
      <c r="I106" s="2">
        <v>2288000000</v>
      </c>
      <c r="J106" t="s">
        <v>19</v>
      </c>
      <c r="K106" t="s">
        <v>204</v>
      </c>
    </row>
    <row r="107" spans="1:11" x14ac:dyDescent="0.3">
      <c r="A107">
        <v>469</v>
      </c>
      <c r="B107" t="s">
        <v>205</v>
      </c>
      <c r="C107" t="s">
        <v>15</v>
      </c>
      <c r="D107" s="1">
        <v>42004</v>
      </c>
      <c r="E107" s="2">
        <v>6265000000</v>
      </c>
      <c r="F107" s="2">
        <v>2124000000</v>
      </c>
      <c r="G107" s="2">
        <v>1692000000</v>
      </c>
      <c r="H107" t="s">
        <v>12</v>
      </c>
      <c r="I107" s="2">
        <v>329000000</v>
      </c>
      <c r="J107" t="s">
        <v>19</v>
      </c>
      <c r="K107" t="s">
        <v>148</v>
      </c>
    </row>
    <row r="108" spans="1:11" x14ac:dyDescent="0.3">
      <c r="A108">
        <v>473</v>
      </c>
      <c r="B108" t="s">
        <v>206</v>
      </c>
      <c r="C108" t="s">
        <v>15</v>
      </c>
      <c r="D108" s="1">
        <v>42004</v>
      </c>
      <c r="E108" s="2">
        <v>6265000000</v>
      </c>
      <c r="F108" s="2">
        <v>2124000000</v>
      </c>
      <c r="G108" s="2">
        <v>1692000000</v>
      </c>
      <c r="H108" t="s">
        <v>12</v>
      </c>
      <c r="I108" s="2">
        <v>329000000</v>
      </c>
      <c r="J108" t="s">
        <v>19</v>
      </c>
      <c r="K108" t="s">
        <v>148</v>
      </c>
    </row>
    <row r="109" spans="1:11" x14ac:dyDescent="0.3">
      <c r="A109">
        <v>477</v>
      </c>
      <c r="B109" t="s">
        <v>207</v>
      </c>
      <c r="C109" t="s">
        <v>15</v>
      </c>
      <c r="D109" s="1">
        <v>42004</v>
      </c>
      <c r="E109" s="2">
        <v>15499000000</v>
      </c>
      <c r="F109" s="2">
        <v>12471000000</v>
      </c>
      <c r="G109" s="2">
        <v>1036000000</v>
      </c>
      <c r="H109" t="s">
        <v>12</v>
      </c>
      <c r="I109" s="2">
        <v>94000000</v>
      </c>
      <c r="J109" t="s">
        <v>19</v>
      </c>
      <c r="K109" t="s">
        <v>121</v>
      </c>
    </row>
    <row r="110" spans="1:11" x14ac:dyDescent="0.3">
      <c r="A110">
        <v>482</v>
      </c>
      <c r="B110" t="s">
        <v>208</v>
      </c>
      <c r="C110" t="s">
        <v>16</v>
      </c>
      <c r="D110" s="1">
        <v>42004</v>
      </c>
      <c r="E110" s="2">
        <v>1616438000</v>
      </c>
      <c r="F110" s="2">
        <v>603321000</v>
      </c>
      <c r="G110" s="2">
        <v>89468000</v>
      </c>
      <c r="H110" t="s">
        <v>12</v>
      </c>
      <c r="I110" s="2">
        <v>538513000</v>
      </c>
      <c r="J110" t="s">
        <v>52</v>
      </c>
      <c r="K110" t="s">
        <v>75</v>
      </c>
    </row>
    <row r="111" spans="1:11" x14ac:dyDescent="0.3">
      <c r="A111">
        <v>485</v>
      </c>
      <c r="B111" t="s">
        <v>209</v>
      </c>
      <c r="C111" t="s">
        <v>15</v>
      </c>
      <c r="D111" s="1">
        <v>41671</v>
      </c>
      <c r="E111" s="2">
        <v>7840300000</v>
      </c>
      <c r="F111" s="2">
        <v>5050500000</v>
      </c>
      <c r="G111" s="2">
        <v>1819500000</v>
      </c>
      <c r="H111" t="s">
        <v>12</v>
      </c>
      <c r="I111" t="s">
        <v>12</v>
      </c>
      <c r="J111" t="s">
        <v>19</v>
      </c>
      <c r="K111" t="s">
        <v>197</v>
      </c>
    </row>
    <row r="112" spans="1:11" x14ac:dyDescent="0.3">
      <c r="A112">
        <v>490</v>
      </c>
      <c r="B112" t="s">
        <v>210</v>
      </c>
      <c r="C112" t="s">
        <v>16</v>
      </c>
      <c r="D112" s="1">
        <v>42004</v>
      </c>
      <c r="E112" s="2">
        <v>1584500000</v>
      </c>
      <c r="F112" t="s">
        <v>12</v>
      </c>
      <c r="G112" s="2">
        <v>1105700000</v>
      </c>
      <c r="H112" t="s">
        <v>12</v>
      </c>
      <c r="I112" s="2">
        <v>52500000</v>
      </c>
      <c r="J112" t="s">
        <v>13</v>
      </c>
      <c r="K112" t="s">
        <v>211</v>
      </c>
    </row>
    <row r="113" spans="1:11" x14ac:dyDescent="0.3">
      <c r="A113">
        <v>493</v>
      </c>
      <c r="B113" t="s">
        <v>212</v>
      </c>
      <c r="C113" t="s">
        <v>15</v>
      </c>
      <c r="D113" s="1">
        <v>42004</v>
      </c>
      <c r="E113" s="2">
        <v>7752728000</v>
      </c>
      <c r="F113" s="2">
        <v>4778479000</v>
      </c>
      <c r="G113" s="2">
        <v>1758765000</v>
      </c>
      <c r="H113" t="s">
        <v>12</v>
      </c>
      <c r="I113" t="s">
        <v>12</v>
      </c>
      <c r="J113" t="s">
        <v>13</v>
      </c>
      <c r="K113" t="s">
        <v>157</v>
      </c>
    </row>
    <row r="114" spans="1:11" x14ac:dyDescent="0.3">
      <c r="A114">
        <v>497</v>
      </c>
      <c r="B114" t="s">
        <v>213</v>
      </c>
      <c r="C114" t="s">
        <v>15</v>
      </c>
      <c r="D114" s="1">
        <v>42004</v>
      </c>
      <c r="E114" s="2">
        <v>6121000000</v>
      </c>
      <c r="F114" s="2">
        <v>2491000000</v>
      </c>
      <c r="G114" s="2">
        <v>2335000000</v>
      </c>
      <c r="H114" t="s">
        <v>12</v>
      </c>
      <c r="I114" s="2">
        <v>115000000</v>
      </c>
      <c r="J114" t="s">
        <v>36</v>
      </c>
      <c r="K114" t="s">
        <v>214</v>
      </c>
    </row>
    <row r="115" spans="1:11" x14ac:dyDescent="0.3">
      <c r="A115">
        <v>501</v>
      </c>
      <c r="B115" t="s">
        <v>215</v>
      </c>
      <c r="C115" t="s">
        <v>15</v>
      </c>
      <c r="D115" s="1">
        <v>41784</v>
      </c>
      <c r="E115" s="2">
        <v>6285600000</v>
      </c>
      <c r="F115" s="2">
        <v>4990500000</v>
      </c>
      <c r="G115" s="2">
        <v>665400000</v>
      </c>
      <c r="H115" t="s">
        <v>12</v>
      </c>
      <c r="I115" s="2">
        <v>304400000</v>
      </c>
      <c r="J115" t="s">
        <v>19</v>
      </c>
      <c r="K115" t="s">
        <v>155</v>
      </c>
    </row>
    <row r="116" spans="1:11" x14ac:dyDescent="0.3">
      <c r="A116">
        <v>506</v>
      </c>
      <c r="B116" t="s">
        <v>216</v>
      </c>
      <c r="C116" t="s">
        <v>16</v>
      </c>
      <c r="D116" s="1">
        <v>42004</v>
      </c>
      <c r="E116" s="2">
        <v>23925000000</v>
      </c>
      <c r="F116" s="2">
        <v>14323000000</v>
      </c>
      <c r="G116" s="2">
        <v>1213000000</v>
      </c>
      <c r="H116" t="s">
        <v>12</v>
      </c>
      <c r="I116" s="2">
        <v>3066000000</v>
      </c>
      <c r="J116" t="s">
        <v>42</v>
      </c>
      <c r="K116" t="s">
        <v>45</v>
      </c>
    </row>
    <row r="117" spans="1:11" x14ac:dyDescent="0.3">
      <c r="A117">
        <v>510</v>
      </c>
      <c r="B117" t="s">
        <v>217</v>
      </c>
      <c r="C117" t="s">
        <v>16</v>
      </c>
      <c r="D117" s="1">
        <v>42004</v>
      </c>
      <c r="E117" s="2">
        <v>12795106000</v>
      </c>
      <c r="F117" s="2">
        <v>9119305000</v>
      </c>
      <c r="G117" s="2">
        <v>1278506000</v>
      </c>
      <c r="H117" t="s">
        <v>12</v>
      </c>
      <c r="I117" s="2">
        <v>590935000</v>
      </c>
      <c r="J117" t="s">
        <v>25</v>
      </c>
      <c r="K117" t="s">
        <v>199</v>
      </c>
    </row>
    <row r="118" spans="1:11" x14ac:dyDescent="0.3">
      <c r="A118">
        <v>513</v>
      </c>
      <c r="B118" t="s">
        <v>218</v>
      </c>
      <c r="C118" t="s">
        <v>15</v>
      </c>
      <c r="D118" s="1">
        <v>42004</v>
      </c>
      <c r="E118" s="2">
        <v>20638000000</v>
      </c>
      <c r="F118" s="2">
        <v>2332000000</v>
      </c>
      <c r="G118" s="2">
        <v>8290000000</v>
      </c>
      <c r="H118" t="s">
        <v>12</v>
      </c>
      <c r="I118" s="2">
        <v>3319000000</v>
      </c>
      <c r="J118" t="s">
        <v>83</v>
      </c>
      <c r="K118" t="s">
        <v>84</v>
      </c>
    </row>
    <row r="119" spans="1:11" x14ac:dyDescent="0.3">
      <c r="A119">
        <v>517</v>
      </c>
      <c r="B119" t="s">
        <v>219</v>
      </c>
      <c r="C119" t="s">
        <v>15</v>
      </c>
      <c r="D119" s="1">
        <v>41729</v>
      </c>
      <c r="E119" s="2">
        <v>3575000000</v>
      </c>
      <c r="F119" s="2">
        <v>1347000000</v>
      </c>
      <c r="G119" s="2">
        <v>1055000000</v>
      </c>
      <c r="H119" s="2">
        <v>1125000000</v>
      </c>
      <c r="I119" s="2">
        <v>16000000</v>
      </c>
      <c r="J119" t="s">
        <v>22</v>
      </c>
      <c r="K119" t="s">
        <v>93</v>
      </c>
    </row>
    <row r="120" spans="1:11" x14ac:dyDescent="0.3">
      <c r="A120">
        <v>521</v>
      </c>
      <c r="B120" t="s">
        <v>220</v>
      </c>
      <c r="C120" t="s">
        <v>15</v>
      </c>
      <c r="D120" s="1">
        <v>42004</v>
      </c>
      <c r="E120" s="2">
        <v>8790000000</v>
      </c>
      <c r="F120" s="2">
        <v>1663000000</v>
      </c>
      <c r="G120" s="2">
        <v>3593000000</v>
      </c>
      <c r="H120" s="2">
        <v>983000000</v>
      </c>
      <c r="I120" s="2">
        <v>75000000</v>
      </c>
      <c r="J120" t="s">
        <v>22</v>
      </c>
      <c r="K120" t="s">
        <v>57</v>
      </c>
    </row>
    <row r="121" spans="1:11" x14ac:dyDescent="0.3">
      <c r="A121">
        <v>526</v>
      </c>
      <c r="B121" t="s">
        <v>221</v>
      </c>
      <c r="C121" t="s">
        <v>16</v>
      </c>
      <c r="D121" s="1">
        <v>42004</v>
      </c>
      <c r="E121" s="2">
        <v>14280500000</v>
      </c>
      <c r="F121" s="2">
        <v>7679100000</v>
      </c>
      <c r="G121" s="2">
        <v>4577600000</v>
      </c>
      <c r="H121" t="s">
        <v>12</v>
      </c>
      <c r="I121" t="s">
        <v>12</v>
      </c>
      <c r="J121" t="s">
        <v>59</v>
      </c>
      <c r="K121" t="s">
        <v>60</v>
      </c>
    </row>
    <row r="122" spans="1:11" x14ac:dyDescent="0.3">
      <c r="A122">
        <v>529</v>
      </c>
      <c r="B122" t="s">
        <v>222</v>
      </c>
      <c r="C122" t="s">
        <v>15</v>
      </c>
      <c r="D122" s="1">
        <v>42004</v>
      </c>
      <c r="E122" s="2">
        <v>12919000000</v>
      </c>
      <c r="F122" s="2">
        <v>7807000000</v>
      </c>
      <c r="G122" s="2">
        <v>1877000000</v>
      </c>
      <c r="H122" t="s">
        <v>12</v>
      </c>
      <c r="I122" s="2">
        <v>1071000000</v>
      </c>
      <c r="J122" t="s">
        <v>42</v>
      </c>
      <c r="K122" t="s">
        <v>45</v>
      </c>
    </row>
    <row r="123" spans="1:11" x14ac:dyDescent="0.3">
      <c r="A123">
        <v>534</v>
      </c>
      <c r="B123" t="s">
        <v>223</v>
      </c>
      <c r="C123" t="s">
        <v>16</v>
      </c>
      <c r="D123" s="1">
        <v>42004</v>
      </c>
      <c r="E123" s="2">
        <v>2436400000</v>
      </c>
      <c r="F123" s="2">
        <v>844700000</v>
      </c>
      <c r="G123" s="2">
        <v>751700000</v>
      </c>
      <c r="H123" t="s">
        <v>12</v>
      </c>
      <c r="I123" s="2">
        <v>201800000</v>
      </c>
      <c r="J123" t="s">
        <v>13</v>
      </c>
      <c r="K123" t="s">
        <v>211</v>
      </c>
    </row>
    <row r="124" spans="1:11" x14ac:dyDescent="0.3">
      <c r="A124">
        <v>538</v>
      </c>
      <c r="B124" t="s">
        <v>224</v>
      </c>
      <c r="C124" t="s">
        <v>16</v>
      </c>
      <c r="D124" s="1">
        <v>42004</v>
      </c>
      <c r="E124" s="2">
        <v>13413000000</v>
      </c>
      <c r="F124" s="2">
        <v>8742000000</v>
      </c>
      <c r="G124" s="2">
        <v>322000000</v>
      </c>
      <c r="H124" t="s">
        <v>12</v>
      </c>
      <c r="I124" s="2">
        <v>1720000000</v>
      </c>
      <c r="J124" t="s">
        <v>42</v>
      </c>
      <c r="K124" t="s">
        <v>45</v>
      </c>
    </row>
    <row r="125" spans="1:11" x14ac:dyDescent="0.3">
      <c r="A125">
        <v>541</v>
      </c>
      <c r="B125" t="s">
        <v>225</v>
      </c>
      <c r="C125" t="s">
        <v>15</v>
      </c>
      <c r="D125" s="1">
        <v>41820</v>
      </c>
      <c r="E125" s="2">
        <v>10968800000</v>
      </c>
      <c r="F125" s="2">
        <v>2158200000</v>
      </c>
      <c r="G125" s="2">
        <v>6985900000</v>
      </c>
      <c r="H125" t="s">
        <v>12</v>
      </c>
      <c r="I125" t="s">
        <v>12</v>
      </c>
      <c r="J125" t="s">
        <v>36</v>
      </c>
      <c r="K125" t="s">
        <v>170</v>
      </c>
    </row>
    <row r="126" spans="1:11" x14ac:dyDescent="0.3">
      <c r="A126">
        <v>546</v>
      </c>
      <c r="B126" t="s">
        <v>226</v>
      </c>
      <c r="C126" t="s">
        <v>16</v>
      </c>
      <c r="D126" s="1">
        <v>42004</v>
      </c>
      <c r="E126" s="2">
        <v>9527000000</v>
      </c>
      <c r="F126" s="2">
        <v>7306000000</v>
      </c>
      <c r="G126" s="2">
        <v>755000000</v>
      </c>
      <c r="H126" s="2">
        <v>227000000</v>
      </c>
      <c r="I126" t="s">
        <v>12</v>
      </c>
      <c r="J126" t="s">
        <v>59</v>
      </c>
      <c r="K126" t="s">
        <v>193</v>
      </c>
    </row>
    <row r="127" spans="1:11" x14ac:dyDescent="0.3">
      <c r="A127">
        <v>549</v>
      </c>
      <c r="B127" t="s">
        <v>227</v>
      </c>
      <c r="C127" t="s">
        <v>15</v>
      </c>
      <c r="D127" s="1">
        <v>41912</v>
      </c>
      <c r="E127" s="2">
        <v>17733000000</v>
      </c>
      <c r="F127" s="2">
        <v>9971000000</v>
      </c>
      <c r="G127" s="2">
        <v>4375000000</v>
      </c>
      <c r="H127" t="s">
        <v>12</v>
      </c>
      <c r="I127" t="s">
        <v>12</v>
      </c>
      <c r="J127" t="s">
        <v>13</v>
      </c>
      <c r="K127" t="s">
        <v>164</v>
      </c>
    </row>
    <row r="128" spans="1:11" x14ac:dyDescent="0.3">
      <c r="A128">
        <v>554</v>
      </c>
      <c r="B128" t="s">
        <v>228</v>
      </c>
      <c r="C128" t="s">
        <v>16</v>
      </c>
      <c r="D128" s="1">
        <v>42004</v>
      </c>
      <c r="E128" s="2">
        <v>18035340000</v>
      </c>
      <c r="F128" s="2">
        <v>2534389000</v>
      </c>
      <c r="G128" s="2">
        <v>5285634000</v>
      </c>
      <c r="H128" t="s">
        <v>12</v>
      </c>
      <c r="I128" s="2">
        <v>3997041000</v>
      </c>
      <c r="J128" t="s">
        <v>83</v>
      </c>
      <c r="K128" t="s">
        <v>84</v>
      </c>
    </row>
    <row r="129" spans="1:11" x14ac:dyDescent="0.3">
      <c r="A129">
        <v>558</v>
      </c>
      <c r="B129" t="s">
        <v>229</v>
      </c>
      <c r="C129" t="s">
        <v>16</v>
      </c>
      <c r="D129" s="1">
        <v>42004</v>
      </c>
      <c r="E129" s="2">
        <v>2443776000</v>
      </c>
      <c r="F129" s="2">
        <v>1197885000</v>
      </c>
      <c r="G129" s="2">
        <v>734119000</v>
      </c>
      <c r="H129" t="s">
        <v>12</v>
      </c>
      <c r="I129" t="s">
        <v>12</v>
      </c>
      <c r="J129" t="s">
        <v>52</v>
      </c>
      <c r="K129" t="s">
        <v>53</v>
      </c>
    </row>
    <row r="130" spans="1:11" x14ac:dyDescent="0.3">
      <c r="A130">
        <v>562</v>
      </c>
      <c r="B130" t="s">
        <v>230</v>
      </c>
      <c r="C130" t="s">
        <v>16</v>
      </c>
      <c r="D130" s="1">
        <v>42004</v>
      </c>
      <c r="E130" s="2">
        <v>2614748000</v>
      </c>
      <c r="F130" s="2">
        <v>883564000</v>
      </c>
      <c r="G130" s="2">
        <v>50948000</v>
      </c>
      <c r="H130" t="s">
        <v>12</v>
      </c>
      <c r="I130" s="2">
        <v>758861000</v>
      </c>
      <c r="J130" t="s">
        <v>52</v>
      </c>
      <c r="K130" t="s">
        <v>53</v>
      </c>
    </row>
    <row r="131" spans="1:11" x14ac:dyDescent="0.3">
      <c r="A131">
        <v>565</v>
      </c>
      <c r="B131" t="s">
        <v>231</v>
      </c>
      <c r="C131" t="s">
        <v>15</v>
      </c>
      <c r="D131" s="1">
        <v>42004</v>
      </c>
      <c r="E131" s="2">
        <v>2388768000</v>
      </c>
      <c r="F131" s="2">
        <v>443974000</v>
      </c>
      <c r="G131" s="2">
        <v>238134000</v>
      </c>
      <c r="H131" t="s">
        <v>12</v>
      </c>
      <c r="I131" s="2">
        <v>679298000</v>
      </c>
      <c r="J131" t="s">
        <v>83</v>
      </c>
      <c r="K131" t="s">
        <v>84</v>
      </c>
    </row>
    <row r="132" spans="1:11" x14ac:dyDescent="0.3">
      <c r="A132">
        <v>570</v>
      </c>
      <c r="B132" t="s">
        <v>232</v>
      </c>
      <c r="C132" t="s">
        <v>16</v>
      </c>
      <c r="D132" s="1">
        <v>42004</v>
      </c>
      <c r="E132" s="2">
        <v>7741856000</v>
      </c>
      <c r="F132" s="2">
        <v>4449139000</v>
      </c>
      <c r="G132" s="2">
        <v>1034507000</v>
      </c>
      <c r="H132" t="s">
        <v>12</v>
      </c>
      <c r="I132" s="2">
        <v>625361000</v>
      </c>
      <c r="J132" t="s">
        <v>42</v>
      </c>
      <c r="K132" t="s">
        <v>43</v>
      </c>
    </row>
    <row r="133" spans="1:11" x14ac:dyDescent="0.3">
      <c r="A133">
        <v>574</v>
      </c>
      <c r="B133" t="s">
        <v>233</v>
      </c>
      <c r="C133" t="s">
        <v>16</v>
      </c>
      <c r="D133" s="1">
        <v>42004</v>
      </c>
      <c r="E133" s="2">
        <v>970938000</v>
      </c>
      <c r="F133" s="2">
        <v>312546000</v>
      </c>
      <c r="G133" s="2">
        <v>40878000</v>
      </c>
      <c r="H133" t="s">
        <v>12</v>
      </c>
      <c r="I133" s="2">
        <v>360592000</v>
      </c>
      <c r="J133" t="s">
        <v>52</v>
      </c>
      <c r="K133" t="s">
        <v>234</v>
      </c>
    </row>
    <row r="134" spans="1:11" x14ac:dyDescent="0.3">
      <c r="A134">
        <v>578</v>
      </c>
      <c r="B134" t="s">
        <v>235</v>
      </c>
      <c r="C134" t="s">
        <v>16</v>
      </c>
      <c r="D134" s="1">
        <v>42004</v>
      </c>
      <c r="E134" s="2">
        <v>1665000000</v>
      </c>
      <c r="F134" t="s">
        <v>12</v>
      </c>
      <c r="G134" s="2">
        <v>958000000</v>
      </c>
      <c r="H134" t="s">
        <v>12</v>
      </c>
      <c r="I134" s="2">
        <v>136000000</v>
      </c>
      <c r="J134" t="s">
        <v>47</v>
      </c>
      <c r="K134" t="s">
        <v>236</v>
      </c>
    </row>
    <row r="135" spans="1:11" x14ac:dyDescent="0.3">
      <c r="A135">
        <v>582</v>
      </c>
      <c r="B135" t="s">
        <v>237</v>
      </c>
      <c r="C135" t="s">
        <v>16</v>
      </c>
      <c r="D135" s="1">
        <v>42004</v>
      </c>
      <c r="E135" s="2">
        <v>22552000000</v>
      </c>
      <c r="F135" s="2">
        <v>15646000000</v>
      </c>
      <c r="G135" s="2">
        <v>3810000000</v>
      </c>
      <c r="H135" s="2">
        <v>647000000</v>
      </c>
      <c r="I135" t="s">
        <v>12</v>
      </c>
      <c r="J135" t="s">
        <v>13</v>
      </c>
      <c r="K135" t="s">
        <v>164</v>
      </c>
    </row>
    <row r="136" spans="1:11" x14ac:dyDescent="0.3">
      <c r="A136">
        <v>586</v>
      </c>
      <c r="B136" t="s">
        <v>238</v>
      </c>
      <c r="C136" t="s">
        <v>16</v>
      </c>
      <c r="D136" s="1">
        <v>42004</v>
      </c>
      <c r="E136" s="2">
        <v>12494921000</v>
      </c>
      <c r="F136" s="2">
        <v>8126187000</v>
      </c>
      <c r="G136" s="2">
        <v>863455000</v>
      </c>
      <c r="H136" t="s">
        <v>12</v>
      </c>
      <c r="I136" s="2">
        <v>1318638000</v>
      </c>
      <c r="J136" t="s">
        <v>42</v>
      </c>
      <c r="K136" t="s">
        <v>45</v>
      </c>
    </row>
    <row r="137" spans="1:11" x14ac:dyDescent="0.3">
      <c r="A137">
        <v>590</v>
      </c>
      <c r="B137" t="s">
        <v>239</v>
      </c>
      <c r="C137" t="s">
        <v>16</v>
      </c>
      <c r="D137" s="1">
        <v>42004</v>
      </c>
      <c r="E137" s="2">
        <v>2322900000</v>
      </c>
      <c r="F137" s="2">
        <v>625600000</v>
      </c>
      <c r="G137" s="2">
        <v>928700000</v>
      </c>
      <c r="H137" s="2">
        <v>346500000</v>
      </c>
      <c r="I137" t="s">
        <v>12</v>
      </c>
      <c r="J137" t="s">
        <v>25</v>
      </c>
      <c r="K137" t="s">
        <v>30</v>
      </c>
    </row>
    <row r="138" spans="1:11" x14ac:dyDescent="0.3">
      <c r="A138">
        <v>593</v>
      </c>
      <c r="B138" t="s">
        <v>240</v>
      </c>
      <c r="C138" t="s">
        <v>15</v>
      </c>
      <c r="D138" s="1">
        <v>42004</v>
      </c>
      <c r="E138" s="2">
        <v>27429000000</v>
      </c>
      <c r="F138" s="2">
        <v>21571000000</v>
      </c>
      <c r="G138" s="2">
        <v>1154000000</v>
      </c>
      <c r="H138" t="s">
        <v>12</v>
      </c>
      <c r="I138" s="2">
        <v>2314000000</v>
      </c>
      <c r="J138" t="s">
        <v>42</v>
      </c>
      <c r="K138" t="s">
        <v>43</v>
      </c>
    </row>
    <row r="139" spans="1:11" x14ac:dyDescent="0.3">
      <c r="A139">
        <v>598</v>
      </c>
      <c r="B139" t="s">
        <v>241</v>
      </c>
      <c r="C139" t="s">
        <v>16</v>
      </c>
      <c r="D139" s="1">
        <v>42004</v>
      </c>
      <c r="E139" s="2">
        <v>6564721000</v>
      </c>
      <c r="F139" s="2">
        <v>4583294000</v>
      </c>
      <c r="G139" s="2">
        <v>1337487000</v>
      </c>
      <c r="H139" t="s">
        <v>12</v>
      </c>
      <c r="I139" s="2">
        <v>49292000</v>
      </c>
      <c r="J139" t="s">
        <v>13</v>
      </c>
      <c r="K139" t="s">
        <v>146</v>
      </c>
    </row>
    <row r="140" spans="1:11" x14ac:dyDescent="0.3">
      <c r="A140">
        <v>601</v>
      </c>
      <c r="B140" t="s">
        <v>242</v>
      </c>
      <c r="C140" t="s">
        <v>15</v>
      </c>
      <c r="D140" s="1">
        <v>42004</v>
      </c>
      <c r="E140" s="2">
        <v>5763485000</v>
      </c>
      <c r="F140" s="2">
        <v>1179081000</v>
      </c>
      <c r="G140" s="2">
        <v>3919856000</v>
      </c>
      <c r="H140" t="s">
        <v>12</v>
      </c>
      <c r="I140" s="2">
        <v>76773000</v>
      </c>
      <c r="J140" t="s">
        <v>19</v>
      </c>
      <c r="K140" t="s">
        <v>77</v>
      </c>
    </row>
    <row r="141" spans="1:11" x14ac:dyDescent="0.3">
      <c r="A141">
        <v>606</v>
      </c>
      <c r="B141" t="s">
        <v>243</v>
      </c>
      <c r="C141" t="s">
        <v>16</v>
      </c>
      <c r="D141" s="1">
        <v>42004</v>
      </c>
      <c r="E141" s="2">
        <v>647155000</v>
      </c>
      <c r="F141" s="2">
        <v>172416000</v>
      </c>
      <c r="G141" s="2">
        <v>71369000</v>
      </c>
      <c r="H141" t="s">
        <v>12</v>
      </c>
      <c r="I141" s="2">
        <v>115076000</v>
      </c>
      <c r="J141" t="s">
        <v>52</v>
      </c>
      <c r="K141" t="s">
        <v>75</v>
      </c>
    </row>
    <row r="142" spans="1:11" x14ac:dyDescent="0.3">
      <c r="A142">
        <v>609</v>
      </c>
      <c r="B142" t="s">
        <v>244</v>
      </c>
      <c r="C142" t="s">
        <v>15</v>
      </c>
      <c r="D142" s="1">
        <v>42004</v>
      </c>
      <c r="E142" s="2">
        <v>144077000000</v>
      </c>
      <c r="F142" s="2">
        <v>131903000000</v>
      </c>
      <c r="G142" s="2">
        <v>11842000000</v>
      </c>
      <c r="H142" t="s">
        <v>12</v>
      </c>
      <c r="I142" t="s">
        <v>12</v>
      </c>
      <c r="J142" t="s">
        <v>19</v>
      </c>
      <c r="K142" t="s">
        <v>245</v>
      </c>
    </row>
    <row r="143" spans="1:11" x14ac:dyDescent="0.3">
      <c r="A143">
        <v>613</v>
      </c>
      <c r="B143" t="s">
        <v>246</v>
      </c>
      <c r="C143" t="s">
        <v>15</v>
      </c>
      <c r="D143" s="1">
        <v>42004</v>
      </c>
      <c r="E143" s="2">
        <v>3733507000</v>
      </c>
      <c r="F143" s="2">
        <v>1836105000</v>
      </c>
      <c r="G143" s="2">
        <v>1110776000</v>
      </c>
      <c r="H143" t="s">
        <v>12</v>
      </c>
      <c r="I143" t="s">
        <v>12</v>
      </c>
      <c r="J143" t="s">
        <v>13</v>
      </c>
      <c r="K143" t="s">
        <v>64</v>
      </c>
    </row>
    <row r="144" spans="1:11" x14ac:dyDescent="0.3">
      <c r="A144">
        <v>617</v>
      </c>
      <c r="B144" t="s">
        <v>247</v>
      </c>
      <c r="C144" t="s">
        <v>15</v>
      </c>
      <c r="D144" s="1">
        <v>42004</v>
      </c>
      <c r="E144" s="2">
        <v>12466000000</v>
      </c>
      <c r="F144" s="2">
        <v>2153000000</v>
      </c>
      <c r="G144" s="2">
        <v>2653000000</v>
      </c>
      <c r="H144" s="2">
        <v>2666000000</v>
      </c>
      <c r="I144" t="s">
        <v>12</v>
      </c>
      <c r="J144" t="s">
        <v>22</v>
      </c>
      <c r="K144" t="s">
        <v>57</v>
      </c>
    </row>
    <row r="145" spans="1:11" x14ac:dyDescent="0.3">
      <c r="A145">
        <v>622</v>
      </c>
      <c r="B145" t="s">
        <v>248</v>
      </c>
      <c r="C145" t="s">
        <v>16</v>
      </c>
      <c r="D145" s="1">
        <v>42004</v>
      </c>
      <c r="E145" s="2">
        <v>4013600000</v>
      </c>
      <c r="F145" s="2">
        <v>2646700000</v>
      </c>
      <c r="G145" s="2">
        <v>943300000</v>
      </c>
      <c r="H145" t="s">
        <v>12</v>
      </c>
      <c r="I145" s="2">
        <v>13100000</v>
      </c>
      <c r="J145" t="s">
        <v>13</v>
      </c>
      <c r="K145" t="s">
        <v>64</v>
      </c>
    </row>
    <row r="146" spans="1:11" x14ac:dyDescent="0.3">
      <c r="A146">
        <v>626</v>
      </c>
      <c r="B146" t="s">
        <v>249</v>
      </c>
      <c r="C146" t="s">
        <v>16</v>
      </c>
      <c r="D146" s="1">
        <v>42004</v>
      </c>
      <c r="E146" s="2">
        <v>21438000000</v>
      </c>
      <c r="F146" s="2">
        <v>19504000000</v>
      </c>
      <c r="G146" s="2">
        <v>592000000</v>
      </c>
      <c r="H146" s="2">
        <v>126000000</v>
      </c>
      <c r="I146" t="s">
        <v>12</v>
      </c>
      <c r="J146" t="s">
        <v>59</v>
      </c>
      <c r="K146" t="s">
        <v>250</v>
      </c>
    </row>
    <row r="147" spans="1:11" x14ac:dyDescent="0.3">
      <c r="A147">
        <v>629</v>
      </c>
      <c r="B147" t="s">
        <v>251</v>
      </c>
      <c r="C147" t="s">
        <v>15</v>
      </c>
      <c r="D147" s="1">
        <v>41790</v>
      </c>
      <c r="E147" s="2">
        <v>45567000000</v>
      </c>
      <c r="F147" s="2">
        <v>17052000000</v>
      </c>
      <c r="G147" s="2">
        <v>22113000000</v>
      </c>
      <c r="H147" t="s">
        <v>12</v>
      </c>
      <c r="I147" s="2">
        <v>2587000000</v>
      </c>
      <c r="J147" t="s">
        <v>13</v>
      </c>
      <c r="K147" t="s">
        <v>146</v>
      </c>
    </row>
    <row r="148" spans="1:11" x14ac:dyDescent="0.3">
      <c r="A148">
        <v>634</v>
      </c>
      <c r="B148" t="s">
        <v>252</v>
      </c>
      <c r="C148" t="s">
        <v>16</v>
      </c>
      <c r="D148" s="1">
        <v>42004</v>
      </c>
      <c r="E148" s="2">
        <v>15049000000</v>
      </c>
      <c r="F148" s="2">
        <v>6996000000</v>
      </c>
      <c r="G148" s="2">
        <v>5759000000</v>
      </c>
      <c r="H148" t="s">
        <v>12</v>
      </c>
      <c r="I148" s="2">
        <v>1232000000</v>
      </c>
      <c r="J148" t="s">
        <v>42</v>
      </c>
      <c r="K148" t="s">
        <v>45</v>
      </c>
    </row>
    <row r="149" spans="1:11" x14ac:dyDescent="0.3">
      <c r="A149">
        <v>637</v>
      </c>
      <c r="B149" t="s">
        <v>253</v>
      </c>
      <c r="C149" t="s">
        <v>15</v>
      </c>
      <c r="D149" s="1">
        <v>41912</v>
      </c>
      <c r="E149" s="2">
        <v>1732046000</v>
      </c>
      <c r="F149" s="2">
        <v>309959000</v>
      </c>
      <c r="G149" s="2">
        <v>664738000</v>
      </c>
      <c r="H149" s="2">
        <v>263792000</v>
      </c>
      <c r="I149" t="s">
        <v>12</v>
      </c>
      <c r="J149" t="s">
        <v>22</v>
      </c>
      <c r="K149" t="s">
        <v>174</v>
      </c>
    </row>
    <row r="150" spans="1:11" x14ac:dyDescent="0.3">
      <c r="A150">
        <v>642</v>
      </c>
      <c r="B150" t="s">
        <v>254</v>
      </c>
      <c r="C150" t="s">
        <v>16</v>
      </c>
      <c r="D150" s="1">
        <v>42004</v>
      </c>
      <c r="E150" s="2">
        <v>6413800000</v>
      </c>
      <c r="F150" s="2">
        <v>4328300000</v>
      </c>
      <c r="G150" s="2">
        <v>814900000</v>
      </c>
      <c r="H150" t="s">
        <v>12</v>
      </c>
      <c r="I150" t="s">
        <v>12</v>
      </c>
      <c r="J150" t="s">
        <v>22</v>
      </c>
      <c r="K150" t="s">
        <v>57</v>
      </c>
    </row>
    <row r="151" spans="1:11" x14ac:dyDescent="0.3">
      <c r="A151">
        <v>646</v>
      </c>
      <c r="B151" t="s">
        <v>255</v>
      </c>
      <c r="C151" t="s">
        <v>16</v>
      </c>
      <c r="D151" s="1">
        <v>42004</v>
      </c>
      <c r="E151" s="2">
        <v>5066000000</v>
      </c>
      <c r="F151" s="2">
        <v>2881000000</v>
      </c>
      <c r="G151" s="2">
        <v>975000000</v>
      </c>
      <c r="H151" t="s">
        <v>12</v>
      </c>
      <c r="I151" t="s">
        <v>12</v>
      </c>
      <c r="J151" t="s">
        <v>22</v>
      </c>
      <c r="K151" t="s">
        <v>57</v>
      </c>
    </row>
    <row r="152" spans="1:11" x14ac:dyDescent="0.3">
      <c r="A152">
        <v>649</v>
      </c>
      <c r="B152" t="s">
        <v>256</v>
      </c>
      <c r="C152" t="s">
        <v>15</v>
      </c>
      <c r="D152" s="1">
        <v>41671</v>
      </c>
      <c r="E152" s="2">
        <v>6505000000</v>
      </c>
      <c r="F152" s="2">
        <v>4372000000</v>
      </c>
      <c r="G152" s="2">
        <v>1334000000</v>
      </c>
      <c r="H152" t="s">
        <v>12</v>
      </c>
      <c r="I152" s="2">
        <v>133000000</v>
      </c>
      <c r="J152" t="s">
        <v>19</v>
      </c>
      <c r="K152" t="s">
        <v>257</v>
      </c>
    </row>
    <row r="153" spans="1:11" x14ac:dyDescent="0.3">
      <c r="A153">
        <v>654</v>
      </c>
      <c r="B153" t="s">
        <v>258</v>
      </c>
      <c r="C153" t="s">
        <v>16</v>
      </c>
      <c r="D153" s="1">
        <v>42004</v>
      </c>
      <c r="E153" s="2">
        <v>1530654000</v>
      </c>
      <c r="F153" s="2">
        <v>780281000</v>
      </c>
      <c r="G153" s="2">
        <v>331995000</v>
      </c>
      <c r="H153" s="2">
        <v>142751000</v>
      </c>
      <c r="I153" t="s">
        <v>12</v>
      </c>
      <c r="J153" t="s">
        <v>22</v>
      </c>
      <c r="K153" t="s">
        <v>259</v>
      </c>
    </row>
    <row r="154" spans="1:11" x14ac:dyDescent="0.3">
      <c r="A154">
        <v>657</v>
      </c>
      <c r="B154" t="s">
        <v>260</v>
      </c>
      <c r="C154" t="s">
        <v>15</v>
      </c>
      <c r="D154" s="1">
        <v>42004</v>
      </c>
      <c r="E154" s="2">
        <v>21531577000</v>
      </c>
      <c r="F154" s="2">
        <v>20132544000</v>
      </c>
      <c r="G154" s="2">
        <v>182711000</v>
      </c>
      <c r="H154" t="s">
        <v>12</v>
      </c>
      <c r="I154" t="s">
        <v>12</v>
      </c>
      <c r="J154" t="s">
        <v>13</v>
      </c>
      <c r="K154" t="s">
        <v>261</v>
      </c>
    </row>
    <row r="155" spans="1:11" x14ac:dyDescent="0.3">
      <c r="A155">
        <v>661</v>
      </c>
      <c r="B155" t="s">
        <v>262</v>
      </c>
      <c r="C155" t="s">
        <v>15</v>
      </c>
      <c r="D155" s="1">
        <v>42004</v>
      </c>
      <c r="E155" s="2">
        <v>4877885000</v>
      </c>
      <c r="F155" s="2">
        <v>3163268000</v>
      </c>
      <c r="G155" s="2">
        <v>936900000</v>
      </c>
      <c r="H155" t="s">
        <v>12</v>
      </c>
      <c r="I155" t="s">
        <v>12</v>
      </c>
      <c r="J155" t="s">
        <v>13</v>
      </c>
      <c r="K155" t="s">
        <v>157</v>
      </c>
    </row>
    <row r="156" spans="1:11" x14ac:dyDescent="0.3">
      <c r="A156">
        <v>666</v>
      </c>
      <c r="B156" t="s">
        <v>263</v>
      </c>
      <c r="C156" t="s">
        <v>16</v>
      </c>
      <c r="D156" s="1">
        <v>42004</v>
      </c>
      <c r="E156" s="2">
        <v>3258700000</v>
      </c>
      <c r="F156" s="2">
        <v>2047800000</v>
      </c>
      <c r="G156" s="2">
        <v>589800000</v>
      </c>
      <c r="H156" s="2">
        <v>126300000</v>
      </c>
      <c r="I156" t="s">
        <v>12</v>
      </c>
      <c r="J156" t="s">
        <v>59</v>
      </c>
      <c r="K156" t="s">
        <v>193</v>
      </c>
    </row>
    <row r="157" spans="1:11" x14ac:dyDescent="0.3">
      <c r="A157">
        <v>669</v>
      </c>
      <c r="B157" t="s">
        <v>264</v>
      </c>
      <c r="C157" t="s">
        <v>15</v>
      </c>
      <c r="D157" s="1">
        <v>42004</v>
      </c>
      <c r="E157" s="2">
        <v>686090000</v>
      </c>
      <c r="F157" s="2">
        <v>211923000</v>
      </c>
      <c r="G157" s="2">
        <v>32316000</v>
      </c>
      <c r="H157" t="s">
        <v>12</v>
      </c>
      <c r="I157" s="2">
        <v>170814000</v>
      </c>
      <c r="J157" t="s">
        <v>52</v>
      </c>
      <c r="K157" t="s">
        <v>265</v>
      </c>
    </row>
    <row r="158" spans="1:11" x14ac:dyDescent="0.3">
      <c r="A158">
        <v>674</v>
      </c>
      <c r="B158" t="s">
        <v>266</v>
      </c>
      <c r="C158" t="s">
        <v>16</v>
      </c>
      <c r="D158" s="1">
        <v>42004</v>
      </c>
      <c r="E158" s="2">
        <v>3391187000</v>
      </c>
      <c r="F158" s="2">
        <v>2566246000</v>
      </c>
      <c r="G158" s="2">
        <v>253827000</v>
      </c>
      <c r="H158" s="2">
        <v>143969000</v>
      </c>
      <c r="I158" t="s">
        <v>12</v>
      </c>
      <c r="J158" t="s">
        <v>22</v>
      </c>
      <c r="K158" t="s">
        <v>34</v>
      </c>
    </row>
    <row r="159" spans="1:11" x14ac:dyDescent="0.3">
      <c r="A159">
        <v>678</v>
      </c>
      <c r="B159" t="s">
        <v>267</v>
      </c>
      <c r="C159" t="s">
        <v>16</v>
      </c>
      <c r="D159" s="1">
        <v>42004</v>
      </c>
      <c r="E159" s="2">
        <v>4772000000</v>
      </c>
      <c r="F159" t="s">
        <v>12</v>
      </c>
      <c r="G159" s="2">
        <v>2671000000</v>
      </c>
      <c r="H159" t="s">
        <v>12</v>
      </c>
      <c r="I159" s="2">
        <v>1139000000</v>
      </c>
      <c r="J159" t="s">
        <v>182</v>
      </c>
      <c r="K159" t="s">
        <v>183</v>
      </c>
    </row>
    <row r="160" spans="1:11" x14ac:dyDescent="0.3">
      <c r="A160">
        <v>681</v>
      </c>
      <c r="B160" t="s">
        <v>268</v>
      </c>
      <c r="C160" t="s">
        <v>15</v>
      </c>
      <c r="D160" s="1">
        <v>42004</v>
      </c>
      <c r="E160" s="2">
        <v>30852000000</v>
      </c>
      <c r="F160" s="2">
        <v>24979000000</v>
      </c>
      <c r="G160" s="2">
        <v>1984000000</v>
      </c>
      <c r="H160" t="s">
        <v>12</v>
      </c>
      <c r="I160" t="s">
        <v>12</v>
      </c>
      <c r="J160" t="s">
        <v>13</v>
      </c>
      <c r="K160" t="s">
        <v>91</v>
      </c>
    </row>
    <row r="161" spans="1:11" x14ac:dyDescent="0.3">
      <c r="A161">
        <v>686</v>
      </c>
      <c r="B161" t="s">
        <v>269</v>
      </c>
      <c r="C161" t="s">
        <v>16</v>
      </c>
      <c r="D161" s="1">
        <v>42004</v>
      </c>
      <c r="E161" s="2">
        <v>2535559000</v>
      </c>
      <c r="F161" s="2">
        <v>783602000</v>
      </c>
      <c r="G161" s="2">
        <v>88705000</v>
      </c>
      <c r="H161" t="s">
        <v>12</v>
      </c>
      <c r="I161" s="2">
        <v>708406000</v>
      </c>
      <c r="J161" t="s">
        <v>52</v>
      </c>
      <c r="K161" t="s">
        <v>265</v>
      </c>
    </row>
    <row r="162" spans="1:11" x14ac:dyDescent="0.3">
      <c r="A162">
        <v>690</v>
      </c>
      <c r="B162" t="s">
        <v>270</v>
      </c>
      <c r="C162" t="s">
        <v>16</v>
      </c>
      <c r="D162" s="1">
        <v>42004</v>
      </c>
      <c r="E162" s="2">
        <v>24890000000</v>
      </c>
      <c r="F162" s="2">
        <v>3788000000</v>
      </c>
      <c r="G162" s="2">
        <v>2983000000</v>
      </c>
      <c r="H162" s="2">
        <v>2854000000</v>
      </c>
      <c r="I162" t="s">
        <v>12</v>
      </c>
      <c r="J162" t="s">
        <v>25</v>
      </c>
      <c r="K162" t="s">
        <v>66</v>
      </c>
    </row>
    <row r="163" spans="1:11" x14ac:dyDescent="0.3">
      <c r="A163">
        <v>693</v>
      </c>
      <c r="B163" t="s">
        <v>271</v>
      </c>
      <c r="C163" t="s">
        <v>15</v>
      </c>
      <c r="D163" s="1">
        <v>41784</v>
      </c>
      <c r="E163" s="2">
        <v>17909600000</v>
      </c>
      <c r="F163" s="2">
        <v>11539800000</v>
      </c>
      <c r="G163" s="2">
        <v>3474300000</v>
      </c>
      <c r="H163" t="s">
        <v>12</v>
      </c>
      <c r="I163" t="s">
        <v>12</v>
      </c>
      <c r="J163" t="s">
        <v>36</v>
      </c>
      <c r="K163" t="s">
        <v>124</v>
      </c>
    </row>
    <row r="164" spans="1:11" x14ac:dyDescent="0.3">
      <c r="A164">
        <v>697</v>
      </c>
      <c r="B164" t="s">
        <v>272</v>
      </c>
      <c r="C164" t="s">
        <v>15</v>
      </c>
      <c r="D164" s="1">
        <v>42004</v>
      </c>
      <c r="E164" s="2">
        <v>9715000000</v>
      </c>
      <c r="F164" s="2">
        <v>5663000000</v>
      </c>
      <c r="G164" s="2">
        <v>1202000000</v>
      </c>
      <c r="H164" s="2">
        <v>815000000</v>
      </c>
      <c r="I164" s="2">
        <v>33000000</v>
      </c>
      <c r="J164" t="s">
        <v>22</v>
      </c>
      <c r="K164" t="s">
        <v>89</v>
      </c>
    </row>
    <row r="165" spans="1:11" x14ac:dyDescent="0.3">
      <c r="A165">
        <v>701</v>
      </c>
      <c r="B165" t="s">
        <v>273</v>
      </c>
      <c r="C165" t="s">
        <v>15</v>
      </c>
      <c r="D165" s="1">
        <v>42004</v>
      </c>
      <c r="E165" s="2">
        <v>155929000000</v>
      </c>
      <c r="F165" s="2">
        <v>142121000000</v>
      </c>
      <c r="G165" s="2">
        <v>12158000000</v>
      </c>
      <c r="H165" t="s">
        <v>12</v>
      </c>
      <c r="I165" t="s">
        <v>12</v>
      </c>
      <c r="J165" t="s">
        <v>19</v>
      </c>
      <c r="K165" t="s">
        <v>245</v>
      </c>
    </row>
    <row r="166" spans="1:11" x14ac:dyDescent="0.3">
      <c r="A166">
        <v>706</v>
      </c>
      <c r="B166" t="s">
        <v>274</v>
      </c>
      <c r="C166" t="s">
        <v>16</v>
      </c>
      <c r="D166" s="1">
        <v>42004</v>
      </c>
      <c r="E166" s="2">
        <v>15341647000</v>
      </c>
      <c r="F166" s="2">
        <v>10747886000</v>
      </c>
      <c r="G166" s="2">
        <v>3314030000</v>
      </c>
      <c r="H166" t="s">
        <v>12</v>
      </c>
      <c r="I166" s="2">
        <v>148313000</v>
      </c>
      <c r="J166" t="s">
        <v>19</v>
      </c>
      <c r="K166" t="s">
        <v>79</v>
      </c>
    </row>
    <row r="167" spans="1:11" x14ac:dyDescent="0.3">
      <c r="A167">
        <v>709</v>
      </c>
      <c r="B167" t="s">
        <v>275</v>
      </c>
      <c r="C167" t="s">
        <v>15</v>
      </c>
      <c r="D167" s="1">
        <v>41790</v>
      </c>
      <c r="E167" s="2">
        <v>2554236000</v>
      </c>
      <c r="F167" s="2">
        <v>952225000</v>
      </c>
      <c r="G167" s="2">
        <v>1196512000</v>
      </c>
      <c r="H167" t="s">
        <v>12</v>
      </c>
      <c r="I167" t="s">
        <v>12</v>
      </c>
      <c r="J167" t="s">
        <v>22</v>
      </c>
      <c r="K167" t="s">
        <v>39</v>
      </c>
    </row>
    <row r="168" spans="1:11" x14ac:dyDescent="0.3">
      <c r="A168">
        <v>713</v>
      </c>
      <c r="B168" t="s">
        <v>276</v>
      </c>
      <c r="C168" t="s">
        <v>15</v>
      </c>
      <c r="D168" s="1">
        <v>41671</v>
      </c>
      <c r="E168" s="2">
        <v>16148000000</v>
      </c>
      <c r="F168" s="2">
        <v>9855000000</v>
      </c>
      <c r="G168" t="s">
        <v>12</v>
      </c>
      <c r="H168" t="s">
        <v>12</v>
      </c>
      <c r="I168" t="s">
        <v>12</v>
      </c>
      <c r="J168" t="s">
        <v>19</v>
      </c>
      <c r="K168" t="s">
        <v>257</v>
      </c>
    </row>
    <row r="169" spans="1:11" x14ac:dyDescent="0.3">
      <c r="A169">
        <v>718</v>
      </c>
      <c r="B169" t="s">
        <v>277</v>
      </c>
      <c r="C169" t="s">
        <v>16</v>
      </c>
      <c r="D169" s="1">
        <v>42000</v>
      </c>
      <c r="E169" s="2">
        <v>2870658000</v>
      </c>
      <c r="F169" s="2">
        <v>1266246000</v>
      </c>
      <c r="G169" s="2">
        <v>518665000</v>
      </c>
      <c r="H169" s="2">
        <v>395121000</v>
      </c>
      <c r="I169" t="s">
        <v>12</v>
      </c>
      <c r="J169" t="s">
        <v>19</v>
      </c>
      <c r="K169" t="s">
        <v>278</v>
      </c>
    </row>
    <row r="170" spans="1:11" x14ac:dyDescent="0.3">
      <c r="A170">
        <v>721</v>
      </c>
      <c r="B170" t="s">
        <v>279</v>
      </c>
      <c r="C170" t="s">
        <v>15</v>
      </c>
      <c r="D170" s="1">
        <v>42004</v>
      </c>
      <c r="E170" s="2">
        <v>18138000000</v>
      </c>
      <c r="F170" s="2">
        <v>13906000000</v>
      </c>
      <c r="G170" s="2">
        <v>2815000000</v>
      </c>
      <c r="H170" t="s">
        <v>12</v>
      </c>
      <c r="I170" t="s">
        <v>12</v>
      </c>
      <c r="J170" t="s">
        <v>19</v>
      </c>
      <c r="K170" t="s">
        <v>280</v>
      </c>
    </row>
    <row r="171" spans="1:11" x14ac:dyDescent="0.3">
      <c r="A171">
        <v>726</v>
      </c>
      <c r="B171" t="s">
        <v>281</v>
      </c>
      <c r="C171" t="s">
        <v>16</v>
      </c>
      <c r="D171" s="1">
        <v>42004</v>
      </c>
      <c r="E171" s="2">
        <v>9964953000</v>
      </c>
      <c r="F171" s="2">
        <v>5650711000</v>
      </c>
      <c r="G171" s="2">
        <v>2967125000</v>
      </c>
      <c r="H171" t="s">
        <v>12</v>
      </c>
      <c r="I171" t="s">
        <v>12</v>
      </c>
      <c r="J171" t="s">
        <v>13</v>
      </c>
      <c r="K171" t="s">
        <v>282</v>
      </c>
    </row>
    <row r="172" spans="1:11" x14ac:dyDescent="0.3">
      <c r="A172">
        <v>729</v>
      </c>
      <c r="B172" t="s">
        <v>283</v>
      </c>
      <c r="C172" t="s">
        <v>15</v>
      </c>
      <c r="D172" s="1">
        <v>42004</v>
      </c>
      <c r="E172" s="2">
        <v>32870000000</v>
      </c>
      <c r="F172" s="2">
        <v>27334000000</v>
      </c>
      <c r="G172" s="2">
        <v>293000000</v>
      </c>
      <c r="H172" t="s">
        <v>12</v>
      </c>
      <c r="I172" t="s">
        <v>12</v>
      </c>
      <c r="J172" t="s">
        <v>83</v>
      </c>
      <c r="K172" t="s">
        <v>114</v>
      </c>
    </row>
    <row r="173" spans="1:11" x14ac:dyDescent="0.3">
      <c r="A173">
        <v>733</v>
      </c>
      <c r="B173" t="s">
        <v>284</v>
      </c>
      <c r="C173" t="s">
        <v>15</v>
      </c>
      <c r="D173" s="1">
        <v>41820</v>
      </c>
      <c r="E173" s="2">
        <v>5348483000</v>
      </c>
      <c r="F173" s="2">
        <v>3891816000</v>
      </c>
      <c r="G173" s="2">
        <v>1126940000</v>
      </c>
      <c r="H173" t="s">
        <v>12</v>
      </c>
      <c r="I173" t="s">
        <v>12</v>
      </c>
      <c r="J173" t="s">
        <v>19</v>
      </c>
      <c r="K173" t="s">
        <v>278</v>
      </c>
    </row>
    <row r="174" spans="1:11" x14ac:dyDescent="0.3">
      <c r="A174">
        <v>738</v>
      </c>
      <c r="B174" t="s">
        <v>285</v>
      </c>
      <c r="C174" t="s">
        <v>16</v>
      </c>
      <c r="D174" s="1">
        <v>42001</v>
      </c>
      <c r="E174" s="2">
        <v>4277207000</v>
      </c>
      <c r="F174" s="2">
        <v>1698372000</v>
      </c>
      <c r="G174" s="2">
        <v>1315793000</v>
      </c>
      <c r="H174" s="2">
        <v>222556000</v>
      </c>
      <c r="I174" s="2">
        <v>99794000</v>
      </c>
      <c r="J174" t="s">
        <v>19</v>
      </c>
      <c r="K174" t="s">
        <v>286</v>
      </c>
    </row>
    <row r="175" spans="1:11" x14ac:dyDescent="0.3">
      <c r="A175">
        <v>742</v>
      </c>
      <c r="B175" t="s">
        <v>287</v>
      </c>
      <c r="C175" t="s">
        <v>16</v>
      </c>
      <c r="D175" s="1">
        <v>42004</v>
      </c>
      <c r="E175" s="2">
        <v>2955641000</v>
      </c>
      <c r="F175" s="2">
        <v>86453000</v>
      </c>
      <c r="G175" s="2">
        <v>1843069000</v>
      </c>
      <c r="H175" t="s">
        <v>12</v>
      </c>
      <c r="I175" s="2">
        <v>120266000</v>
      </c>
      <c r="J175" t="s">
        <v>47</v>
      </c>
      <c r="K175" t="s">
        <v>105</v>
      </c>
    </row>
    <row r="176" spans="1:11" x14ac:dyDescent="0.3">
      <c r="A176">
        <v>750</v>
      </c>
      <c r="B176" t="s">
        <v>290</v>
      </c>
      <c r="C176" t="s">
        <v>16</v>
      </c>
      <c r="D176" s="1">
        <v>42004</v>
      </c>
      <c r="E176" s="2">
        <v>36918000000</v>
      </c>
      <c r="F176" s="2">
        <v>6262000000</v>
      </c>
      <c r="G176" s="2">
        <v>23271000000</v>
      </c>
      <c r="H176" t="s">
        <v>12</v>
      </c>
      <c r="I176" s="2">
        <v>1820000000</v>
      </c>
      <c r="J176" t="s">
        <v>25</v>
      </c>
      <c r="K176" t="s">
        <v>199</v>
      </c>
    </row>
    <row r="177" spans="1:11" x14ac:dyDescent="0.3">
      <c r="A177">
        <v>754</v>
      </c>
      <c r="B177" t="s">
        <v>291</v>
      </c>
      <c r="C177" t="s">
        <v>16</v>
      </c>
      <c r="D177" s="1">
        <v>42004</v>
      </c>
      <c r="E177" s="2">
        <v>3305879000</v>
      </c>
      <c r="F177" s="2">
        <v>1403358000</v>
      </c>
      <c r="G177" s="2">
        <v>212481000</v>
      </c>
      <c r="H177" t="s">
        <v>12</v>
      </c>
      <c r="I177" s="2">
        <v>844130000</v>
      </c>
      <c r="J177" t="s">
        <v>52</v>
      </c>
      <c r="K177" t="s">
        <v>53</v>
      </c>
    </row>
    <row r="178" spans="1:11" x14ac:dyDescent="0.3">
      <c r="A178">
        <v>757</v>
      </c>
      <c r="B178" t="s">
        <v>292</v>
      </c>
      <c r="C178" t="s">
        <v>15</v>
      </c>
      <c r="D178" s="1">
        <v>42004</v>
      </c>
      <c r="E178" s="2">
        <v>1563210000</v>
      </c>
      <c r="F178" t="s">
        <v>12</v>
      </c>
      <c r="G178" s="2">
        <v>463059000</v>
      </c>
      <c r="H178" t="s">
        <v>12</v>
      </c>
      <c r="I178" s="2">
        <v>455016000</v>
      </c>
      <c r="J178" t="s">
        <v>52</v>
      </c>
      <c r="K178" t="s">
        <v>53</v>
      </c>
    </row>
    <row r="179" spans="1:11" x14ac:dyDescent="0.3">
      <c r="A179">
        <v>761</v>
      </c>
      <c r="B179" t="s">
        <v>293</v>
      </c>
      <c r="C179" t="s">
        <v>15</v>
      </c>
      <c r="D179" s="1">
        <v>41672</v>
      </c>
      <c r="E179" s="2">
        <v>78812000000</v>
      </c>
      <c r="F179" s="2">
        <v>51897000000</v>
      </c>
      <c r="G179" s="2">
        <v>16122000000</v>
      </c>
      <c r="H179" t="s">
        <v>12</v>
      </c>
      <c r="I179" s="2">
        <v>1627000000</v>
      </c>
      <c r="J179" t="s">
        <v>19</v>
      </c>
      <c r="K179" t="s">
        <v>294</v>
      </c>
    </row>
    <row r="180" spans="1:11" x14ac:dyDescent="0.3">
      <c r="A180">
        <v>766</v>
      </c>
      <c r="B180" t="s">
        <v>295</v>
      </c>
      <c r="C180" t="s">
        <v>16</v>
      </c>
      <c r="D180" s="1">
        <v>42004</v>
      </c>
      <c r="E180" s="2">
        <v>10737000000</v>
      </c>
      <c r="F180" s="2">
        <v>3753000000</v>
      </c>
      <c r="G180" s="2">
        <v>863000000</v>
      </c>
      <c r="H180" t="s">
        <v>12</v>
      </c>
      <c r="I180" s="2">
        <v>3224000000</v>
      </c>
      <c r="J180" t="s">
        <v>83</v>
      </c>
      <c r="K180" t="s">
        <v>144</v>
      </c>
    </row>
    <row r="181" spans="1:11" x14ac:dyDescent="0.3">
      <c r="A181">
        <v>770</v>
      </c>
      <c r="B181" t="s">
        <v>296</v>
      </c>
      <c r="C181" t="s">
        <v>16</v>
      </c>
      <c r="D181" s="1">
        <v>42004</v>
      </c>
      <c r="E181" s="2">
        <v>18614000000</v>
      </c>
      <c r="F181" s="2">
        <v>10805000000</v>
      </c>
      <c r="G181" t="s">
        <v>12</v>
      </c>
      <c r="H181" t="s">
        <v>12</v>
      </c>
      <c r="I181" s="2">
        <v>5757000000</v>
      </c>
      <c r="J181" t="s">
        <v>47</v>
      </c>
      <c r="K181" t="s">
        <v>50</v>
      </c>
    </row>
    <row r="182" spans="1:11" x14ac:dyDescent="0.3">
      <c r="A182">
        <v>774</v>
      </c>
      <c r="B182" t="s">
        <v>297</v>
      </c>
      <c r="C182" t="s">
        <v>16</v>
      </c>
      <c r="D182" s="1">
        <v>42004</v>
      </c>
      <c r="E182" s="2">
        <v>6228508000</v>
      </c>
      <c r="F182" s="2">
        <v>3788023000</v>
      </c>
      <c r="G182" s="2">
        <v>1159502000</v>
      </c>
      <c r="H182" t="s">
        <v>12</v>
      </c>
      <c r="I182" t="s">
        <v>12</v>
      </c>
      <c r="J182" t="s">
        <v>19</v>
      </c>
      <c r="K182" t="s">
        <v>298</v>
      </c>
    </row>
    <row r="183" spans="1:11" x14ac:dyDescent="0.3">
      <c r="A183">
        <v>777</v>
      </c>
      <c r="B183" t="s">
        <v>299</v>
      </c>
      <c r="C183" t="s">
        <v>15</v>
      </c>
      <c r="D183" s="1">
        <v>41909</v>
      </c>
      <c r="E183" s="2">
        <v>2530700000</v>
      </c>
      <c r="F183" s="2">
        <v>1285200000</v>
      </c>
      <c r="G183" s="2">
        <v>591500000</v>
      </c>
      <c r="H183" s="2">
        <v>203200000</v>
      </c>
      <c r="I183" s="2">
        <v>113800000</v>
      </c>
      <c r="J183" t="s">
        <v>25</v>
      </c>
      <c r="K183" t="s">
        <v>30</v>
      </c>
    </row>
    <row r="184" spans="1:11" x14ac:dyDescent="0.3">
      <c r="A184">
        <v>781</v>
      </c>
      <c r="B184" t="s">
        <v>300</v>
      </c>
      <c r="C184" t="s">
        <v>15</v>
      </c>
      <c r="D184" s="1">
        <v>42004</v>
      </c>
      <c r="E184" s="2">
        <v>40306000000</v>
      </c>
      <c r="F184" s="2">
        <v>28957000000</v>
      </c>
      <c r="G184" s="2">
        <v>5518000000</v>
      </c>
      <c r="H184" t="s">
        <v>12</v>
      </c>
      <c r="I184" t="s">
        <v>12</v>
      </c>
      <c r="J184" t="s">
        <v>13</v>
      </c>
      <c r="K184" t="s">
        <v>164</v>
      </c>
    </row>
    <row r="185" spans="1:11" x14ac:dyDescent="0.3">
      <c r="A185">
        <v>785</v>
      </c>
      <c r="B185" t="s">
        <v>301</v>
      </c>
      <c r="C185" t="s">
        <v>15</v>
      </c>
      <c r="D185" s="1">
        <v>41912</v>
      </c>
      <c r="E185" s="2">
        <v>3715968000</v>
      </c>
      <c r="F185" s="2">
        <v>2006715000</v>
      </c>
      <c r="G185" s="2">
        <v>116190000</v>
      </c>
      <c r="H185" s="2">
        <v>15905000</v>
      </c>
      <c r="I185" s="2">
        <v>523984000</v>
      </c>
      <c r="J185" t="s">
        <v>83</v>
      </c>
      <c r="K185" t="s">
        <v>302</v>
      </c>
    </row>
    <row r="186" spans="1:11" x14ac:dyDescent="0.3">
      <c r="A186">
        <v>788</v>
      </c>
      <c r="B186" t="s">
        <v>303</v>
      </c>
      <c r="C186" t="s">
        <v>11</v>
      </c>
      <c r="D186" s="1">
        <v>41943</v>
      </c>
      <c r="E186" s="2">
        <v>55123000000</v>
      </c>
      <c r="F186" s="2">
        <v>39486000000</v>
      </c>
      <c r="G186" s="2">
        <v>8717000000</v>
      </c>
      <c r="H186" s="2">
        <v>2197000000</v>
      </c>
      <c r="I186" s="2">
        <v>906000000</v>
      </c>
      <c r="J186" t="s">
        <v>22</v>
      </c>
      <c r="K186" t="s">
        <v>304</v>
      </c>
    </row>
    <row r="187" spans="1:11" x14ac:dyDescent="0.3">
      <c r="A187">
        <v>792</v>
      </c>
      <c r="B187" t="s">
        <v>305</v>
      </c>
      <c r="C187" t="s">
        <v>15</v>
      </c>
      <c r="D187" s="1">
        <v>41943</v>
      </c>
      <c r="E187" s="2">
        <v>56651000000</v>
      </c>
      <c r="F187" s="2">
        <v>45431000000</v>
      </c>
      <c r="G187" s="2">
        <v>5361000000</v>
      </c>
      <c r="H187" s="2">
        <v>1298000000</v>
      </c>
      <c r="I187" s="2">
        <v>129000000</v>
      </c>
      <c r="J187" t="s">
        <v>22</v>
      </c>
      <c r="K187" t="s">
        <v>23</v>
      </c>
    </row>
    <row r="188" spans="1:11" x14ac:dyDescent="0.3">
      <c r="A188">
        <v>796</v>
      </c>
      <c r="B188" t="s">
        <v>306</v>
      </c>
      <c r="C188" t="s">
        <v>15</v>
      </c>
      <c r="D188" s="1">
        <v>41759</v>
      </c>
      <c r="E188" s="2">
        <v>3024295000</v>
      </c>
      <c r="F188" s="2">
        <v>1179405000</v>
      </c>
      <c r="G188" s="2">
        <v>830789000</v>
      </c>
      <c r="H188" t="s">
        <v>12</v>
      </c>
      <c r="I188" s="2">
        <v>115604000</v>
      </c>
      <c r="J188" t="s">
        <v>47</v>
      </c>
      <c r="K188" t="s">
        <v>100</v>
      </c>
    </row>
    <row r="189" spans="1:11" x14ac:dyDescent="0.3">
      <c r="A189">
        <v>800</v>
      </c>
      <c r="B189" t="s">
        <v>307</v>
      </c>
      <c r="C189" t="s">
        <v>15</v>
      </c>
      <c r="D189" s="1">
        <v>41938</v>
      </c>
      <c r="E189" s="2">
        <v>9316256000</v>
      </c>
      <c r="F189" s="2">
        <v>7751273000</v>
      </c>
      <c r="G189" s="2">
        <v>650948000</v>
      </c>
      <c r="H189" t="s">
        <v>12</v>
      </c>
      <c r="I189" t="s">
        <v>12</v>
      </c>
      <c r="J189" t="s">
        <v>36</v>
      </c>
      <c r="K189" t="s">
        <v>124</v>
      </c>
    </row>
    <row r="190" spans="1:11" x14ac:dyDescent="0.3">
      <c r="A190">
        <v>804</v>
      </c>
      <c r="B190" t="s">
        <v>308</v>
      </c>
      <c r="C190" t="s">
        <v>15</v>
      </c>
      <c r="D190" s="1">
        <v>41817</v>
      </c>
      <c r="E190" s="2">
        <v>5012000000</v>
      </c>
      <c r="F190" s="2">
        <v>3310000000</v>
      </c>
      <c r="G190" s="2">
        <v>820000000</v>
      </c>
      <c r="H190" t="s">
        <v>12</v>
      </c>
      <c r="I190" t="s">
        <v>12</v>
      </c>
      <c r="J190" t="s">
        <v>22</v>
      </c>
      <c r="K190" t="s">
        <v>309</v>
      </c>
    </row>
    <row r="191" spans="1:11" x14ac:dyDescent="0.3">
      <c r="A191">
        <v>809</v>
      </c>
      <c r="B191" t="s">
        <v>310</v>
      </c>
      <c r="C191" t="s">
        <v>16</v>
      </c>
      <c r="D191" s="1">
        <v>42000</v>
      </c>
      <c r="E191" s="2">
        <v>10371390000</v>
      </c>
      <c r="F191" s="2">
        <v>7460075000</v>
      </c>
      <c r="G191" s="2">
        <v>2196173000</v>
      </c>
      <c r="H191" t="s">
        <v>12</v>
      </c>
      <c r="I191" t="s">
        <v>12</v>
      </c>
      <c r="J191" t="s">
        <v>25</v>
      </c>
      <c r="K191" t="s">
        <v>28</v>
      </c>
    </row>
    <row r="192" spans="1:11" x14ac:dyDescent="0.3">
      <c r="A192">
        <v>813</v>
      </c>
      <c r="B192" t="s">
        <v>311</v>
      </c>
      <c r="C192" t="s">
        <v>16</v>
      </c>
      <c r="D192" s="1">
        <v>42004</v>
      </c>
      <c r="E192" s="2">
        <v>5354000000</v>
      </c>
      <c r="F192" s="2">
        <v>2033000000</v>
      </c>
      <c r="G192" s="2">
        <v>1920000000</v>
      </c>
      <c r="H192" t="s">
        <v>12</v>
      </c>
      <c r="I192" s="2">
        <v>701000000</v>
      </c>
      <c r="J192" t="s">
        <v>52</v>
      </c>
      <c r="K192" t="s">
        <v>53</v>
      </c>
    </row>
    <row r="193" spans="1:11" x14ac:dyDescent="0.3">
      <c r="A193">
        <v>817</v>
      </c>
      <c r="B193" t="s">
        <v>312</v>
      </c>
      <c r="C193" t="s">
        <v>16</v>
      </c>
      <c r="D193" s="1">
        <v>42004</v>
      </c>
      <c r="E193" s="2">
        <v>7421768000</v>
      </c>
      <c r="F193" s="2">
        <v>4085602000</v>
      </c>
      <c r="G193" s="2">
        <v>1898284000</v>
      </c>
      <c r="H193" t="s">
        <v>12</v>
      </c>
      <c r="I193" t="s">
        <v>12</v>
      </c>
      <c r="J193" t="s">
        <v>36</v>
      </c>
      <c r="K193" t="s">
        <v>124</v>
      </c>
    </row>
    <row r="194" spans="1:11" x14ac:dyDescent="0.3">
      <c r="A194">
        <v>820</v>
      </c>
      <c r="B194" t="s">
        <v>313</v>
      </c>
      <c r="C194" t="s">
        <v>15</v>
      </c>
      <c r="D194" s="1">
        <v>42004</v>
      </c>
      <c r="E194" s="2">
        <v>48500000000</v>
      </c>
      <c r="F194" s="2">
        <v>38166000000</v>
      </c>
      <c r="G194" t="s">
        <v>12</v>
      </c>
      <c r="H194" t="s">
        <v>12</v>
      </c>
      <c r="I194" s="2">
        <v>7972000000</v>
      </c>
      <c r="J194" t="s">
        <v>25</v>
      </c>
      <c r="K194" t="s">
        <v>81</v>
      </c>
    </row>
    <row r="195" spans="1:11" x14ac:dyDescent="0.3">
      <c r="A195">
        <v>825</v>
      </c>
      <c r="B195" t="s">
        <v>314</v>
      </c>
      <c r="C195" t="s">
        <v>16</v>
      </c>
      <c r="D195" s="1">
        <v>42004</v>
      </c>
      <c r="E195" s="2">
        <v>92793000000</v>
      </c>
      <c r="F195" s="2">
        <v>46386000000</v>
      </c>
      <c r="G195" s="2">
        <v>22438000000</v>
      </c>
      <c r="H195" s="2">
        <v>5437000000</v>
      </c>
      <c r="I195" t="s">
        <v>12</v>
      </c>
      <c r="J195" t="s">
        <v>22</v>
      </c>
      <c r="K195" t="s">
        <v>176</v>
      </c>
    </row>
    <row r="196" spans="1:11" x14ac:dyDescent="0.3">
      <c r="A196">
        <v>829</v>
      </c>
      <c r="B196" t="s">
        <v>315</v>
      </c>
      <c r="C196" t="s">
        <v>16</v>
      </c>
      <c r="D196" s="1">
        <v>42004</v>
      </c>
      <c r="E196" s="2">
        <v>1485807000</v>
      </c>
      <c r="F196" s="2">
        <v>669691000</v>
      </c>
      <c r="G196" s="2">
        <v>457598000</v>
      </c>
      <c r="H196" s="2">
        <v>98263000</v>
      </c>
      <c r="I196" t="s">
        <v>12</v>
      </c>
      <c r="J196" t="s">
        <v>25</v>
      </c>
      <c r="K196" t="s">
        <v>30</v>
      </c>
    </row>
    <row r="197" spans="1:11" x14ac:dyDescent="0.3">
      <c r="A197">
        <v>833</v>
      </c>
      <c r="B197" t="s">
        <v>316</v>
      </c>
      <c r="C197" t="s">
        <v>16</v>
      </c>
      <c r="D197" s="1">
        <v>42004</v>
      </c>
      <c r="E197" s="2">
        <v>3088533000</v>
      </c>
      <c r="F197" s="2">
        <v>1726383000</v>
      </c>
      <c r="G197" s="2">
        <v>514891000</v>
      </c>
      <c r="H197" s="2">
        <v>253640000</v>
      </c>
      <c r="I197" t="s">
        <v>12</v>
      </c>
      <c r="J197" t="s">
        <v>59</v>
      </c>
      <c r="K197" t="s">
        <v>60</v>
      </c>
    </row>
    <row r="198" spans="1:11" x14ac:dyDescent="0.3">
      <c r="A198">
        <v>836</v>
      </c>
      <c r="B198" t="s">
        <v>317</v>
      </c>
      <c r="C198" t="s">
        <v>15</v>
      </c>
      <c r="D198" s="1">
        <v>42001</v>
      </c>
      <c r="E198" s="2">
        <v>1861358000</v>
      </c>
      <c r="F198" s="2">
        <v>563648000</v>
      </c>
      <c r="G198" s="2">
        <v>471921000</v>
      </c>
      <c r="H198" s="2">
        <v>388055000</v>
      </c>
      <c r="I198" t="s">
        <v>12</v>
      </c>
      <c r="J198" t="s">
        <v>25</v>
      </c>
      <c r="K198" t="s">
        <v>318</v>
      </c>
    </row>
    <row r="199" spans="1:11" x14ac:dyDescent="0.3">
      <c r="A199">
        <v>840</v>
      </c>
      <c r="B199" t="s">
        <v>319</v>
      </c>
      <c r="C199" t="s">
        <v>15</v>
      </c>
      <c r="D199" s="1">
        <v>42000</v>
      </c>
      <c r="E199" s="2">
        <v>55870000000</v>
      </c>
      <c r="F199" s="2">
        <v>20261000000</v>
      </c>
      <c r="G199" s="2">
        <v>8136000000</v>
      </c>
      <c r="H199" s="2">
        <v>11537000000</v>
      </c>
      <c r="I199" s="2">
        <v>294000000</v>
      </c>
      <c r="J199" t="s">
        <v>22</v>
      </c>
      <c r="K199" t="s">
        <v>34</v>
      </c>
    </row>
    <row r="200" spans="1:11" x14ac:dyDescent="0.3">
      <c r="A200">
        <v>844</v>
      </c>
      <c r="B200" t="s">
        <v>320</v>
      </c>
      <c r="C200" t="s">
        <v>15</v>
      </c>
      <c r="D200" s="1">
        <v>41851</v>
      </c>
      <c r="E200" s="2">
        <v>4243000000</v>
      </c>
      <c r="F200" s="2">
        <v>603000000</v>
      </c>
      <c r="G200" s="2">
        <v>1601000000</v>
      </c>
      <c r="H200" s="2">
        <v>714000000</v>
      </c>
      <c r="I200" s="2">
        <v>25000000</v>
      </c>
      <c r="J200" t="s">
        <v>22</v>
      </c>
      <c r="K200" t="s">
        <v>57</v>
      </c>
    </row>
    <row r="201" spans="1:11" x14ac:dyDescent="0.3">
      <c r="A201">
        <v>849</v>
      </c>
      <c r="B201" t="s">
        <v>321</v>
      </c>
      <c r="C201" t="s">
        <v>16</v>
      </c>
      <c r="D201" s="1">
        <v>42004</v>
      </c>
      <c r="E201" s="2">
        <v>23617000000</v>
      </c>
      <c r="F201" s="2">
        <v>16254000000</v>
      </c>
      <c r="G201" s="2">
        <v>3494000000</v>
      </c>
      <c r="H201" t="s">
        <v>12</v>
      </c>
      <c r="I201" s="2">
        <v>1406000000</v>
      </c>
      <c r="J201" t="s">
        <v>59</v>
      </c>
      <c r="K201" t="s">
        <v>96</v>
      </c>
    </row>
    <row r="202" spans="1:11" x14ac:dyDescent="0.3">
      <c r="A202">
        <v>853</v>
      </c>
      <c r="B202" t="s">
        <v>322</v>
      </c>
      <c r="C202" t="s">
        <v>16</v>
      </c>
      <c r="D202" s="1">
        <v>42004</v>
      </c>
      <c r="E202" s="2">
        <v>7537100000</v>
      </c>
      <c r="F202" t="s">
        <v>12</v>
      </c>
      <c r="G202" s="2">
        <v>6748500000</v>
      </c>
      <c r="H202" t="s">
        <v>12</v>
      </c>
      <c r="I202" t="s">
        <v>12</v>
      </c>
      <c r="J202" t="s">
        <v>19</v>
      </c>
      <c r="K202" t="s">
        <v>323</v>
      </c>
    </row>
    <row r="203" spans="1:11" x14ac:dyDescent="0.3">
      <c r="A203">
        <v>857</v>
      </c>
      <c r="B203" t="s">
        <v>324</v>
      </c>
      <c r="C203" t="s">
        <v>16</v>
      </c>
      <c r="D203" s="1">
        <v>42004</v>
      </c>
      <c r="E203" s="2">
        <v>3117693000</v>
      </c>
      <c r="F203" s="2">
        <v>1344636000</v>
      </c>
      <c r="G203" s="2">
        <v>869572000</v>
      </c>
      <c r="H203" t="s">
        <v>12</v>
      </c>
      <c r="I203" s="2">
        <v>353143000</v>
      </c>
      <c r="J203" t="s">
        <v>52</v>
      </c>
      <c r="K203" t="s">
        <v>53</v>
      </c>
    </row>
    <row r="204" spans="1:11" x14ac:dyDescent="0.3">
      <c r="A204">
        <v>860</v>
      </c>
      <c r="B204" t="s">
        <v>325</v>
      </c>
      <c r="C204" t="s">
        <v>15</v>
      </c>
      <c r="D204" s="1">
        <v>42004</v>
      </c>
      <c r="E204" s="2">
        <v>2131700000</v>
      </c>
      <c r="F204" s="2">
        <v>717900000</v>
      </c>
      <c r="G204" s="2">
        <v>691000000</v>
      </c>
      <c r="H204" s="2">
        <v>178000000</v>
      </c>
      <c r="I204" t="s">
        <v>12</v>
      </c>
      <c r="J204" t="s">
        <v>25</v>
      </c>
      <c r="K204" t="s">
        <v>30</v>
      </c>
    </row>
    <row r="205" spans="1:11" x14ac:dyDescent="0.3">
      <c r="A205">
        <v>864</v>
      </c>
      <c r="B205" t="s">
        <v>326</v>
      </c>
      <c r="C205" t="s">
        <v>15</v>
      </c>
      <c r="D205" s="1">
        <v>42004</v>
      </c>
      <c r="E205" s="2">
        <v>14484000000</v>
      </c>
      <c r="F205" s="2">
        <v>8673000000</v>
      </c>
      <c r="G205" s="2">
        <v>2678000000</v>
      </c>
      <c r="H205" t="s">
        <v>12</v>
      </c>
      <c r="I205" s="2">
        <v>245000000</v>
      </c>
      <c r="J205" t="s">
        <v>13</v>
      </c>
      <c r="K205" t="s">
        <v>157</v>
      </c>
    </row>
    <row r="206" spans="1:11" x14ac:dyDescent="0.3">
      <c r="A206">
        <v>869</v>
      </c>
      <c r="B206" t="s">
        <v>327</v>
      </c>
      <c r="C206" t="s">
        <v>16</v>
      </c>
      <c r="D206" s="1">
        <v>42004</v>
      </c>
      <c r="E206" s="2">
        <v>5147100000</v>
      </c>
      <c r="F206" t="s">
        <v>12</v>
      </c>
      <c r="G206" s="2">
        <v>3870200000</v>
      </c>
      <c r="H206" t="s">
        <v>12</v>
      </c>
      <c r="I206" t="s">
        <v>12</v>
      </c>
      <c r="J206" t="s">
        <v>47</v>
      </c>
      <c r="K206" t="s">
        <v>73</v>
      </c>
    </row>
    <row r="207" spans="1:11" x14ac:dyDescent="0.3">
      <c r="A207">
        <v>873</v>
      </c>
      <c r="B207" t="s">
        <v>328</v>
      </c>
      <c r="C207" t="s">
        <v>16</v>
      </c>
      <c r="D207" s="1">
        <v>42004</v>
      </c>
      <c r="E207" s="2">
        <v>6165441000</v>
      </c>
      <c r="F207" s="2">
        <v>3898403000</v>
      </c>
      <c r="G207" s="2">
        <v>1341000000</v>
      </c>
      <c r="H207" t="s">
        <v>12</v>
      </c>
      <c r="I207" s="2">
        <v>294496000</v>
      </c>
      <c r="J207" t="s">
        <v>13</v>
      </c>
      <c r="K207" t="s">
        <v>329</v>
      </c>
    </row>
    <row r="208" spans="1:11" x14ac:dyDescent="0.3">
      <c r="A208">
        <v>876</v>
      </c>
      <c r="B208" t="s">
        <v>330</v>
      </c>
      <c r="C208" t="s">
        <v>15</v>
      </c>
      <c r="D208" s="1">
        <v>41908</v>
      </c>
      <c r="E208" s="2">
        <v>12695157000</v>
      </c>
      <c r="F208" s="2">
        <v>10621373000</v>
      </c>
      <c r="G208" s="2">
        <v>1545716000</v>
      </c>
      <c r="H208" t="s">
        <v>12</v>
      </c>
      <c r="I208" t="s">
        <v>12</v>
      </c>
      <c r="J208" t="s">
        <v>13</v>
      </c>
      <c r="K208" t="s">
        <v>164</v>
      </c>
    </row>
    <row r="209" spans="1:11" x14ac:dyDescent="0.3">
      <c r="A209">
        <v>881</v>
      </c>
      <c r="B209" t="s">
        <v>331</v>
      </c>
      <c r="C209" t="s">
        <v>16</v>
      </c>
      <c r="D209" s="1">
        <v>42004</v>
      </c>
      <c r="E209" s="2">
        <v>4627100000</v>
      </c>
      <c r="F209" s="2">
        <v>1768900000</v>
      </c>
      <c r="G209" s="2">
        <v>1254700000</v>
      </c>
      <c r="H209" s="2">
        <v>1006200000</v>
      </c>
      <c r="I209" t="s">
        <v>12</v>
      </c>
      <c r="J209" t="s">
        <v>22</v>
      </c>
      <c r="K209" t="s">
        <v>174</v>
      </c>
    </row>
    <row r="210" spans="1:11" x14ac:dyDescent="0.3">
      <c r="A210">
        <v>885</v>
      </c>
      <c r="B210" t="s">
        <v>332</v>
      </c>
      <c r="C210" t="s">
        <v>16</v>
      </c>
      <c r="D210" s="1">
        <v>42004</v>
      </c>
      <c r="E210" s="2">
        <v>91973000000</v>
      </c>
      <c r="F210" t="s">
        <v>12</v>
      </c>
      <c r="G210" s="2">
        <v>61274000000</v>
      </c>
      <c r="H210" t="s">
        <v>12</v>
      </c>
      <c r="I210" s="2">
        <v>3139000000</v>
      </c>
      <c r="J210" t="s">
        <v>47</v>
      </c>
      <c r="K210" t="s">
        <v>105</v>
      </c>
    </row>
    <row r="211" spans="1:11" x14ac:dyDescent="0.3">
      <c r="A211">
        <v>888</v>
      </c>
      <c r="B211" t="s">
        <v>333</v>
      </c>
      <c r="C211" t="s">
        <v>15</v>
      </c>
      <c r="D211" s="1">
        <v>41671</v>
      </c>
      <c r="E211" s="2">
        <v>12540000000</v>
      </c>
      <c r="F211" s="2">
        <v>7737000000</v>
      </c>
      <c r="G211" s="2">
        <v>3453000000</v>
      </c>
      <c r="H211" t="s">
        <v>12</v>
      </c>
      <c r="I211" t="s">
        <v>12</v>
      </c>
      <c r="J211" t="s">
        <v>19</v>
      </c>
      <c r="K211" t="s">
        <v>334</v>
      </c>
    </row>
    <row r="212" spans="1:11" x14ac:dyDescent="0.3">
      <c r="A212">
        <v>896</v>
      </c>
      <c r="B212" t="s">
        <v>336</v>
      </c>
      <c r="C212" t="s">
        <v>15</v>
      </c>
      <c r="D212" s="1">
        <v>41912</v>
      </c>
      <c r="E212" s="2">
        <v>1463767000</v>
      </c>
      <c r="F212" s="2">
        <v>1200308000</v>
      </c>
      <c r="G212" s="2">
        <v>194491000</v>
      </c>
      <c r="H212" t="s">
        <v>12</v>
      </c>
      <c r="I212" s="2">
        <v>13279000</v>
      </c>
      <c r="J212" t="s">
        <v>47</v>
      </c>
      <c r="K212" t="s">
        <v>105</v>
      </c>
    </row>
    <row r="213" spans="1:11" x14ac:dyDescent="0.3">
      <c r="A213">
        <v>901</v>
      </c>
      <c r="B213" t="s">
        <v>337</v>
      </c>
      <c r="C213" t="s">
        <v>16</v>
      </c>
      <c r="D213" s="1">
        <v>42004</v>
      </c>
      <c r="E213" s="2">
        <v>993897000</v>
      </c>
      <c r="F213" s="2">
        <v>258617000</v>
      </c>
      <c r="G213" s="2">
        <v>122201000</v>
      </c>
      <c r="H213" t="s">
        <v>12</v>
      </c>
      <c r="I213" s="2">
        <v>258074000</v>
      </c>
      <c r="J213" t="s">
        <v>52</v>
      </c>
      <c r="K213" t="s">
        <v>53</v>
      </c>
    </row>
    <row r="214" spans="1:11" x14ac:dyDescent="0.3">
      <c r="A214">
        <v>904</v>
      </c>
      <c r="B214" t="s">
        <v>338</v>
      </c>
      <c r="C214" t="s">
        <v>15</v>
      </c>
      <c r="D214" s="1">
        <v>41820</v>
      </c>
      <c r="E214" s="2">
        <v>2929408000</v>
      </c>
      <c r="F214" s="2">
        <v>1232962000</v>
      </c>
      <c r="G214" s="2">
        <v>384907000</v>
      </c>
      <c r="H214" s="2">
        <v>539469000</v>
      </c>
      <c r="I214" t="s">
        <v>12</v>
      </c>
      <c r="J214" t="s">
        <v>22</v>
      </c>
      <c r="K214" t="s">
        <v>68</v>
      </c>
    </row>
    <row r="215" spans="1:11" x14ac:dyDescent="0.3">
      <c r="A215">
        <v>908</v>
      </c>
      <c r="B215" t="s">
        <v>339</v>
      </c>
      <c r="C215" t="s">
        <v>15</v>
      </c>
      <c r="D215" s="1">
        <v>42004</v>
      </c>
      <c r="E215" s="2">
        <v>19724000000</v>
      </c>
      <c r="F215" s="2">
        <v>13041000000</v>
      </c>
      <c r="G215" s="2">
        <v>4162000000</v>
      </c>
      <c r="H215" t="s">
        <v>12</v>
      </c>
      <c r="I215" t="s">
        <v>12</v>
      </c>
      <c r="J215" t="s">
        <v>36</v>
      </c>
      <c r="K215" t="s">
        <v>142</v>
      </c>
    </row>
    <row r="216" spans="1:11" x14ac:dyDescent="0.3">
      <c r="A216">
        <v>912</v>
      </c>
      <c r="B216" t="s">
        <v>340</v>
      </c>
      <c r="C216" t="s">
        <v>15</v>
      </c>
      <c r="D216" s="1">
        <v>42004</v>
      </c>
      <c r="E216" s="2">
        <v>16226000000</v>
      </c>
      <c r="F216" s="2">
        <v>8435000000</v>
      </c>
      <c r="G216" s="2">
        <v>1029000000</v>
      </c>
      <c r="H216" t="s">
        <v>12</v>
      </c>
      <c r="I216" s="2">
        <v>2040000000</v>
      </c>
      <c r="J216" t="s">
        <v>83</v>
      </c>
      <c r="K216" t="s">
        <v>341</v>
      </c>
    </row>
    <row r="217" spans="1:11" x14ac:dyDescent="0.3">
      <c r="A217">
        <v>916</v>
      </c>
      <c r="B217" t="s">
        <v>342</v>
      </c>
      <c r="C217" t="s">
        <v>15</v>
      </c>
      <c r="D217" s="1">
        <v>41698</v>
      </c>
      <c r="E217" s="2">
        <v>12574299000</v>
      </c>
      <c r="F217" s="2">
        <v>10925598000</v>
      </c>
      <c r="G217" s="2">
        <v>819048000</v>
      </c>
      <c r="H217" t="s">
        <v>12</v>
      </c>
      <c r="I217" t="s">
        <v>12</v>
      </c>
      <c r="J217" t="s">
        <v>19</v>
      </c>
      <c r="K217" t="s">
        <v>79</v>
      </c>
    </row>
    <row r="218" spans="1:11" x14ac:dyDescent="0.3">
      <c r="A218">
        <v>921</v>
      </c>
      <c r="B218" t="s">
        <v>343</v>
      </c>
      <c r="C218" t="s">
        <v>16</v>
      </c>
      <c r="D218" s="1">
        <v>42004</v>
      </c>
      <c r="E218" s="2">
        <v>45998000000</v>
      </c>
      <c r="F218" s="2">
        <v>17889000000</v>
      </c>
      <c r="G218" s="2">
        <v>18401000000</v>
      </c>
      <c r="H218" t="s">
        <v>12</v>
      </c>
      <c r="I218" t="s">
        <v>12</v>
      </c>
      <c r="J218" t="s">
        <v>36</v>
      </c>
      <c r="K218" t="s">
        <v>214</v>
      </c>
    </row>
    <row r="219" spans="1:11" x14ac:dyDescent="0.3">
      <c r="A219">
        <v>924</v>
      </c>
      <c r="B219" t="s">
        <v>344</v>
      </c>
      <c r="C219" t="s">
        <v>15</v>
      </c>
      <c r="D219" s="1">
        <v>41727</v>
      </c>
      <c r="E219" s="2">
        <v>3310800000</v>
      </c>
      <c r="F219" s="2">
        <v>1294700000</v>
      </c>
      <c r="G219" s="2">
        <v>926900000</v>
      </c>
      <c r="H219" t="s">
        <v>12</v>
      </c>
      <c r="I219" s="2">
        <v>79700000</v>
      </c>
      <c r="J219" t="s">
        <v>19</v>
      </c>
      <c r="K219" t="s">
        <v>289</v>
      </c>
    </row>
    <row r="220" spans="1:11" x14ac:dyDescent="0.3">
      <c r="A220">
        <v>928</v>
      </c>
      <c r="B220" t="s">
        <v>345</v>
      </c>
      <c r="C220" t="s">
        <v>15</v>
      </c>
      <c r="D220" s="1">
        <v>41671</v>
      </c>
      <c r="E220" s="2">
        <v>98375000000</v>
      </c>
      <c r="F220" s="2">
        <v>78138000000</v>
      </c>
      <c r="G220" s="2">
        <v>15809000000</v>
      </c>
      <c r="H220" t="s">
        <v>12</v>
      </c>
      <c r="I220" s="2">
        <v>1703000000</v>
      </c>
      <c r="J220" t="s">
        <v>36</v>
      </c>
      <c r="K220" t="s">
        <v>346</v>
      </c>
    </row>
    <row r="221" spans="1:11" x14ac:dyDescent="0.3">
      <c r="A221">
        <v>932</v>
      </c>
      <c r="B221" t="s">
        <v>347</v>
      </c>
      <c r="C221" t="s">
        <v>15</v>
      </c>
      <c r="D221" s="1">
        <v>41671</v>
      </c>
      <c r="E221" s="2">
        <v>19031000000</v>
      </c>
      <c r="F221" s="2">
        <v>12087000000</v>
      </c>
      <c r="G221" s="2">
        <v>4313000000</v>
      </c>
      <c r="H221" t="s">
        <v>12</v>
      </c>
      <c r="I221" s="2">
        <v>889000000</v>
      </c>
      <c r="J221" t="s">
        <v>19</v>
      </c>
      <c r="K221" t="s">
        <v>197</v>
      </c>
    </row>
    <row r="222" spans="1:11" x14ac:dyDescent="0.3">
      <c r="A222">
        <v>936</v>
      </c>
      <c r="B222" t="s">
        <v>348</v>
      </c>
      <c r="C222" t="s">
        <v>15</v>
      </c>
      <c r="D222" s="1">
        <v>42004</v>
      </c>
      <c r="E222" s="2">
        <v>2577100000</v>
      </c>
      <c r="F222" s="2">
        <v>877900000</v>
      </c>
      <c r="G222" s="2">
        <v>632000000</v>
      </c>
      <c r="H222" t="s">
        <v>12</v>
      </c>
      <c r="I222" s="2">
        <v>258100000</v>
      </c>
      <c r="J222" t="s">
        <v>13</v>
      </c>
      <c r="K222" t="s">
        <v>178</v>
      </c>
    </row>
    <row r="223" spans="1:11" x14ac:dyDescent="0.3">
      <c r="A223">
        <v>940</v>
      </c>
      <c r="B223" t="s">
        <v>349</v>
      </c>
      <c r="C223" t="s">
        <v>15</v>
      </c>
      <c r="D223" s="1">
        <v>41671</v>
      </c>
      <c r="E223" s="2">
        <v>10773000000</v>
      </c>
      <c r="F223" s="2">
        <v>6344000000</v>
      </c>
      <c r="G223" s="2">
        <v>2686000000</v>
      </c>
      <c r="H223" t="s">
        <v>12</v>
      </c>
      <c r="I223" t="s">
        <v>12</v>
      </c>
      <c r="J223" t="s">
        <v>19</v>
      </c>
      <c r="K223" t="s">
        <v>257</v>
      </c>
    </row>
    <row r="224" spans="1:11" x14ac:dyDescent="0.3">
      <c r="A224">
        <v>945</v>
      </c>
      <c r="B224" t="s">
        <v>350</v>
      </c>
      <c r="C224" t="s">
        <v>16</v>
      </c>
      <c r="D224" s="1">
        <v>42004</v>
      </c>
      <c r="E224" s="2">
        <v>3782300000</v>
      </c>
      <c r="F224" s="2">
        <v>2991900000</v>
      </c>
      <c r="G224" s="2">
        <v>439200000</v>
      </c>
      <c r="H224" t="s">
        <v>12</v>
      </c>
      <c r="I224" s="2">
        <v>19700000</v>
      </c>
      <c r="J224" t="s">
        <v>13</v>
      </c>
      <c r="K224" t="s">
        <v>164</v>
      </c>
    </row>
    <row r="225" spans="1:11" x14ac:dyDescent="0.3">
      <c r="A225">
        <v>948</v>
      </c>
      <c r="B225" t="s">
        <v>351</v>
      </c>
      <c r="C225" t="s">
        <v>15</v>
      </c>
      <c r="D225" s="1">
        <v>41973</v>
      </c>
      <c r="E225" s="2">
        <v>7779812000</v>
      </c>
      <c r="F225" s="2">
        <v>6336272000</v>
      </c>
      <c r="G225" s="2">
        <v>521502000</v>
      </c>
      <c r="H225" t="s">
        <v>12</v>
      </c>
      <c r="I225" t="s">
        <v>12</v>
      </c>
      <c r="J225" t="s">
        <v>19</v>
      </c>
      <c r="K225" t="s">
        <v>201</v>
      </c>
    </row>
    <row r="226" spans="1:11" x14ac:dyDescent="0.3">
      <c r="A226">
        <v>953</v>
      </c>
      <c r="B226" t="s">
        <v>352</v>
      </c>
      <c r="C226" t="s">
        <v>16</v>
      </c>
      <c r="D226" s="1">
        <v>42004</v>
      </c>
      <c r="E226" s="2">
        <v>6011600000</v>
      </c>
      <c r="F226" s="2">
        <v>3808500000</v>
      </c>
      <c r="G226" s="2">
        <v>1198200000</v>
      </c>
      <c r="H226" t="s">
        <v>12</v>
      </c>
      <c r="I226" s="2">
        <v>76700000</v>
      </c>
      <c r="J226" t="s">
        <v>25</v>
      </c>
      <c r="K226" t="s">
        <v>199</v>
      </c>
    </row>
    <row r="227" spans="1:11" x14ac:dyDescent="0.3">
      <c r="A227">
        <v>957</v>
      </c>
      <c r="B227" t="s">
        <v>353</v>
      </c>
      <c r="C227" t="s">
        <v>16</v>
      </c>
      <c r="D227" s="1">
        <v>42004</v>
      </c>
      <c r="E227" s="2">
        <v>6740064000</v>
      </c>
      <c r="F227" s="2">
        <v>4088151000</v>
      </c>
      <c r="G227" s="2">
        <v>1866520000</v>
      </c>
      <c r="H227" t="s">
        <v>12</v>
      </c>
      <c r="I227" s="2">
        <v>120719000</v>
      </c>
      <c r="J227" t="s">
        <v>19</v>
      </c>
      <c r="K227" t="s">
        <v>354</v>
      </c>
    </row>
    <row r="228" spans="1:11" x14ac:dyDescent="0.3">
      <c r="A228">
        <v>961</v>
      </c>
      <c r="B228" t="s">
        <v>355</v>
      </c>
      <c r="C228" t="s">
        <v>16</v>
      </c>
      <c r="D228" s="1">
        <v>42004</v>
      </c>
      <c r="E228" s="2">
        <v>10986000000</v>
      </c>
      <c r="F228" s="2">
        <v>9974000000</v>
      </c>
      <c r="G228" t="s">
        <v>12</v>
      </c>
      <c r="H228" t="s">
        <v>12</v>
      </c>
      <c r="I228" t="s">
        <v>12</v>
      </c>
      <c r="J228" t="s">
        <v>13</v>
      </c>
      <c r="K228" t="s">
        <v>164</v>
      </c>
    </row>
    <row r="229" spans="1:11" x14ac:dyDescent="0.3">
      <c r="A229">
        <v>964</v>
      </c>
      <c r="B229" t="s">
        <v>356</v>
      </c>
      <c r="C229" t="s">
        <v>15</v>
      </c>
      <c r="D229" s="1">
        <v>41819</v>
      </c>
      <c r="E229" s="2">
        <v>1388386000</v>
      </c>
      <c r="F229" s="2">
        <v>338580000</v>
      </c>
      <c r="G229" s="2">
        <v>159642000</v>
      </c>
      <c r="H229" s="2">
        <v>250434000</v>
      </c>
      <c r="I229" t="s">
        <v>12</v>
      </c>
      <c r="J229" t="s">
        <v>22</v>
      </c>
      <c r="K229" t="s">
        <v>34</v>
      </c>
    </row>
    <row r="230" spans="1:11" x14ac:dyDescent="0.3">
      <c r="A230">
        <v>969</v>
      </c>
      <c r="B230" t="s">
        <v>357</v>
      </c>
      <c r="C230" t="s">
        <v>16</v>
      </c>
      <c r="D230" s="1">
        <v>42004</v>
      </c>
      <c r="E230" s="2">
        <v>19615600000</v>
      </c>
      <c r="F230" s="2">
        <v>4932500000</v>
      </c>
      <c r="G230" s="2">
        <v>6280300000</v>
      </c>
      <c r="H230" s="2">
        <v>4733600000</v>
      </c>
      <c r="I230" t="s">
        <v>12</v>
      </c>
      <c r="J230" t="s">
        <v>25</v>
      </c>
      <c r="K230" t="s">
        <v>26</v>
      </c>
    </row>
    <row r="231" spans="1:11" x14ac:dyDescent="0.3">
      <c r="A231">
        <v>972</v>
      </c>
      <c r="B231" t="s">
        <v>358</v>
      </c>
      <c r="C231" t="s">
        <v>15</v>
      </c>
      <c r="D231" s="1">
        <v>42004</v>
      </c>
      <c r="E231" s="2">
        <v>39946000000</v>
      </c>
      <c r="F231" s="2">
        <v>35263000000</v>
      </c>
      <c r="G231" s="2">
        <v>-329000000</v>
      </c>
      <c r="H231" t="s">
        <v>12</v>
      </c>
      <c r="I231" t="s">
        <v>12</v>
      </c>
      <c r="J231" t="s">
        <v>13</v>
      </c>
      <c r="K231" t="s">
        <v>91</v>
      </c>
    </row>
    <row r="232" spans="1:11" x14ac:dyDescent="0.3">
      <c r="A232">
        <v>977</v>
      </c>
      <c r="B232" t="s">
        <v>359</v>
      </c>
      <c r="C232" t="s">
        <v>16</v>
      </c>
      <c r="D232" s="1">
        <v>42004</v>
      </c>
      <c r="E232" s="2">
        <v>3350300000</v>
      </c>
      <c r="F232" s="2">
        <v>2317500000</v>
      </c>
      <c r="G232" s="2">
        <v>101100000</v>
      </c>
      <c r="H232" t="s">
        <v>12</v>
      </c>
      <c r="I232" s="2">
        <v>388100000</v>
      </c>
      <c r="J232" t="s">
        <v>42</v>
      </c>
      <c r="K232" t="s">
        <v>45</v>
      </c>
    </row>
    <row r="233" spans="1:11" x14ac:dyDescent="0.3">
      <c r="A233">
        <v>980</v>
      </c>
      <c r="B233" t="s">
        <v>360</v>
      </c>
      <c r="C233" t="s">
        <v>15</v>
      </c>
      <c r="D233" s="1">
        <v>41670</v>
      </c>
      <c r="E233" s="2">
        <v>53417000000</v>
      </c>
      <c r="F233" s="2">
        <v>34941000000</v>
      </c>
      <c r="G233" s="2">
        <v>12865000000</v>
      </c>
      <c r="H233" t="s">
        <v>12</v>
      </c>
      <c r="I233" s="2">
        <v>1462000000</v>
      </c>
      <c r="J233" t="s">
        <v>19</v>
      </c>
      <c r="K233" t="s">
        <v>294</v>
      </c>
    </row>
    <row r="234" spans="1:11" x14ac:dyDescent="0.3">
      <c r="A234">
        <v>984</v>
      </c>
      <c r="B234" t="s">
        <v>361</v>
      </c>
      <c r="C234" t="s">
        <v>15</v>
      </c>
      <c r="D234" s="1">
        <v>41819</v>
      </c>
      <c r="E234" s="2">
        <v>4607309000</v>
      </c>
      <c r="F234" s="2">
        <v>2599828000</v>
      </c>
      <c r="G234" s="2">
        <v>613341000</v>
      </c>
      <c r="H234" s="2">
        <v>716471000</v>
      </c>
      <c r="I234" t="s">
        <v>12</v>
      </c>
      <c r="J234" t="s">
        <v>22</v>
      </c>
      <c r="K234" t="s">
        <v>68</v>
      </c>
    </row>
    <row r="235" spans="1:11" x14ac:dyDescent="0.3">
      <c r="A235">
        <v>989</v>
      </c>
      <c r="B235" t="s">
        <v>362</v>
      </c>
      <c r="C235" t="s">
        <v>16</v>
      </c>
      <c r="D235" s="1">
        <v>42004</v>
      </c>
      <c r="E235" s="2">
        <v>10681897000</v>
      </c>
      <c r="F235" s="2">
        <v>8024286000</v>
      </c>
      <c r="G235" s="2">
        <v>2856642000</v>
      </c>
      <c r="H235" t="s">
        <v>12</v>
      </c>
      <c r="I235" s="2">
        <v>185993000</v>
      </c>
      <c r="J235" t="s">
        <v>47</v>
      </c>
      <c r="K235" t="s">
        <v>363</v>
      </c>
    </row>
    <row r="236" spans="1:11" x14ac:dyDescent="0.3">
      <c r="A236">
        <v>992</v>
      </c>
      <c r="B236" t="s">
        <v>364</v>
      </c>
      <c r="C236" t="s">
        <v>15</v>
      </c>
      <c r="D236" s="1">
        <v>42004</v>
      </c>
      <c r="E236" s="2">
        <v>18605000000</v>
      </c>
      <c r="F236" s="2">
        <v>7677000000</v>
      </c>
      <c r="G236" s="2">
        <v>7639000000</v>
      </c>
      <c r="H236" t="s">
        <v>12</v>
      </c>
      <c r="I236" s="2">
        <v>938000000</v>
      </c>
      <c r="J236" t="s">
        <v>13</v>
      </c>
      <c r="K236" t="s">
        <v>14</v>
      </c>
    </row>
    <row r="237" spans="1:11" x14ac:dyDescent="0.3">
      <c r="A237">
        <v>997</v>
      </c>
      <c r="B237" t="s">
        <v>365</v>
      </c>
      <c r="C237" t="s">
        <v>16</v>
      </c>
      <c r="D237" s="1">
        <v>42004</v>
      </c>
      <c r="E237" s="2">
        <v>6777000000</v>
      </c>
      <c r="F237" s="2">
        <v>3775000000</v>
      </c>
      <c r="G237" s="2">
        <v>1181000000</v>
      </c>
      <c r="H237" t="s">
        <v>12</v>
      </c>
      <c r="I237" s="2">
        <v>808000000</v>
      </c>
      <c r="J237" t="s">
        <v>182</v>
      </c>
      <c r="K237" t="s">
        <v>366</v>
      </c>
    </row>
    <row r="238" spans="1:11" x14ac:dyDescent="0.3">
      <c r="A238">
        <v>1001</v>
      </c>
      <c r="B238" t="s">
        <v>367</v>
      </c>
      <c r="C238" t="s">
        <v>16</v>
      </c>
      <c r="D238" s="1">
        <v>42004</v>
      </c>
      <c r="E238" s="2">
        <v>45608000000</v>
      </c>
      <c r="F238" s="2">
        <v>38939000000</v>
      </c>
      <c r="G238" s="2">
        <v>806000000</v>
      </c>
      <c r="H238" s="2">
        <v>127000000</v>
      </c>
      <c r="I238" t="s">
        <v>12</v>
      </c>
      <c r="J238" t="s">
        <v>59</v>
      </c>
      <c r="K238" t="s">
        <v>193</v>
      </c>
    </row>
    <row r="239" spans="1:11" x14ac:dyDescent="0.3">
      <c r="A239">
        <v>1004</v>
      </c>
      <c r="B239" t="s">
        <v>368</v>
      </c>
      <c r="C239" t="s">
        <v>15</v>
      </c>
      <c r="D239" s="1">
        <v>41671</v>
      </c>
      <c r="E239" s="2">
        <v>27931000000</v>
      </c>
      <c r="F239" s="2">
        <v>16725000000</v>
      </c>
      <c r="G239" s="2">
        <v>8440000000</v>
      </c>
      <c r="H239" t="s">
        <v>12</v>
      </c>
      <c r="I239" t="s">
        <v>12</v>
      </c>
      <c r="J239" t="s">
        <v>19</v>
      </c>
      <c r="K239" t="s">
        <v>334</v>
      </c>
    </row>
    <row r="240" spans="1:11" x14ac:dyDescent="0.3">
      <c r="A240">
        <v>1008</v>
      </c>
      <c r="B240" t="s">
        <v>369</v>
      </c>
      <c r="C240" t="s">
        <v>15</v>
      </c>
      <c r="D240" s="1">
        <v>42004</v>
      </c>
      <c r="E240" s="2">
        <v>9441000000</v>
      </c>
      <c r="F240" t="s">
        <v>12</v>
      </c>
      <c r="G240" s="2">
        <v>4014000000</v>
      </c>
      <c r="H240" t="s">
        <v>12</v>
      </c>
      <c r="I240" s="2">
        <v>321000000</v>
      </c>
      <c r="J240" t="s">
        <v>22</v>
      </c>
      <c r="K240" t="s">
        <v>57</v>
      </c>
    </row>
    <row r="241" spans="1:11" x14ac:dyDescent="0.3">
      <c r="A241">
        <v>1013</v>
      </c>
      <c r="B241" t="s">
        <v>370</v>
      </c>
      <c r="C241" t="s">
        <v>16</v>
      </c>
      <c r="D241" s="1">
        <v>42004</v>
      </c>
      <c r="E241" s="2">
        <v>992332000</v>
      </c>
      <c r="F241" s="2">
        <v>275379000</v>
      </c>
      <c r="G241" s="2">
        <v>57664000</v>
      </c>
      <c r="H241" t="s">
        <v>12</v>
      </c>
      <c r="I241" s="2">
        <v>301812000</v>
      </c>
      <c r="J241" t="s">
        <v>52</v>
      </c>
      <c r="K241" t="s">
        <v>234</v>
      </c>
    </row>
    <row r="242" spans="1:11" x14ac:dyDescent="0.3">
      <c r="A242">
        <v>1017</v>
      </c>
      <c r="B242" t="s">
        <v>371</v>
      </c>
      <c r="C242" t="s">
        <v>16</v>
      </c>
      <c r="D242" s="1">
        <v>42004</v>
      </c>
      <c r="E242" s="2">
        <v>1105247000</v>
      </c>
      <c r="F242" s="2">
        <v>441929000</v>
      </c>
      <c r="G242" s="2">
        <v>29412000</v>
      </c>
      <c r="H242" t="s">
        <v>12</v>
      </c>
      <c r="I242" s="2">
        <v>378716000</v>
      </c>
      <c r="J242" t="s">
        <v>52</v>
      </c>
      <c r="K242" t="s">
        <v>265</v>
      </c>
    </row>
    <row r="243" spans="1:11" x14ac:dyDescent="0.3">
      <c r="A243">
        <v>1021</v>
      </c>
      <c r="B243" t="s">
        <v>372</v>
      </c>
      <c r="C243" t="s">
        <v>16</v>
      </c>
      <c r="D243" s="1">
        <v>42004</v>
      </c>
      <c r="E243" s="2">
        <v>13796000000</v>
      </c>
      <c r="F243" s="2">
        <v>11830000000</v>
      </c>
      <c r="G243" s="2">
        <v>659000000</v>
      </c>
      <c r="H243" t="s">
        <v>12</v>
      </c>
      <c r="I243" s="2">
        <v>148000000</v>
      </c>
      <c r="J243" t="s">
        <v>19</v>
      </c>
      <c r="K243" t="s">
        <v>133</v>
      </c>
    </row>
    <row r="244" spans="1:11" x14ac:dyDescent="0.3">
      <c r="A244">
        <v>1024</v>
      </c>
      <c r="B244" t="s">
        <v>373</v>
      </c>
      <c r="C244" t="s">
        <v>15</v>
      </c>
      <c r="D244" s="1">
        <v>42004</v>
      </c>
      <c r="E244" s="2">
        <v>7006000000</v>
      </c>
      <c r="F244" s="2">
        <v>4946000000</v>
      </c>
      <c r="G244" s="2">
        <v>1338000000</v>
      </c>
      <c r="H244" t="s">
        <v>12</v>
      </c>
      <c r="I244" t="s">
        <v>12</v>
      </c>
      <c r="J244" t="s">
        <v>13</v>
      </c>
      <c r="K244" t="s">
        <v>64</v>
      </c>
    </row>
    <row r="245" spans="1:11" x14ac:dyDescent="0.3">
      <c r="A245">
        <v>1029</v>
      </c>
      <c r="B245" t="s">
        <v>374</v>
      </c>
      <c r="C245" t="s">
        <v>16</v>
      </c>
      <c r="D245" s="1">
        <v>42004</v>
      </c>
      <c r="E245" s="2">
        <v>6023819000</v>
      </c>
      <c r="F245" s="2">
        <v>3022797000</v>
      </c>
      <c r="G245" s="2">
        <v>2347308000</v>
      </c>
      <c r="H245" t="s">
        <v>12</v>
      </c>
      <c r="I245" t="s">
        <v>12</v>
      </c>
      <c r="J245" t="s">
        <v>19</v>
      </c>
      <c r="K245" t="s">
        <v>286</v>
      </c>
    </row>
    <row r="246" spans="1:11" x14ac:dyDescent="0.3">
      <c r="A246">
        <v>1033</v>
      </c>
      <c r="B246" t="s">
        <v>375</v>
      </c>
      <c r="C246" t="s">
        <v>16</v>
      </c>
      <c r="D246" s="1">
        <v>42004</v>
      </c>
      <c r="E246" s="2">
        <v>27441300000</v>
      </c>
      <c r="F246" s="2">
        <v>16985600000</v>
      </c>
      <c r="G246" s="2">
        <v>2506500000</v>
      </c>
      <c r="H246" t="s">
        <v>12</v>
      </c>
      <c r="I246" t="s">
        <v>12</v>
      </c>
      <c r="J246" t="s">
        <v>19</v>
      </c>
      <c r="K246" t="s">
        <v>155</v>
      </c>
    </row>
    <row r="247" spans="1:11" x14ac:dyDescent="0.3">
      <c r="A247">
        <v>1036</v>
      </c>
      <c r="B247" t="s">
        <v>376</v>
      </c>
      <c r="C247" t="s">
        <v>15</v>
      </c>
      <c r="D247" s="1">
        <v>41729</v>
      </c>
      <c r="E247" s="2">
        <v>1931217000</v>
      </c>
      <c r="F247" s="2">
        <v>802474000</v>
      </c>
      <c r="G247" s="2">
        <v>267278000</v>
      </c>
      <c r="H247" s="2">
        <v>305043000</v>
      </c>
      <c r="I247" s="2">
        <v>94534000</v>
      </c>
      <c r="J247" t="s">
        <v>22</v>
      </c>
      <c r="K247" t="s">
        <v>34</v>
      </c>
    </row>
    <row r="248" spans="1:11" x14ac:dyDescent="0.3">
      <c r="A248">
        <v>1040</v>
      </c>
      <c r="B248" t="s">
        <v>377</v>
      </c>
      <c r="C248" t="s">
        <v>15</v>
      </c>
      <c r="D248" s="1">
        <v>41729</v>
      </c>
      <c r="E248" s="2">
        <v>137392000000</v>
      </c>
      <c r="F248" s="2">
        <v>129040000000</v>
      </c>
      <c r="G248" s="2">
        <v>5388000000</v>
      </c>
      <c r="H248" s="2">
        <v>457000000</v>
      </c>
      <c r="I248" t="s">
        <v>12</v>
      </c>
      <c r="J248" t="s">
        <v>25</v>
      </c>
      <c r="K248" t="s">
        <v>28</v>
      </c>
    </row>
    <row r="249" spans="1:11" x14ac:dyDescent="0.3">
      <c r="A249">
        <v>1045</v>
      </c>
      <c r="B249" t="s">
        <v>378</v>
      </c>
      <c r="C249" t="s">
        <v>16</v>
      </c>
      <c r="D249" s="1">
        <v>42004</v>
      </c>
      <c r="E249" s="2">
        <v>3334300000</v>
      </c>
      <c r="F249" s="2">
        <v>930300000</v>
      </c>
      <c r="G249" s="2">
        <v>869300000</v>
      </c>
      <c r="H249" t="s">
        <v>12</v>
      </c>
      <c r="I249" s="2">
        <v>95600000</v>
      </c>
      <c r="J249" t="s">
        <v>47</v>
      </c>
      <c r="K249" t="s">
        <v>379</v>
      </c>
    </row>
    <row r="250" spans="1:11" x14ac:dyDescent="0.3">
      <c r="A250">
        <v>1049</v>
      </c>
      <c r="B250" t="s">
        <v>380</v>
      </c>
      <c r="C250" t="s">
        <v>16</v>
      </c>
      <c r="D250" s="1">
        <v>42004</v>
      </c>
      <c r="E250" s="2">
        <v>34244000000</v>
      </c>
      <c r="F250" s="2">
        <v>21647000000</v>
      </c>
      <c r="G250" s="2">
        <v>8457000000</v>
      </c>
      <c r="H250" t="s">
        <v>12</v>
      </c>
      <c r="I250" s="2">
        <v>206000000</v>
      </c>
      <c r="J250" t="s">
        <v>36</v>
      </c>
      <c r="K250" t="s">
        <v>124</v>
      </c>
    </row>
    <row r="251" spans="1:11" x14ac:dyDescent="0.3">
      <c r="A251">
        <v>1053</v>
      </c>
      <c r="B251" t="s">
        <v>381</v>
      </c>
      <c r="C251" t="s">
        <v>16</v>
      </c>
      <c r="D251" s="1">
        <v>42004</v>
      </c>
      <c r="E251" s="2">
        <v>73316000000</v>
      </c>
      <c r="F251" s="2">
        <v>39102000000</v>
      </c>
      <c r="G251" s="2">
        <v>8319000000</v>
      </c>
      <c r="H251" t="s">
        <v>12</v>
      </c>
      <c r="I251" s="2">
        <v>17091000000</v>
      </c>
      <c r="J251" t="s">
        <v>47</v>
      </c>
      <c r="K251" t="s">
        <v>48</v>
      </c>
    </row>
    <row r="252" spans="1:11" x14ac:dyDescent="0.3">
      <c r="A252">
        <v>1057</v>
      </c>
      <c r="B252" t="s">
        <v>382</v>
      </c>
      <c r="C252" t="s">
        <v>16</v>
      </c>
      <c r="D252" s="1">
        <v>42004</v>
      </c>
      <c r="E252" s="2">
        <v>7803446000</v>
      </c>
      <c r="F252" s="2">
        <v>5649254000</v>
      </c>
      <c r="G252" s="2">
        <v>1381396000</v>
      </c>
      <c r="H252" t="s">
        <v>12</v>
      </c>
      <c r="I252" t="s">
        <v>12</v>
      </c>
      <c r="J252" t="s">
        <v>19</v>
      </c>
      <c r="K252" t="s">
        <v>383</v>
      </c>
    </row>
    <row r="253" spans="1:11" x14ac:dyDescent="0.3">
      <c r="A253">
        <v>1061</v>
      </c>
      <c r="B253" t="s">
        <v>384</v>
      </c>
      <c r="C253" t="s">
        <v>16</v>
      </c>
      <c r="D253" s="1">
        <v>42004</v>
      </c>
      <c r="E253" s="2">
        <v>4409300000</v>
      </c>
      <c r="F253" s="2">
        <v>1700600000</v>
      </c>
      <c r="G253" s="2">
        <v>1617600000</v>
      </c>
      <c r="H253" s="2">
        <v>115100000</v>
      </c>
      <c r="I253" t="s">
        <v>12</v>
      </c>
      <c r="J253" t="s">
        <v>36</v>
      </c>
      <c r="K253" t="s">
        <v>124</v>
      </c>
    </row>
    <row r="254" spans="1:11" x14ac:dyDescent="0.3">
      <c r="A254">
        <v>1064</v>
      </c>
      <c r="B254" t="s">
        <v>385</v>
      </c>
      <c r="C254" t="s">
        <v>15</v>
      </c>
      <c r="D254" s="1">
        <v>41973</v>
      </c>
      <c r="E254" s="2">
        <v>4243200000</v>
      </c>
      <c r="F254" s="2">
        <v>2513000000</v>
      </c>
      <c r="G254" s="2">
        <v>1122000000</v>
      </c>
      <c r="H254" t="s">
        <v>12</v>
      </c>
      <c r="I254" t="s">
        <v>12</v>
      </c>
      <c r="J254" t="s">
        <v>36</v>
      </c>
      <c r="K254" t="s">
        <v>124</v>
      </c>
    </row>
    <row r="255" spans="1:11" x14ac:dyDescent="0.3">
      <c r="A255">
        <v>1069</v>
      </c>
      <c r="B255" t="s">
        <v>386</v>
      </c>
      <c r="C255" t="s">
        <v>16</v>
      </c>
      <c r="D255" s="1">
        <v>42004</v>
      </c>
      <c r="E255" s="2">
        <v>2957951000</v>
      </c>
      <c r="F255" s="2">
        <v>2435591000</v>
      </c>
      <c r="G255" s="2">
        <v>164596000</v>
      </c>
      <c r="H255" t="s">
        <v>12</v>
      </c>
      <c r="I255" t="s">
        <v>12</v>
      </c>
      <c r="J255" t="s">
        <v>59</v>
      </c>
      <c r="K255" t="s">
        <v>387</v>
      </c>
    </row>
    <row r="256" spans="1:11" x14ac:dyDescent="0.3">
      <c r="A256">
        <v>1073</v>
      </c>
      <c r="B256" t="s">
        <v>388</v>
      </c>
      <c r="C256" t="s">
        <v>16</v>
      </c>
      <c r="D256" s="1">
        <v>42004</v>
      </c>
      <c r="E256" s="2">
        <v>12951000000</v>
      </c>
      <c r="F256" t="s">
        <v>12</v>
      </c>
      <c r="G256" s="2">
        <v>7515000000</v>
      </c>
      <c r="H256" t="s">
        <v>12</v>
      </c>
      <c r="I256" s="2">
        <v>3135000000</v>
      </c>
      <c r="J256" t="s">
        <v>47</v>
      </c>
      <c r="K256" t="s">
        <v>389</v>
      </c>
    </row>
    <row r="257" spans="1:11" x14ac:dyDescent="0.3">
      <c r="A257">
        <v>1076</v>
      </c>
      <c r="B257" t="s">
        <v>390</v>
      </c>
      <c r="C257" t="s">
        <v>15</v>
      </c>
      <c r="D257" s="1">
        <v>42004</v>
      </c>
      <c r="E257" s="2">
        <v>31821000000</v>
      </c>
      <c r="F257" s="2">
        <v>16447000000</v>
      </c>
      <c r="G257" s="2">
        <v>6469000000</v>
      </c>
      <c r="H257" s="2">
        <v>1770000000</v>
      </c>
      <c r="I257" t="s">
        <v>12</v>
      </c>
      <c r="J257" t="s">
        <v>13</v>
      </c>
      <c r="K257" t="s">
        <v>164</v>
      </c>
    </row>
    <row r="258" spans="1:11" x14ac:dyDescent="0.3">
      <c r="A258">
        <v>1081</v>
      </c>
      <c r="B258" t="s">
        <v>391</v>
      </c>
      <c r="C258" t="s">
        <v>16</v>
      </c>
      <c r="D258" s="1">
        <v>42004</v>
      </c>
      <c r="E258" s="2">
        <v>2464867000</v>
      </c>
      <c r="F258" s="2">
        <v>1125057000</v>
      </c>
      <c r="G258" t="s">
        <v>12</v>
      </c>
      <c r="H258" t="s">
        <v>12</v>
      </c>
      <c r="I258" t="s">
        <v>12</v>
      </c>
      <c r="J258" t="s">
        <v>36</v>
      </c>
      <c r="K258" t="s">
        <v>214</v>
      </c>
    </row>
    <row r="259" spans="1:11" x14ac:dyDescent="0.3">
      <c r="A259">
        <v>1085</v>
      </c>
      <c r="B259" t="s">
        <v>392</v>
      </c>
      <c r="C259" t="s">
        <v>16</v>
      </c>
      <c r="D259" s="1">
        <v>42004</v>
      </c>
      <c r="E259" s="2">
        <v>24522000000</v>
      </c>
      <c r="F259" s="2">
        <v>14362000000</v>
      </c>
      <c r="G259" s="2">
        <v>2541000000</v>
      </c>
      <c r="H259" t="s">
        <v>12</v>
      </c>
      <c r="I259" t="s">
        <v>12</v>
      </c>
      <c r="J259" t="s">
        <v>36</v>
      </c>
      <c r="K259" t="s">
        <v>393</v>
      </c>
    </row>
    <row r="260" spans="1:11" x14ac:dyDescent="0.3">
      <c r="A260">
        <v>1088</v>
      </c>
      <c r="B260" t="s">
        <v>394</v>
      </c>
      <c r="C260" t="s">
        <v>15</v>
      </c>
      <c r="D260" s="1">
        <v>41882</v>
      </c>
      <c r="E260" s="2">
        <v>15855000000</v>
      </c>
      <c r="F260" s="2">
        <v>7281000000</v>
      </c>
      <c r="G260" s="2">
        <v>2774000000</v>
      </c>
      <c r="H260" s="2">
        <v>1725000000</v>
      </c>
      <c r="I260" t="s">
        <v>12</v>
      </c>
      <c r="J260" t="s">
        <v>59</v>
      </c>
      <c r="K260" t="s">
        <v>138</v>
      </c>
    </row>
    <row r="261" spans="1:11" x14ac:dyDescent="0.3">
      <c r="A261">
        <v>1092</v>
      </c>
      <c r="B261" t="s">
        <v>395</v>
      </c>
      <c r="C261" t="s">
        <v>15</v>
      </c>
      <c r="D261" s="1">
        <v>42004</v>
      </c>
      <c r="E261" s="2">
        <v>9055800000</v>
      </c>
      <c r="F261" s="2">
        <v>7129200000</v>
      </c>
      <c r="G261" s="2">
        <v>505800000</v>
      </c>
      <c r="H261" t="s">
        <v>12</v>
      </c>
      <c r="I261" t="s">
        <v>12</v>
      </c>
      <c r="J261" t="s">
        <v>59</v>
      </c>
      <c r="K261" t="s">
        <v>138</v>
      </c>
    </row>
    <row r="262" spans="1:11" x14ac:dyDescent="0.3">
      <c r="A262">
        <v>1097</v>
      </c>
      <c r="B262" t="s">
        <v>396</v>
      </c>
      <c r="C262" t="s">
        <v>16</v>
      </c>
      <c r="D262" s="1">
        <v>42004</v>
      </c>
      <c r="E262" s="2">
        <v>97817000000</v>
      </c>
      <c r="F262" s="2">
        <v>84275000000</v>
      </c>
      <c r="G262" s="2">
        <v>8450000000</v>
      </c>
      <c r="H262" t="s">
        <v>12</v>
      </c>
      <c r="I262" s="2">
        <v>1326000000</v>
      </c>
      <c r="J262" t="s">
        <v>83</v>
      </c>
      <c r="K262" t="s">
        <v>341</v>
      </c>
    </row>
    <row r="263" spans="1:11" x14ac:dyDescent="0.3">
      <c r="A263">
        <v>1101</v>
      </c>
      <c r="B263" t="s">
        <v>397</v>
      </c>
      <c r="C263" t="s">
        <v>16</v>
      </c>
      <c r="D263" s="1">
        <v>42004</v>
      </c>
      <c r="E263" s="2">
        <v>42237000000</v>
      </c>
      <c r="F263" s="2">
        <v>16768000000</v>
      </c>
      <c r="G263" s="2">
        <v>11606000000</v>
      </c>
      <c r="H263" s="2">
        <v>7180000000</v>
      </c>
      <c r="I263" t="s">
        <v>12</v>
      </c>
      <c r="J263" t="s">
        <v>25</v>
      </c>
      <c r="K263" t="s">
        <v>26</v>
      </c>
    </row>
    <row r="264" spans="1:11" x14ac:dyDescent="0.3">
      <c r="A264">
        <v>1105</v>
      </c>
      <c r="B264" t="s">
        <v>398</v>
      </c>
      <c r="C264" t="s">
        <v>16</v>
      </c>
      <c r="D264" s="1">
        <v>42004</v>
      </c>
      <c r="E264" s="2">
        <v>10846000000</v>
      </c>
      <c r="F264" s="2">
        <v>2246000000</v>
      </c>
      <c r="G264" s="2">
        <v>3627000000</v>
      </c>
      <c r="H264" t="s">
        <v>12</v>
      </c>
      <c r="I264" s="2">
        <v>2861000000</v>
      </c>
      <c r="J264" t="s">
        <v>83</v>
      </c>
      <c r="K264" t="s">
        <v>84</v>
      </c>
    </row>
    <row r="265" spans="1:11" x14ac:dyDescent="0.3">
      <c r="A265">
        <v>1108</v>
      </c>
      <c r="B265" t="s">
        <v>399</v>
      </c>
      <c r="C265" t="s">
        <v>15</v>
      </c>
      <c r="D265" s="1">
        <v>41820</v>
      </c>
      <c r="E265" s="2">
        <v>86833000000</v>
      </c>
      <c r="F265" s="2">
        <v>27078000000</v>
      </c>
      <c r="G265" s="2">
        <v>20488000000</v>
      </c>
      <c r="H265" s="2">
        <v>11381000000</v>
      </c>
      <c r="I265" t="s">
        <v>12</v>
      </c>
      <c r="J265" t="s">
        <v>22</v>
      </c>
      <c r="K265" t="s">
        <v>400</v>
      </c>
    </row>
    <row r="266" spans="1:11" x14ac:dyDescent="0.3">
      <c r="A266">
        <v>1113</v>
      </c>
      <c r="B266" t="s">
        <v>401</v>
      </c>
      <c r="C266" t="s">
        <v>16</v>
      </c>
      <c r="D266" s="1">
        <v>42004</v>
      </c>
      <c r="E266" s="2">
        <v>4736150000</v>
      </c>
      <c r="F266" s="2">
        <v>63083000</v>
      </c>
      <c r="G266" s="2">
        <v>2655650000</v>
      </c>
      <c r="H266" t="s">
        <v>12</v>
      </c>
      <c r="I266" s="2">
        <v>157824000</v>
      </c>
      <c r="J266" t="s">
        <v>47</v>
      </c>
      <c r="K266" t="s">
        <v>105</v>
      </c>
    </row>
    <row r="267" spans="1:11" x14ac:dyDescent="0.3">
      <c r="A267">
        <v>1116</v>
      </c>
      <c r="B267" t="s">
        <v>402</v>
      </c>
      <c r="C267" t="s">
        <v>15</v>
      </c>
      <c r="D267" s="1">
        <v>42004</v>
      </c>
      <c r="E267" s="2">
        <v>2485983000</v>
      </c>
      <c r="F267" s="2">
        <v>1127233000</v>
      </c>
      <c r="G267" s="2">
        <v>728582000</v>
      </c>
      <c r="H267" s="2">
        <v>123297000</v>
      </c>
      <c r="I267" s="2">
        <v>29185000</v>
      </c>
      <c r="J267" t="s">
        <v>25</v>
      </c>
      <c r="K267" t="s">
        <v>318</v>
      </c>
    </row>
    <row r="268" spans="1:11" x14ac:dyDescent="0.3">
      <c r="A268">
        <v>1120</v>
      </c>
      <c r="B268" t="s">
        <v>403</v>
      </c>
      <c r="C268" t="s">
        <v>15</v>
      </c>
      <c r="D268" s="1">
        <v>41879</v>
      </c>
      <c r="E268" s="2">
        <v>16358000000</v>
      </c>
      <c r="F268" s="2">
        <v>10921000000</v>
      </c>
      <c r="G268" s="2">
        <v>939000000</v>
      </c>
      <c r="H268" s="2">
        <v>1371000000</v>
      </c>
      <c r="I268" t="s">
        <v>12</v>
      </c>
      <c r="J268" t="s">
        <v>22</v>
      </c>
      <c r="K268" t="s">
        <v>34</v>
      </c>
    </row>
    <row r="269" spans="1:11" x14ac:dyDescent="0.3">
      <c r="A269">
        <v>1125</v>
      </c>
      <c r="B269" t="s">
        <v>404</v>
      </c>
      <c r="C269" t="s">
        <v>16</v>
      </c>
      <c r="D269" s="1">
        <v>42004</v>
      </c>
      <c r="E269" s="2">
        <v>5288933000</v>
      </c>
      <c r="F269" s="2">
        <v>1089888000</v>
      </c>
      <c r="G269" s="2">
        <v>471219000</v>
      </c>
      <c r="H269" t="s">
        <v>12</v>
      </c>
      <c r="I269" s="2">
        <v>1957025000</v>
      </c>
      <c r="J269" t="s">
        <v>83</v>
      </c>
      <c r="K269" t="s">
        <v>144</v>
      </c>
    </row>
    <row r="270" spans="1:11" x14ac:dyDescent="0.3">
      <c r="A270">
        <v>1127</v>
      </c>
      <c r="B270" t="s">
        <v>405</v>
      </c>
      <c r="C270" t="s">
        <v>11</v>
      </c>
      <c r="D270" s="1">
        <v>42004</v>
      </c>
      <c r="E270" s="2">
        <v>7719600000</v>
      </c>
      <c r="F270" s="2">
        <v>4191600000</v>
      </c>
      <c r="G270" s="2">
        <v>1545700000</v>
      </c>
      <c r="H270" s="2">
        <v>581800000</v>
      </c>
      <c r="I270" t="s">
        <v>12</v>
      </c>
      <c r="J270" t="s">
        <v>25</v>
      </c>
      <c r="K270" t="s">
        <v>26</v>
      </c>
    </row>
    <row r="271" spans="1:11" x14ac:dyDescent="0.3">
      <c r="A271">
        <v>1133</v>
      </c>
      <c r="B271" t="s">
        <v>406</v>
      </c>
      <c r="C271" t="s">
        <v>15</v>
      </c>
      <c r="D271" s="1">
        <v>42004</v>
      </c>
      <c r="E271" s="2">
        <v>5115000000</v>
      </c>
      <c r="F271" s="2">
        <v>945000000</v>
      </c>
      <c r="G271" s="2">
        <v>495000000</v>
      </c>
      <c r="H271" t="s">
        <v>12</v>
      </c>
      <c r="I271" s="2">
        <v>1759000000</v>
      </c>
      <c r="J271" t="s">
        <v>83</v>
      </c>
      <c r="K271" t="s">
        <v>84</v>
      </c>
    </row>
    <row r="272" spans="1:11" x14ac:dyDescent="0.3">
      <c r="A272">
        <v>1138</v>
      </c>
      <c r="B272" t="s">
        <v>407</v>
      </c>
      <c r="C272" t="s">
        <v>16</v>
      </c>
      <c r="D272" s="1">
        <v>42004</v>
      </c>
      <c r="E272" s="2">
        <v>3383000000</v>
      </c>
      <c r="F272" s="2">
        <v>1433000000</v>
      </c>
      <c r="G272" s="2">
        <v>1095000000</v>
      </c>
      <c r="H272" t="s">
        <v>12</v>
      </c>
      <c r="I272" s="2">
        <v>137000000</v>
      </c>
      <c r="J272" t="s">
        <v>47</v>
      </c>
      <c r="K272" t="s">
        <v>379</v>
      </c>
    </row>
    <row r="273" spans="1:11" x14ac:dyDescent="0.3">
      <c r="A273">
        <v>1142</v>
      </c>
      <c r="B273" t="s">
        <v>408</v>
      </c>
      <c r="C273" t="s">
        <v>16</v>
      </c>
      <c r="D273" s="1">
        <v>42004</v>
      </c>
      <c r="E273" s="2">
        <v>17021000000</v>
      </c>
      <c r="F273" s="2">
        <v>8751000000</v>
      </c>
      <c r="G273" s="2">
        <v>1324000000</v>
      </c>
      <c r="H273" t="s">
        <v>12</v>
      </c>
      <c r="I273" s="2">
        <v>2551000000</v>
      </c>
      <c r="J273" t="s">
        <v>42</v>
      </c>
      <c r="K273" t="s">
        <v>43</v>
      </c>
    </row>
    <row r="274" spans="1:11" x14ac:dyDescent="0.3">
      <c r="A274">
        <v>1146</v>
      </c>
      <c r="B274" t="s">
        <v>409</v>
      </c>
      <c r="C274" t="s">
        <v>16</v>
      </c>
      <c r="D274" s="1">
        <v>42004</v>
      </c>
      <c r="E274" s="2">
        <v>7292000000</v>
      </c>
      <c r="F274" s="2">
        <v>4457000000</v>
      </c>
      <c r="G274" s="2">
        <v>545000000</v>
      </c>
      <c r="H274" s="2">
        <v>325000000</v>
      </c>
      <c r="I274" s="2">
        <v>1229000000</v>
      </c>
      <c r="J274" t="s">
        <v>59</v>
      </c>
      <c r="K274" t="s">
        <v>410</v>
      </c>
    </row>
    <row r="275" spans="1:11" x14ac:dyDescent="0.3">
      <c r="A275">
        <v>1149</v>
      </c>
      <c r="B275" t="s">
        <v>411</v>
      </c>
      <c r="C275" t="s">
        <v>15</v>
      </c>
      <c r="D275" s="1">
        <v>42004</v>
      </c>
      <c r="E275" s="2">
        <v>5504656000</v>
      </c>
      <c r="F275" s="2">
        <v>3752760000</v>
      </c>
      <c r="G275" s="2">
        <v>876927000</v>
      </c>
      <c r="H275" s="2">
        <v>472321000</v>
      </c>
      <c r="I275" t="s">
        <v>12</v>
      </c>
      <c r="J275" t="s">
        <v>22</v>
      </c>
      <c r="K275" t="s">
        <v>57</v>
      </c>
    </row>
    <row r="276" spans="1:11" x14ac:dyDescent="0.3">
      <c r="A276">
        <v>1154</v>
      </c>
      <c r="B276" t="s">
        <v>412</v>
      </c>
      <c r="C276" t="s">
        <v>16</v>
      </c>
      <c r="D276" s="1">
        <v>42004</v>
      </c>
      <c r="E276" s="2">
        <v>2288000000</v>
      </c>
      <c r="F276" s="2">
        <v>485000000</v>
      </c>
      <c r="G276" s="2">
        <v>358000000</v>
      </c>
      <c r="H276" t="s">
        <v>12</v>
      </c>
      <c r="I276" s="2">
        <v>870000000</v>
      </c>
      <c r="J276" t="s">
        <v>83</v>
      </c>
      <c r="K276" t="s">
        <v>84</v>
      </c>
    </row>
    <row r="277" spans="1:11" x14ac:dyDescent="0.3">
      <c r="A277">
        <v>1157</v>
      </c>
      <c r="B277" t="s">
        <v>413</v>
      </c>
      <c r="C277" t="s">
        <v>15</v>
      </c>
      <c r="D277" s="1">
        <v>41790</v>
      </c>
      <c r="E277" s="2">
        <v>27799000000</v>
      </c>
      <c r="F277" s="2">
        <v>15353000000</v>
      </c>
      <c r="G277" s="2">
        <v>8766000000</v>
      </c>
      <c r="H277" t="s">
        <v>12</v>
      </c>
      <c r="I277" t="s">
        <v>12</v>
      </c>
      <c r="J277" t="s">
        <v>19</v>
      </c>
      <c r="K277" t="s">
        <v>289</v>
      </c>
    </row>
    <row r="278" spans="1:11" x14ac:dyDescent="0.3">
      <c r="A278">
        <v>1161</v>
      </c>
      <c r="B278" t="s">
        <v>414</v>
      </c>
      <c r="C278" t="s">
        <v>15</v>
      </c>
      <c r="D278" s="1">
        <v>42004</v>
      </c>
      <c r="E278" s="2">
        <v>6288000000</v>
      </c>
      <c r="F278" s="2">
        <v>2620000000</v>
      </c>
      <c r="G278" s="2">
        <v>1917000000</v>
      </c>
      <c r="H278" t="s">
        <v>12</v>
      </c>
      <c r="I278" s="2">
        <v>573000000</v>
      </c>
      <c r="J278" t="s">
        <v>13</v>
      </c>
      <c r="K278" t="s">
        <v>211</v>
      </c>
    </row>
    <row r="279" spans="1:11" x14ac:dyDescent="0.3">
      <c r="A279">
        <v>1166</v>
      </c>
      <c r="B279" t="s">
        <v>415</v>
      </c>
      <c r="C279" t="s">
        <v>16</v>
      </c>
      <c r="D279" s="1">
        <v>42004</v>
      </c>
      <c r="E279" s="2">
        <v>21440000000</v>
      </c>
      <c r="F279" s="2">
        <v>15631000000</v>
      </c>
      <c r="G279" s="2">
        <v>2092000000</v>
      </c>
      <c r="H279" t="s">
        <v>12</v>
      </c>
      <c r="I279" t="s">
        <v>12</v>
      </c>
      <c r="J279" t="s">
        <v>83</v>
      </c>
      <c r="K279" t="s">
        <v>114</v>
      </c>
    </row>
    <row r="280" spans="1:11" x14ac:dyDescent="0.3">
      <c r="A280">
        <v>1169</v>
      </c>
      <c r="B280" t="s">
        <v>416</v>
      </c>
      <c r="C280" t="s">
        <v>15</v>
      </c>
      <c r="D280" s="1">
        <v>42004</v>
      </c>
      <c r="E280" s="2">
        <v>11624000000</v>
      </c>
      <c r="F280" s="2">
        <v>4201000000</v>
      </c>
      <c r="G280" s="2">
        <v>2897000000</v>
      </c>
      <c r="H280" t="s">
        <v>12</v>
      </c>
      <c r="I280" s="2">
        <v>951000000</v>
      </c>
      <c r="J280" t="s">
        <v>13</v>
      </c>
      <c r="K280" t="s">
        <v>178</v>
      </c>
    </row>
    <row r="281" spans="1:11" x14ac:dyDescent="0.3">
      <c r="A281">
        <v>1173</v>
      </c>
      <c r="B281" t="s">
        <v>417</v>
      </c>
      <c r="C281" t="s">
        <v>15</v>
      </c>
      <c r="D281" s="1">
        <v>41754</v>
      </c>
      <c r="E281" s="2">
        <v>6325000000</v>
      </c>
      <c r="F281" s="2">
        <v>2406000000</v>
      </c>
      <c r="G281" s="2">
        <v>2179000000</v>
      </c>
      <c r="H281" s="2">
        <v>918000000</v>
      </c>
      <c r="I281" t="s">
        <v>12</v>
      </c>
      <c r="J281" t="s">
        <v>22</v>
      </c>
      <c r="K281" t="s">
        <v>57</v>
      </c>
    </row>
    <row r="282" spans="1:11" x14ac:dyDescent="0.3">
      <c r="A282">
        <v>1182</v>
      </c>
      <c r="B282" t="s">
        <v>418</v>
      </c>
      <c r="C282" t="s">
        <v>16</v>
      </c>
      <c r="D282" s="1">
        <v>42004</v>
      </c>
      <c r="E282" s="2">
        <v>21105141000</v>
      </c>
      <c r="F282" s="2">
        <v>19198615000</v>
      </c>
      <c r="G282" s="2">
        <v>520805000</v>
      </c>
      <c r="H282" t="s">
        <v>12</v>
      </c>
      <c r="I282" t="s">
        <v>12</v>
      </c>
      <c r="J282" t="s">
        <v>59</v>
      </c>
      <c r="K282" t="s">
        <v>419</v>
      </c>
    </row>
    <row r="283" spans="1:11" x14ac:dyDescent="0.3">
      <c r="A283">
        <v>1185</v>
      </c>
      <c r="B283" t="s">
        <v>420</v>
      </c>
      <c r="C283" t="s">
        <v>15</v>
      </c>
      <c r="D283" s="1">
        <v>41665</v>
      </c>
      <c r="E283" s="2">
        <v>4130000000</v>
      </c>
      <c r="F283" s="2">
        <v>1862000000</v>
      </c>
      <c r="G283" s="2">
        <v>436000000</v>
      </c>
      <c r="H283" s="2">
        <v>1336000000</v>
      </c>
      <c r="I283" t="s">
        <v>12</v>
      </c>
      <c r="J283" t="s">
        <v>22</v>
      </c>
      <c r="K283" t="s">
        <v>34</v>
      </c>
    </row>
    <row r="284" spans="1:11" x14ac:dyDescent="0.3">
      <c r="A284">
        <v>1190</v>
      </c>
      <c r="B284" t="s">
        <v>421</v>
      </c>
      <c r="C284" t="s">
        <v>16</v>
      </c>
      <c r="D284" s="1">
        <v>42004</v>
      </c>
      <c r="E284" s="2">
        <v>5727000000</v>
      </c>
      <c r="F284" s="2">
        <v>3523600000</v>
      </c>
      <c r="G284" s="2">
        <v>1545900000</v>
      </c>
      <c r="H284" t="s">
        <v>12</v>
      </c>
      <c r="I284" t="s">
        <v>12</v>
      </c>
      <c r="J284" t="s">
        <v>19</v>
      </c>
      <c r="K284" t="s">
        <v>422</v>
      </c>
    </row>
    <row r="285" spans="1:11" x14ac:dyDescent="0.3">
      <c r="A285">
        <v>1202</v>
      </c>
      <c r="B285" t="s">
        <v>423</v>
      </c>
      <c r="C285" t="s">
        <v>16</v>
      </c>
      <c r="D285" s="1">
        <v>42004</v>
      </c>
      <c r="E285" s="2">
        <v>933505000</v>
      </c>
      <c r="F285" s="2">
        <v>53871000</v>
      </c>
      <c r="G285" s="2">
        <v>51085000</v>
      </c>
      <c r="H285" t="s">
        <v>12</v>
      </c>
      <c r="I285" s="2">
        <v>374661000</v>
      </c>
      <c r="J285" t="s">
        <v>52</v>
      </c>
      <c r="K285" t="s">
        <v>265</v>
      </c>
    </row>
    <row r="286" spans="1:11" x14ac:dyDescent="0.3">
      <c r="A286">
        <v>1206</v>
      </c>
      <c r="B286" t="s">
        <v>424</v>
      </c>
      <c r="C286" t="s">
        <v>16</v>
      </c>
      <c r="D286" s="1">
        <v>42004</v>
      </c>
      <c r="E286" s="2">
        <v>12195091000</v>
      </c>
      <c r="F286" s="2">
        <v>10088548000</v>
      </c>
      <c r="G286" s="2">
        <v>674887000</v>
      </c>
      <c r="H286" t="s">
        <v>12</v>
      </c>
      <c r="I286" s="2">
        <v>294684000</v>
      </c>
      <c r="J286" t="s">
        <v>83</v>
      </c>
      <c r="K286" t="s">
        <v>84</v>
      </c>
    </row>
    <row r="287" spans="1:11" x14ac:dyDescent="0.3">
      <c r="A287">
        <v>1209</v>
      </c>
      <c r="B287" t="s">
        <v>425</v>
      </c>
      <c r="C287" t="s">
        <v>11</v>
      </c>
      <c r="D287" s="1">
        <v>42004</v>
      </c>
      <c r="E287" s="2">
        <v>15317800000</v>
      </c>
      <c r="F287" s="2">
        <v>12602100000</v>
      </c>
      <c r="G287" s="2">
        <v>477200000</v>
      </c>
      <c r="H287" t="s">
        <v>12</v>
      </c>
      <c r="I287" s="2">
        <v>294400000</v>
      </c>
      <c r="J287" t="s">
        <v>19</v>
      </c>
      <c r="K287" t="s">
        <v>323</v>
      </c>
    </row>
    <row r="288" spans="1:11" x14ac:dyDescent="0.3">
      <c r="A288">
        <v>1214</v>
      </c>
      <c r="B288" t="s">
        <v>426</v>
      </c>
      <c r="C288" t="s">
        <v>16</v>
      </c>
      <c r="D288" s="1">
        <v>42004</v>
      </c>
      <c r="E288" s="2">
        <v>7216081000</v>
      </c>
      <c r="F288" s="2">
        <v>3507180000</v>
      </c>
      <c r="G288" s="2">
        <v>2438527000</v>
      </c>
      <c r="H288" t="s">
        <v>12</v>
      </c>
      <c r="I288" t="s">
        <v>12</v>
      </c>
      <c r="J288" t="s">
        <v>19</v>
      </c>
      <c r="K288" t="s">
        <v>79</v>
      </c>
    </row>
    <row r="289" spans="1:11" x14ac:dyDescent="0.3">
      <c r="A289">
        <v>1218</v>
      </c>
      <c r="B289" t="s">
        <v>427</v>
      </c>
      <c r="C289" t="s">
        <v>16</v>
      </c>
      <c r="D289" s="1">
        <v>42004</v>
      </c>
      <c r="E289" s="2">
        <v>19312000000</v>
      </c>
      <c r="F289" s="2">
        <v>6803000000</v>
      </c>
      <c r="G289" s="2">
        <v>2053000000</v>
      </c>
      <c r="H289" t="s">
        <v>12</v>
      </c>
      <c r="I289" s="2">
        <v>4261000000</v>
      </c>
      <c r="J289" t="s">
        <v>83</v>
      </c>
      <c r="K289" t="s">
        <v>84</v>
      </c>
    </row>
    <row r="290" spans="1:11" x14ac:dyDescent="0.3">
      <c r="A290">
        <v>1226</v>
      </c>
      <c r="B290" t="s">
        <v>428</v>
      </c>
      <c r="C290" t="s">
        <v>16</v>
      </c>
      <c r="D290" s="1">
        <v>42004</v>
      </c>
      <c r="E290" s="2">
        <v>1381400000</v>
      </c>
      <c r="F290" s="2">
        <v>80900000</v>
      </c>
      <c r="G290" s="2">
        <v>816700000</v>
      </c>
      <c r="H290" t="s">
        <v>12</v>
      </c>
      <c r="I290" s="2">
        <v>65400000</v>
      </c>
      <c r="J290" t="s">
        <v>47</v>
      </c>
      <c r="K290" t="s">
        <v>429</v>
      </c>
    </row>
    <row r="291" spans="1:11" x14ac:dyDescent="0.3">
      <c r="A291">
        <v>1230</v>
      </c>
      <c r="B291" t="s">
        <v>430</v>
      </c>
      <c r="C291" t="s">
        <v>16</v>
      </c>
      <c r="D291" s="1">
        <v>42004</v>
      </c>
      <c r="E291" s="2">
        <v>3821504000</v>
      </c>
      <c r="F291" s="2">
        <v>1680791000</v>
      </c>
      <c r="G291" s="2">
        <v>1378400000</v>
      </c>
      <c r="H291" s="2">
        <v>109931000</v>
      </c>
      <c r="I291" t="s">
        <v>12</v>
      </c>
      <c r="J291" t="s">
        <v>13</v>
      </c>
      <c r="K291" t="s">
        <v>431</v>
      </c>
    </row>
    <row r="292" spans="1:11" x14ac:dyDescent="0.3">
      <c r="A292">
        <v>1234</v>
      </c>
      <c r="B292" t="s">
        <v>432</v>
      </c>
      <c r="C292" t="s">
        <v>16</v>
      </c>
      <c r="D292" s="1">
        <v>42004</v>
      </c>
      <c r="E292" s="2">
        <v>18534400000</v>
      </c>
      <c r="F292" s="2">
        <v>15481600000</v>
      </c>
      <c r="G292" s="2">
        <v>561400000</v>
      </c>
      <c r="H292" s="2">
        <v>215600000</v>
      </c>
      <c r="I292" s="2">
        <v>588500000</v>
      </c>
      <c r="J292" t="s">
        <v>13</v>
      </c>
      <c r="K292" t="s">
        <v>127</v>
      </c>
    </row>
    <row r="293" spans="1:11" x14ac:dyDescent="0.3">
      <c r="A293">
        <v>1237</v>
      </c>
      <c r="B293" t="s">
        <v>433</v>
      </c>
      <c r="C293" t="s">
        <v>15</v>
      </c>
      <c r="D293" s="1">
        <v>42004</v>
      </c>
      <c r="E293" s="2">
        <v>17090000000</v>
      </c>
      <c r="F293" s="2">
        <v>12207000000</v>
      </c>
      <c r="G293" t="s">
        <v>12</v>
      </c>
      <c r="H293" t="s">
        <v>12</v>
      </c>
      <c r="I293" s="2">
        <v>2433000000</v>
      </c>
      <c r="J293" t="s">
        <v>42</v>
      </c>
      <c r="K293" t="s">
        <v>43</v>
      </c>
    </row>
    <row r="294" spans="1:11" x14ac:dyDescent="0.3">
      <c r="A294">
        <v>1242</v>
      </c>
      <c r="B294" t="s">
        <v>434</v>
      </c>
      <c r="C294" t="s">
        <v>16</v>
      </c>
      <c r="D294" s="1">
        <v>42004</v>
      </c>
      <c r="E294" s="2">
        <v>8441971000</v>
      </c>
      <c r="F294" s="2">
        <v>857841000</v>
      </c>
      <c r="G294" s="2">
        <v>4302998000</v>
      </c>
      <c r="H294" t="s">
        <v>12</v>
      </c>
      <c r="I294" s="2">
        <v>207820000</v>
      </c>
      <c r="J294" t="s">
        <v>19</v>
      </c>
      <c r="K294" t="s">
        <v>77</v>
      </c>
    </row>
    <row r="295" spans="1:11" x14ac:dyDescent="0.3">
      <c r="A295">
        <v>1245</v>
      </c>
      <c r="B295" t="s">
        <v>435</v>
      </c>
      <c r="C295" t="s">
        <v>15</v>
      </c>
      <c r="D295" s="1">
        <v>41755</v>
      </c>
      <c r="E295" s="2">
        <v>3585141000</v>
      </c>
      <c r="F295" s="2">
        <v>2566444000</v>
      </c>
      <c r="G295" t="s">
        <v>12</v>
      </c>
      <c r="H295" t="s">
        <v>12</v>
      </c>
      <c r="I295" t="s">
        <v>12</v>
      </c>
      <c r="J295" t="s">
        <v>25</v>
      </c>
      <c r="K295" t="s">
        <v>166</v>
      </c>
    </row>
    <row r="296" spans="1:11" x14ac:dyDescent="0.3">
      <c r="A296">
        <v>1250</v>
      </c>
      <c r="B296" t="s">
        <v>436</v>
      </c>
      <c r="C296" t="s">
        <v>16</v>
      </c>
      <c r="D296" s="1">
        <v>42004</v>
      </c>
      <c r="E296" s="2">
        <v>10886000000</v>
      </c>
      <c r="F296" s="2">
        <v>7036000000</v>
      </c>
      <c r="G296" t="s">
        <v>12</v>
      </c>
      <c r="H296" t="s">
        <v>12</v>
      </c>
      <c r="I296" s="2">
        <v>1227000000</v>
      </c>
      <c r="J296" t="s">
        <v>42</v>
      </c>
      <c r="K296" t="s">
        <v>45</v>
      </c>
    </row>
    <row r="297" spans="1:11" x14ac:dyDescent="0.3">
      <c r="A297">
        <v>1253</v>
      </c>
      <c r="B297" t="s">
        <v>437</v>
      </c>
      <c r="C297" t="s">
        <v>15</v>
      </c>
      <c r="D297" s="1">
        <v>42000</v>
      </c>
      <c r="E297" s="2">
        <v>66683000000</v>
      </c>
      <c r="F297" s="2">
        <v>31238000000</v>
      </c>
      <c r="G297" s="2">
        <v>25772000000</v>
      </c>
      <c r="H297" t="s">
        <v>12</v>
      </c>
      <c r="I297" s="2">
        <v>92000000</v>
      </c>
      <c r="J297" t="s">
        <v>36</v>
      </c>
      <c r="K297" t="s">
        <v>214</v>
      </c>
    </row>
    <row r="298" spans="1:11" x14ac:dyDescent="0.3">
      <c r="A298">
        <v>1258</v>
      </c>
      <c r="B298" t="s">
        <v>438</v>
      </c>
      <c r="C298" t="s">
        <v>16</v>
      </c>
      <c r="D298" s="1">
        <v>42004</v>
      </c>
      <c r="E298" s="2">
        <v>49605000000</v>
      </c>
      <c r="F298" s="2">
        <v>9577000000</v>
      </c>
      <c r="G298" s="2">
        <v>14097000000</v>
      </c>
      <c r="H298" s="2">
        <v>8393000000</v>
      </c>
      <c r="I298" s="2">
        <v>4039000000</v>
      </c>
      <c r="J298" t="s">
        <v>25</v>
      </c>
      <c r="K298" t="s">
        <v>26</v>
      </c>
    </row>
    <row r="299" spans="1:11" x14ac:dyDescent="0.3">
      <c r="A299">
        <v>1261</v>
      </c>
      <c r="B299" t="s">
        <v>439</v>
      </c>
      <c r="C299" t="s">
        <v>15</v>
      </c>
      <c r="D299" s="1">
        <v>42004</v>
      </c>
      <c r="E299" s="2">
        <v>10477600000</v>
      </c>
      <c r="F299" s="2">
        <v>5231000000</v>
      </c>
      <c r="G299" s="2">
        <v>177400000</v>
      </c>
      <c r="H299" t="s">
        <v>12</v>
      </c>
      <c r="I299" s="2">
        <v>3574300000</v>
      </c>
      <c r="J299" t="s">
        <v>47</v>
      </c>
      <c r="K299" t="s">
        <v>379</v>
      </c>
    </row>
    <row r="300" spans="1:11" x14ac:dyDescent="0.3">
      <c r="A300">
        <v>1265</v>
      </c>
      <c r="B300" t="s">
        <v>440</v>
      </c>
      <c r="C300" t="s">
        <v>15</v>
      </c>
      <c r="D300" s="1">
        <v>42004</v>
      </c>
      <c r="E300" s="2">
        <v>2819557000</v>
      </c>
      <c r="F300" s="2">
        <v>205018000</v>
      </c>
      <c r="G300" s="2">
        <v>519267000</v>
      </c>
      <c r="H300" s="2">
        <v>1271353000</v>
      </c>
      <c r="I300" t="s">
        <v>12</v>
      </c>
      <c r="J300" t="s">
        <v>36</v>
      </c>
      <c r="K300" t="s">
        <v>170</v>
      </c>
    </row>
    <row r="301" spans="1:11" x14ac:dyDescent="0.3">
      <c r="A301">
        <v>1270</v>
      </c>
      <c r="B301" t="s">
        <v>441</v>
      </c>
      <c r="C301" t="s">
        <v>16</v>
      </c>
      <c r="D301" s="1">
        <v>42004</v>
      </c>
      <c r="E301" s="2">
        <v>19391400000</v>
      </c>
      <c r="F301" s="2">
        <v>17297300000</v>
      </c>
      <c r="G301" s="2">
        <v>18900000</v>
      </c>
      <c r="H301" t="s">
        <v>12</v>
      </c>
      <c r="I301" s="2">
        <v>50900000</v>
      </c>
      <c r="J301" t="s">
        <v>47</v>
      </c>
      <c r="K301" t="s">
        <v>50</v>
      </c>
    </row>
    <row r="302" spans="1:11" x14ac:dyDescent="0.3">
      <c r="A302">
        <v>1273</v>
      </c>
      <c r="B302" t="s">
        <v>442</v>
      </c>
      <c r="C302" t="s">
        <v>15</v>
      </c>
      <c r="D302" s="1">
        <v>41820</v>
      </c>
      <c r="E302" s="2">
        <v>13215971000</v>
      </c>
      <c r="F302" s="2">
        <v>10188227000</v>
      </c>
      <c r="G302" s="2">
        <v>1633992000</v>
      </c>
      <c r="H302" t="s">
        <v>12</v>
      </c>
      <c r="I302" t="s">
        <v>12</v>
      </c>
      <c r="J302" t="s">
        <v>13</v>
      </c>
      <c r="K302" t="s">
        <v>164</v>
      </c>
    </row>
    <row r="303" spans="1:11" x14ac:dyDescent="0.3">
      <c r="A303">
        <v>1277</v>
      </c>
      <c r="B303" t="s">
        <v>443</v>
      </c>
      <c r="C303" t="s">
        <v>15</v>
      </c>
      <c r="D303" s="1">
        <v>42004</v>
      </c>
      <c r="E303" s="2">
        <v>5822363000</v>
      </c>
      <c r="F303" s="2">
        <v>4244479000</v>
      </c>
      <c r="G303" s="2">
        <v>861390000</v>
      </c>
      <c r="H303" t="s">
        <v>12</v>
      </c>
      <c r="I303" t="s">
        <v>12</v>
      </c>
      <c r="J303" t="s">
        <v>19</v>
      </c>
      <c r="K303" t="s">
        <v>201</v>
      </c>
    </row>
    <row r="304" spans="1:11" x14ac:dyDescent="0.3">
      <c r="A304">
        <v>1282</v>
      </c>
      <c r="B304" t="s">
        <v>444</v>
      </c>
      <c r="C304" t="s">
        <v>16</v>
      </c>
      <c r="D304" s="1">
        <v>42001</v>
      </c>
      <c r="E304" s="2">
        <v>2237219000</v>
      </c>
      <c r="F304" s="2">
        <v>1232611000</v>
      </c>
      <c r="G304" s="2">
        <v>659335000</v>
      </c>
      <c r="H304" s="2">
        <v>121141000</v>
      </c>
      <c r="I304" t="s">
        <v>12</v>
      </c>
      <c r="J304" t="s">
        <v>25</v>
      </c>
      <c r="K304" t="s">
        <v>30</v>
      </c>
    </row>
    <row r="305" spans="1:11" x14ac:dyDescent="0.3">
      <c r="A305">
        <v>1285</v>
      </c>
      <c r="B305" t="s">
        <v>445</v>
      </c>
      <c r="C305" t="s">
        <v>15</v>
      </c>
      <c r="D305" s="1">
        <v>42004</v>
      </c>
      <c r="E305" s="2">
        <v>80106000000</v>
      </c>
      <c r="F305" s="2">
        <v>60775000000</v>
      </c>
      <c r="G305" s="2">
        <v>7001000000</v>
      </c>
      <c r="H305" t="s">
        <v>12</v>
      </c>
      <c r="I305" s="2">
        <v>93000000</v>
      </c>
      <c r="J305" t="s">
        <v>36</v>
      </c>
      <c r="K305" t="s">
        <v>393</v>
      </c>
    </row>
    <row r="306" spans="1:11" x14ac:dyDescent="0.3">
      <c r="A306">
        <v>1290</v>
      </c>
      <c r="B306" t="s">
        <v>446</v>
      </c>
      <c r="C306" t="s">
        <v>16</v>
      </c>
      <c r="D306" s="1">
        <v>42004</v>
      </c>
      <c r="E306" s="2">
        <v>16281000000</v>
      </c>
      <c r="F306" s="2">
        <v>325000000</v>
      </c>
      <c r="G306" s="2">
        <v>9488000000</v>
      </c>
      <c r="H306" t="s">
        <v>12</v>
      </c>
      <c r="I306" s="2">
        <v>273000000</v>
      </c>
      <c r="J306" t="s">
        <v>47</v>
      </c>
      <c r="K306" t="s">
        <v>105</v>
      </c>
    </row>
    <row r="307" spans="1:11" x14ac:dyDescent="0.3">
      <c r="A307">
        <v>1294</v>
      </c>
      <c r="B307" t="s">
        <v>447</v>
      </c>
      <c r="C307" t="s">
        <v>16</v>
      </c>
      <c r="D307" s="1">
        <v>42004</v>
      </c>
      <c r="E307" s="2">
        <v>7039000000</v>
      </c>
      <c r="F307" s="2">
        <v>4576000000</v>
      </c>
      <c r="G307" s="2">
        <v>1493800000</v>
      </c>
      <c r="H307" s="2">
        <v>117300000</v>
      </c>
      <c r="I307" t="s">
        <v>12</v>
      </c>
      <c r="J307" t="s">
        <v>13</v>
      </c>
      <c r="K307" t="s">
        <v>157</v>
      </c>
    </row>
    <row r="308" spans="1:11" x14ac:dyDescent="0.3">
      <c r="A308">
        <v>1298</v>
      </c>
      <c r="B308" t="s">
        <v>448</v>
      </c>
      <c r="C308" t="s">
        <v>16</v>
      </c>
      <c r="D308" s="1">
        <v>42004</v>
      </c>
      <c r="E308" s="2">
        <v>3491632000</v>
      </c>
      <c r="F308" s="2">
        <v>2087854000</v>
      </c>
      <c r="G308" s="2">
        <v>175178000</v>
      </c>
      <c r="H308" t="s">
        <v>12</v>
      </c>
      <c r="I308" s="2">
        <v>417358000</v>
      </c>
      <c r="J308" t="s">
        <v>42</v>
      </c>
      <c r="K308" t="s">
        <v>43</v>
      </c>
    </row>
    <row r="309" spans="1:11" x14ac:dyDescent="0.3">
      <c r="A309">
        <v>1301</v>
      </c>
      <c r="B309" t="s">
        <v>449</v>
      </c>
      <c r="C309" t="s">
        <v>15</v>
      </c>
      <c r="D309" s="1">
        <v>42004</v>
      </c>
      <c r="E309" s="2">
        <v>14791000000</v>
      </c>
      <c r="F309" s="2">
        <v>8348000000</v>
      </c>
      <c r="G309" s="2">
        <v>4013000000</v>
      </c>
      <c r="H309" s="2">
        <v>483000000</v>
      </c>
      <c r="I309" s="2">
        <v>450000000</v>
      </c>
      <c r="J309" t="s">
        <v>59</v>
      </c>
      <c r="K309" t="s">
        <v>193</v>
      </c>
    </row>
    <row r="310" spans="1:11" x14ac:dyDescent="0.3">
      <c r="A310">
        <v>1306</v>
      </c>
      <c r="B310" t="s">
        <v>450</v>
      </c>
      <c r="C310" t="s">
        <v>16</v>
      </c>
      <c r="D310" s="1">
        <v>42004</v>
      </c>
      <c r="E310" s="2">
        <v>7852000000</v>
      </c>
      <c r="F310" s="2">
        <v>1889000000</v>
      </c>
      <c r="G310" s="2">
        <v>2173000000</v>
      </c>
      <c r="H310" t="s">
        <v>12</v>
      </c>
      <c r="I310" s="2">
        <v>923000000</v>
      </c>
      <c r="J310" t="s">
        <v>42</v>
      </c>
      <c r="K310" t="s">
        <v>45</v>
      </c>
    </row>
    <row r="311" spans="1:11" x14ac:dyDescent="0.3">
      <c r="A311">
        <v>1310</v>
      </c>
      <c r="B311" t="s">
        <v>451</v>
      </c>
      <c r="C311" t="s">
        <v>16</v>
      </c>
      <c r="D311" s="1">
        <v>42004</v>
      </c>
      <c r="E311" s="2">
        <v>54105000000</v>
      </c>
      <c r="F311" s="2">
        <v>33560000000</v>
      </c>
      <c r="G311" s="2">
        <v>18786000000</v>
      </c>
      <c r="H311" t="s">
        <v>12</v>
      </c>
      <c r="I311" t="s">
        <v>12</v>
      </c>
      <c r="J311" t="s">
        <v>47</v>
      </c>
      <c r="K311" t="s">
        <v>379</v>
      </c>
    </row>
    <row r="312" spans="1:11" x14ac:dyDescent="0.3">
      <c r="A312">
        <v>1314</v>
      </c>
      <c r="B312" t="s">
        <v>452</v>
      </c>
      <c r="C312" t="s">
        <v>16</v>
      </c>
      <c r="D312" s="1">
        <v>42004</v>
      </c>
      <c r="E312" s="2">
        <v>161212000000</v>
      </c>
      <c r="F312" s="2">
        <v>140183000000</v>
      </c>
      <c r="G312" s="2">
        <v>16703000000</v>
      </c>
      <c r="H312" t="s">
        <v>12</v>
      </c>
      <c r="I312" s="2">
        <v>1019000000</v>
      </c>
      <c r="J312" t="s">
        <v>83</v>
      </c>
      <c r="K312" t="s">
        <v>341</v>
      </c>
    </row>
    <row r="313" spans="1:11" x14ac:dyDescent="0.3">
      <c r="A313">
        <v>1317</v>
      </c>
      <c r="B313" t="s">
        <v>453</v>
      </c>
      <c r="C313" t="s">
        <v>15</v>
      </c>
      <c r="D313" s="1">
        <v>41672</v>
      </c>
      <c r="E313" s="2">
        <v>8186400000</v>
      </c>
      <c r="F313" s="2">
        <v>3967100000</v>
      </c>
      <c r="G313" s="2">
        <v>3673500000</v>
      </c>
      <c r="H313" t="s">
        <v>12</v>
      </c>
      <c r="I313" t="s">
        <v>12</v>
      </c>
      <c r="J313" t="s">
        <v>19</v>
      </c>
      <c r="K313" t="s">
        <v>289</v>
      </c>
    </row>
    <row r="314" spans="1:11" x14ac:dyDescent="0.3">
      <c r="A314">
        <v>1322</v>
      </c>
      <c r="B314" t="s">
        <v>454</v>
      </c>
      <c r="C314" t="s">
        <v>16</v>
      </c>
      <c r="D314" s="1">
        <v>42004</v>
      </c>
      <c r="E314" s="2">
        <v>7747229000</v>
      </c>
      <c r="F314" s="2">
        <v>6578435000</v>
      </c>
      <c r="G314" s="2">
        <v>705477000</v>
      </c>
      <c r="H314" t="s">
        <v>12</v>
      </c>
      <c r="I314" s="2">
        <v>34257000</v>
      </c>
      <c r="J314" t="s">
        <v>13</v>
      </c>
      <c r="K314" t="s">
        <v>164</v>
      </c>
    </row>
    <row r="315" spans="1:11" x14ac:dyDescent="0.3">
      <c r="A315">
        <v>1326</v>
      </c>
      <c r="B315" t="s">
        <v>455</v>
      </c>
      <c r="C315" t="s">
        <v>16</v>
      </c>
      <c r="D315" s="1">
        <v>42004</v>
      </c>
      <c r="E315" s="2">
        <v>12273000000</v>
      </c>
      <c r="F315" s="2">
        <v>6962000000</v>
      </c>
      <c r="G315" s="2">
        <v>1437000000</v>
      </c>
      <c r="H315" s="2">
        <v>96000000</v>
      </c>
      <c r="I315" s="2">
        <v>1170000000</v>
      </c>
      <c r="J315" t="s">
        <v>59</v>
      </c>
      <c r="K315" t="s">
        <v>87</v>
      </c>
    </row>
    <row r="316" spans="1:11" x14ac:dyDescent="0.3">
      <c r="A316">
        <v>1332</v>
      </c>
      <c r="B316" t="s">
        <v>456</v>
      </c>
      <c r="C316" t="s">
        <v>15</v>
      </c>
      <c r="D316" s="1">
        <v>41910</v>
      </c>
      <c r="E316" s="2">
        <v>26487000000</v>
      </c>
      <c r="F316" s="2">
        <v>10686000000</v>
      </c>
      <c r="G316" s="2">
        <v>2774000000</v>
      </c>
      <c r="H316" s="2">
        <v>5477000000</v>
      </c>
      <c r="I316" t="s">
        <v>12</v>
      </c>
      <c r="J316" t="s">
        <v>22</v>
      </c>
      <c r="K316" t="s">
        <v>34</v>
      </c>
    </row>
    <row r="317" spans="1:11" x14ac:dyDescent="0.3">
      <c r="A317">
        <v>1335</v>
      </c>
      <c r="B317" t="s">
        <v>457</v>
      </c>
      <c r="C317" t="s">
        <v>11</v>
      </c>
      <c r="D317" s="1">
        <v>41727</v>
      </c>
      <c r="E317" s="2">
        <v>1148231000</v>
      </c>
      <c r="F317" s="2">
        <v>743304000</v>
      </c>
      <c r="G317" s="2">
        <v>180317000</v>
      </c>
      <c r="H317" s="2">
        <v>197269000</v>
      </c>
      <c r="I317" t="s">
        <v>12</v>
      </c>
      <c r="J317" t="s">
        <v>22</v>
      </c>
      <c r="K317" t="s">
        <v>34</v>
      </c>
    </row>
    <row r="318" spans="1:11" x14ac:dyDescent="0.3">
      <c r="A318">
        <v>1339</v>
      </c>
      <c r="B318" t="s">
        <v>458</v>
      </c>
      <c r="C318" t="s">
        <v>15</v>
      </c>
      <c r="D318" s="1">
        <v>42004</v>
      </c>
      <c r="E318" s="2">
        <v>6638774000</v>
      </c>
      <c r="F318" s="2">
        <v>5253040000</v>
      </c>
      <c r="G318" s="2">
        <v>1030014000</v>
      </c>
      <c r="H318" t="s">
        <v>12</v>
      </c>
      <c r="I318" t="s">
        <v>12</v>
      </c>
      <c r="J318" t="s">
        <v>13</v>
      </c>
      <c r="K318" t="s">
        <v>164</v>
      </c>
    </row>
    <row r="319" spans="1:11" x14ac:dyDescent="0.3">
      <c r="A319">
        <v>1344</v>
      </c>
      <c r="B319" t="s">
        <v>459</v>
      </c>
      <c r="C319" t="s">
        <v>16</v>
      </c>
      <c r="D319" s="1">
        <v>42004</v>
      </c>
      <c r="E319" s="2">
        <v>8073855000</v>
      </c>
      <c r="F319" s="2">
        <v>5306281000</v>
      </c>
      <c r="G319" s="2">
        <v>1048952000</v>
      </c>
      <c r="H319" t="s">
        <v>12</v>
      </c>
      <c r="I319" s="2">
        <v>772445000</v>
      </c>
      <c r="J319" t="s">
        <v>19</v>
      </c>
      <c r="K319" t="s">
        <v>133</v>
      </c>
    </row>
    <row r="320" spans="1:11" x14ac:dyDescent="0.3">
      <c r="A320">
        <v>1347</v>
      </c>
      <c r="B320" t="s">
        <v>460</v>
      </c>
      <c r="C320" t="s">
        <v>15</v>
      </c>
      <c r="D320" s="1">
        <v>42004</v>
      </c>
      <c r="E320" s="2">
        <v>2819557000</v>
      </c>
      <c r="F320" s="2">
        <v>205018000</v>
      </c>
      <c r="G320" s="2">
        <v>519267000</v>
      </c>
      <c r="H320" s="2">
        <v>1271353000</v>
      </c>
      <c r="I320" t="s">
        <v>12</v>
      </c>
      <c r="J320" t="s">
        <v>25</v>
      </c>
      <c r="K320" t="s">
        <v>66</v>
      </c>
    </row>
    <row r="321" spans="1:11" x14ac:dyDescent="0.3">
      <c r="A321">
        <v>1351</v>
      </c>
      <c r="B321" t="s">
        <v>461</v>
      </c>
      <c r="C321" t="s">
        <v>15</v>
      </c>
      <c r="D321" s="1">
        <v>42004</v>
      </c>
      <c r="E321" s="2">
        <v>4695014000</v>
      </c>
      <c r="F321" s="2">
        <v>2772098000</v>
      </c>
      <c r="G321" s="2">
        <v>1425734000</v>
      </c>
      <c r="H321" t="s">
        <v>12</v>
      </c>
      <c r="I321" s="2">
        <v>557000</v>
      </c>
      <c r="J321" t="s">
        <v>13</v>
      </c>
      <c r="K321" t="s">
        <v>462</v>
      </c>
    </row>
    <row r="322" spans="1:11" x14ac:dyDescent="0.3">
      <c r="A322">
        <v>1355</v>
      </c>
      <c r="B322" t="s">
        <v>463</v>
      </c>
      <c r="C322" t="s">
        <v>15</v>
      </c>
      <c r="D322" s="1">
        <v>41698</v>
      </c>
      <c r="E322" s="2">
        <v>1534615000</v>
      </c>
      <c r="F322" s="2">
        <v>232600000</v>
      </c>
      <c r="G322" s="2">
        <v>750292000</v>
      </c>
      <c r="H322" s="2">
        <v>317263000</v>
      </c>
      <c r="I322" t="s">
        <v>12</v>
      </c>
      <c r="J322" t="s">
        <v>22</v>
      </c>
      <c r="K322" t="s">
        <v>400</v>
      </c>
    </row>
    <row r="323" spans="1:11" x14ac:dyDescent="0.3">
      <c r="A323">
        <v>1359</v>
      </c>
      <c r="B323" t="s">
        <v>464</v>
      </c>
      <c r="C323" t="s">
        <v>15</v>
      </c>
      <c r="D323" s="1">
        <v>41727</v>
      </c>
      <c r="E323" s="2">
        <v>7450000000</v>
      </c>
      <c r="F323" s="2">
        <v>3140000000</v>
      </c>
      <c r="G323" s="2">
        <v>3142000000</v>
      </c>
      <c r="H323" t="s">
        <v>12</v>
      </c>
      <c r="I323" s="2">
        <v>35000000</v>
      </c>
      <c r="J323" t="s">
        <v>19</v>
      </c>
      <c r="K323" t="s">
        <v>289</v>
      </c>
    </row>
    <row r="324" spans="1:11" x14ac:dyDescent="0.3">
      <c r="A324">
        <v>1363</v>
      </c>
      <c r="B324" t="s">
        <v>465</v>
      </c>
      <c r="C324" t="s">
        <v>15</v>
      </c>
      <c r="D324" s="1">
        <v>41912</v>
      </c>
      <c r="E324" s="2">
        <v>6623500000</v>
      </c>
      <c r="F324" s="2">
        <v>3869600000</v>
      </c>
      <c r="G324" s="2">
        <v>1570100000</v>
      </c>
      <c r="H324" t="s">
        <v>12</v>
      </c>
      <c r="I324" t="s">
        <v>12</v>
      </c>
      <c r="J324" t="s">
        <v>13</v>
      </c>
      <c r="K324" t="s">
        <v>164</v>
      </c>
    </row>
    <row r="325" spans="1:11" x14ac:dyDescent="0.3">
      <c r="A325">
        <v>1368</v>
      </c>
      <c r="B325" t="s">
        <v>466</v>
      </c>
      <c r="C325" t="s">
        <v>16</v>
      </c>
      <c r="D325" s="1">
        <v>42004</v>
      </c>
      <c r="E325" s="2">
        <v>3549494000</v>
      </c>
      <c r="F325" s="2">
        <v>1447595000</v>
      </c>
      <c r="G325" s="2">
        <v>1102426000</v>
      </c>
      <c r="H325" t="s">
        <v>12</v>
      </c>
      <c r="I325" t="s">
        <v>12</v>
      </c>
      <c r="J325" t="s">
        <v>13</v>
      </c>
      <c r="K325" t="s">
        <v>164</v>
      </c>
    </row>
    <row r="326" spans="1:11" x14ac:dyDescent="0.3">
      <c r="A326">
        <v>1371</v>
      </c>
      <c r="B326" t="s">
        <v>467</v>
      </c>
      <c r="C326" t="s">
        <v>15</v>
      </c>
      <c r="D326" s="1">
        <v>41671</v>
      </c>
      <c r="E326" s="2">
        <v>10230353000</v>
      </c>
      <c r="F326" s="2">
        <v>7360924000</v>
      </c>
      <c r="G326" s="2">
        <v>1526366000</v>
      </c>
      <c r="H326" t="s">
        <v>12</v>
      </c>
      <c r="I326" t="s">
        <v>12</v>
      </c>
      <c r="J326" t="s">
        <v>19</v>
      </c>
      <c r="K326" t="s">
        <v>257</v>
      </c>
    </row>
    <row r="327" spans="1:11" x14ac:dyDescent="0.3">
      <c r="A327">
        <v>1376</v>
      </c>
      <c r="B327" t="s">
        <v>468</v>
      </c>
      <c r="C327" t="s">
        <v>16</v>
      </c>
      <c r="D327" s="1">
        <v>42004</v>
      </c>
      <c r="E327" s="2">
        <v>2042537000</v>
      </c>
      <c r="F327" s="2">
        <v>605752000</v>
      </c>
      <c r="G327" s="2">
        <v>191802000</v>
      </c>
      <c r="H327" t="s">
        <v>12</v>
      </c>
      <c r="I327" s="2">
        <v>551032000</v>
      </c>
      <c r="J327" t="s">
        <v>83</v>
      </c>
      <c r="K327" t="s">
        <v>84</v>
      </c>
    </row>
    <row r="328" spans="1:11" x14ac:dyDescent="0.3">
      <c r="A328">
        <v>1379</v>
      </c>
      <c r="B328" t="s">
        <v>469</v>
      </c>
      <c r="C328" t="s">
        <v>15</v>
      </c>
      <c r="D328" s="1">
        <v>42004</v>
      </c>
      <c r="E328" s="2">
        <v>8803300000</v>
      </c>
      <c r="F328" s="2">
        <v>5643100000</v>
      </c>
      <c r="G328" s="2">
        <v>998400000</v>
      </c>
      <c r="H328" t="s">
        <v>12</v>
      </c>
      <c r="I328" s="2">
        <v>906900000</v>
      </c>
      <c r="J328" t="s">
        <v>13</v>
      </c>
      <c r="K328" t="s">
        <v>164</v>
      </c>
    </row>
    <row r="329" spans="1:11" x14ac:dyDescent="0.3">
      <c r="A329">
        <v>1383</v>
      </c>
      <c r="B329" t="s">
        <v>470</v>
      </c>
      <c r="C329" t="s">
        <v>15</v>
      </c>
      <c r="D329" s="1">
        <v>41910</v>
      </c>
      <c r="E329" s="2">
        <v>16447800000</v>
      </c>
      <c r="F329" s="2">
        <v>6858800000</v>
      </c>
      <c r="G329" s="2">
        <v>6086800000</v>
      </c>
      <c r="H329" t="s">
        <v>12</v>
      </c>
      <c r="I329" s="2">
        <v>709600000</v>
      </c>
      <c r="J329" t="s">
        <v>19</v>
      </c>
      <c r="K329" t="s">
        <v>155</v>
      </c>
    </row>
    <row r="330" spans="1:11" x14ac:dyDescent="0.3">
      <c r="A330">
        <v>1388</v>
      </c>
      <c r="B330" t="s">
        <v>471</v>
      </c>
      <c r="C330" t="s">
        <v>16</v>
      </c>
      <c r="D330" s="1">
        <v>42004</v>
      </c>
      <c r="E330" s="2">
        <v>4951000000</v>
      </c>
      <c r="F330" s="2">
        <v>3331000000</v>
      </c>
      <c r="G330" s="2">
        <v>229000000</v>
      </c>
      <c r="H330" t="s">
        <v>12</v>
      </c>
      <c r="I330" s="2">
        <v>384000000</v>
      </c>
      <c r="J330" t="s">
        <v>42</v>
      </c>
      <c r="K330" t="s">
        <v>43</v>
      </c>
    </row>
    <row r="331" spans="1:11" x14ac:dyDescent="0.3">
      <c r="A331">
        <v>1396</v>
      </c>
      <c r="B331" t="s">
        <v>472</v>
      </c>
      <c r="C331" t="s">
        <v>16</v>
      </c>
      <c r="D331" s="1">
        <v>42004</v>
      </c>
      <c r="E331" s="2">
        <v>5903000000</v>
      </c>
      <c r="F331" s="2">
        <v>2790000000</v>
      </c>
      <c r="G331" s="2">
        <v>393000000</v>
      </c>
      <c r="H331" t="s">
        <v>12</v>
      </c>
      <c r="I331" s="2">
        <v>796000000</v>
      </c>
      <c r="J331" t="s">
        <v>83</v>
      </c>
      <c r="K331" t="s">
        <v>341</v>
      </c>
    </row>
    <row r="332" spans="1:11" x14ac:dyDescent="0.3">
      <c r="A332">
        <v>1399</v>
      </c>
      <c r="B332" t="s">
        <v>473</v>
      </c>
      <c r="C332" t="s">
        <v>15</v>
      </c>
      <c r="D332" s="1">
        <v>42004</v>
      </c>
      <c r="E332" s="2">
        <v>7750500000</v>
      </c>
      <c r="F332" s="2">
        <v>5062900000</v>
      </c>
      <c r="G332" s="2">
        <v>1849400000</v>
      </c>
      <c r="H332" t="s">
        <v>12</v>
      </c>
      <c r="I332" s="2">
        <v>118900000</v>
      </c>
      <c r="J332" t="s">
        <v>59</v>
      </c>
      <c r="K332" t="s">
        <v>96</v>
      </c>
    </row>
    <row r="333" spans="1:11" x14ac:dyDescent="0.3">
      <c r="A333">
        <v>1404</v>
      </c>
      <c r="B333" t="s">
        <v>474</v>
      </c>
      <c r="C333" t="s">
        <v>16</v>
      </c>
      <c r="D333" s="1">
        <v>42004</v>
      </c>
      <c r="E333" s="2">
        <v>11129533000</v>
      </c>
      <c r="F333" s="2">
        <v>5965049000</v>
      </c>
      <c r="G333" s="2">
        <v>3860448000</v>
      </c>
      <c r="H333" t="s">
        <v>12</v>
      </c>
      <c r="I333" t="s">
        <v>12</v>
      </c>
      <c r="J333" t="s">
        <v>59</v>
      </c>
      <c r="K333" t="s">
        <v>60</v>
      </c>
    </row>
    <row r="334" spans="1:11" x14ac:dyDescent="0.3">
      <c r="A334">
        <v>1407</v>
      </c>
      <c r="B334" t="s">
        <v>475</v>
      </c>
      <c r="C334" t="s">
        <v>15</v>
      </c>
      <c r="D334" s="1">
        <v>41671</v>
      </c>
      <c r="E334" s="2">
        <v>4209200000</v>
      </c>
      <c r="F334" s="2">
        <v>2628700000</v>
      </c>
      <c r="G334" s="2">
        <v>1010000000</v>
      </c>
      <c r="H334" t="s">
        <v>12</v>
      </c>
      <c r="I334" t="s">
        <v>12</v>
      </c>
      <c r="J334" t="s">
        <v>19</v>
      </c>
      <c r="K334" t="s">
        <v>79</v>
      </c>
    </row>
    <row r="335" spans="1:11" x14ac:dyDescent="0.3">
      <c r="A335">
        <v>1411</v>
      </c>
      <c r="B335" t="s">
        <v>476</v>
      </c>
      <c r="C335" t="s">
        <v>15</v>
      </c>
      <c r="D335" s="1">
        <v>41759</v>
      </c>
      <c r="E335" s="2">
        <v>5610600000</v>
      </c>
      <c r="F335" s="2">
        <v>3579600000</v>
      </c>
      <c r="G335" s="2">
        <v>1013100000</v>
      </c>
      <c r="H335" t="s">
        <v>12</v>
      </c>
      <c r="I335" s="2">
        <v>98900000</v>
      </c>
      <c r="J335" t="s">
        <v>36</v>
      </c>
      <c r="K335" t="s">
        <v>124</v>
      </c>
    </row>
    <row r="336" spans="1:11" x14ac:dyDescent="0.3">
      <c r="A336">
        <v>1416</v>
      </c>
      <c r="B336" t="s">
        <v>477</v>
      </c>
      <c r="C336" t="s">
        <v>16</v>
      </c>
      <c r="D336" s="1">
        <v>42004</v>
      </c>
      <c r="E336" s="2">
        <v>1519978000</v>
      </c>
      <c r="F336" s="2">
        <v>500126000</v>
      </c>
      <c r="G336" s="2">
        <v>133502000</v>
      </c>
      <c r="H336" t="s">
        <v>12</v>
      </c>
      <c r="I336" s="2">
        <v>393987000</v>
      </c>
      <c r="J336" t="s">
        <v>52</v>
      </c>
      <c r="K336" t="s">
        <v>478</v>
      </c>
    </row>
    <row r="337" spans="1:11" x14ac:dyDescent="0.3">
      <c r="A337">
        <v>1424</v>
      </c>
      <c r="B337" t="s">
        <v>481</v>
      </c>
      <c r="C337" t="s">
        <v>16</v>
      </c>
      <c r="D337" s="1">
        <v>42004</v>
      </c>
      <c r="E337" s="2">
        <v>2665456000</v>
      </c>
      <c r="F337" s="2">
        <v>778896000</v>
      </c>
      <c r="G337" s="2">
        <v>764799000</v>
      </c>
      <c r="H337" t="s">
        <v>12</v>
      </c>
      <c r="I337" s="2">
        <v>128582000</v>
      </c>
      <c r="J337" t="s">
        <v>19</v>
      </c>
      <c r="K337" t="s">
        <v>204</v>
      </c>
    </row>
    <row r="338" spans="1:11" x14ac:dyDescent="0.3">
      <c r="A338">
        <v>1428</v>
      </c>
      <c r="B338" t="s">
        <v>482</v>
      </c>
      <c r="C338" t="s">
        <v>16</v>
      </c>
      <c r="D338" s="1">
        <v>42004</v>
      </c>
      <c r="E338" s="2">
        <v>18467000000</v>
      </c>
      <c r="F338" s="2">
        <v>11031000000</v>
      </c>
      <c r="G338" s="2">
        <v>981000000</v>
      </c>
      <c r="H338" t="s">
        <v>12</v>
      </c>
      <c r="I338" s="2">
        <v>1945000000</v>
      </c>
      <c r="J338" t="s">
        <v>42</v>
      </c>
      <c r="K338" t="s">
        <v>45</v>
      </c>
    </row>
    <row r="339" spans="1:11" x14ac:dyDescent="0.3">
      <c r="A339">
        <v>1432</v>
      </c>
      <c r="B339" t="s">
        <v>483</v>
      </c>
      <c r="C339" t="s">
        <v>16</v>
      </c>
      <c r="D339" s="1">
        <v>42004</v>
      </c>
      <c r="E339" s="2">
        <v>4870818000</v>
      </c>
      <c r="F339" s="2">
        <v>882803000</v>
      </c>
      <c r="G339" s="2">
        <v>446845000</v>
      </c>
      <c r="H339" t="s">
        <v>12</v>
      </c>
      <c r="I339" s="2">
        <v>1143827000</v>
      </c>
      <c r="J339" t="s">
        <v>52</v>
      </c>
      <c r="K339" t="s">
        <v>53</v>
      </c>
    </row>
    <row r="340" spans="1:11" x14ac:dyDescent="0.3">
      <c r="A340">
        <v>1439</v>
      </c>
      <c r="B340" t="s">
        <v>484</v>
      </c>
      <c r="C340" t="s">
        <v>15</v>
      </c>
      <c r="D340" s="1">
        <v>41671</v>
      </c>
      <c r="E340" s="2">
        <v>23114000000</v>
      </c>
      <c r="F340" s="2">
        <v>17082000000</v>
      </c>
      <c r="G340" s="2">
        <v>4735000000</v>
      </c>
      <c r="H340" t="s">
        <v>12</v>
      </c>
      <c r="I340" s="2">
        <v>55000000</v>
      </c>
      <c r="J340" t="s">
        <v>19</v>
      </c>
      <c r="K340" t="s">
        <v>79</v>
      </c>
    </row>
    <row r="341" spans="1:11" x14ac:dyDescent="0.3">
      <c r="A341">
        <v>1444</v>
      </c>
      <c r="B341" t="s">
        <v>485</v>
      </c>
      <c r="C341" t="s">
        <v>16</v>
      </c>
      <c r="D341" s="1">
        <v>42004</v>
      </c>
      <c r="E341" s="2">
        <v>2555601000</v>
      </c>
      <c r="F341" s="2">
        <v>1461190000</v>
      </c>
      <c r="G341" s="2">
        <v>489937000</v>
      </c>
      <c r="H341" t="s">
        <v>12</v>
      </c>
      <c r="I341" s="2">
        <v>48138000</v>
      </c>
      <c r="J341" t="s">
        <v>13</v>
      </c>
      <c r="K341" t="s">
        <v>164</v>
      </c>
    </row>
    <row r="342" spans="1:11" x14ac:dyDescent="0.3">
      <c r="A342">
        <v>1448</v>
      </c>
      <c r="B342" t="s">
        <v>486</v>
      </c>
      <c r="C342" t="s">
        <v>16</v>
      </c>
      <c r="D342" s="1">
        <v>42004</v>
      </c>
      <c r="E342" s="2">
        <v>11035000000</v>
      </c>
      <c r="F342" s="2">
        <v>7689000000</v>
      </c>
      <c r="G342" s="2">
        <v>414000000</v>
      </c>
      <c r="H342" t="s">
        <v>12</v>
      </c>
      <c r="I342" s="2">
        <v>1156000000</v>
      </c>
      <c r="J342" t="s">
        <v>42</v>
      </c>
      <c r="K342" t="s">
        <v>43</v>
      </c>
    </row>
    <row r="343" spans="1:11" x14ac:dyDescent="0.3">
      <c r="A343">
        <v>1452</v>
      </c>
      <c r="B343" t="s">
        <v>487</v>
      </c>
      <c r="C343" t="s">
        <v>16</v>
      </c>
      <c r="D343" s="1">
        <v>42004</v>
      </c>
      <c r="E343" s="2">
        <v>8707000000</v>
      </c>
      <c r="F343" s="2">
        <v>235000000</v>
      </c>
      <c r="G343" s="2">
        <v>5518000000</v>
      </c>
      <c r="H343" t="s">
        <v>12</v>
      </c>
      <c r="I343" s="2">
        <v>367000000</v>
      </c>
      <c r="J343" t="s">
        <v>47</v>
      </c>
      <c r="K343" t="s">
        <v>105</v>
      </c>
    </row>
    <row r="344" spans="1:11" x14ac:dyDescent="0.3">
      <c r="A344">
        <v>1459</v>
      </c>
      <c r="B344" t="s">
        <v>488</v>
      </c>
      <c r="C344" t="s">
        <v>15</v>
      </c>
      <c r="D344" s="1">
        <v>41817</v>
      </c>
      <c r="E344" s="2">
        <v>13724000000</v>
      </c>
      <c r="F344" s="2">
        <v>9878000000</v>
      </c>
      <c r="G344" s="2">
        <v>722000000</v>
      </c>
      <c r="H344" s="2">
        <v>1226000000</v>
      </c>
      <c r="I344" s="2">
        <v>98000000</v>
      </c>
      <c r="J344" t="s">
        <v>22</v>
      </c>
      <c r="K344" t="s">
        <v>489</v>
      </c>
    </row>
    <row r="345" spans="1:11" x14ac:dyDescent="0.3">
      <c r="A345">
        <v>1463</v>
      </c>
      <c r="B345" t="s">
        <v>490</v>
      </c>
      <c r="C345" t="s">
        <v>15</v>
      </c>
      <c r="D345" s="1">
        <v>41698</v>
      </c>
      <c r="E345" s="2">
        <v>4867700000</v>
      </c>
      <c r="F345" s="2">
        <v>2876000000</v>
      </c>
      <c r="G345" s="2">
        <v>895100000</v>
      </c>
      <c r="H345" t="s">
        <v>12</v>
      </c>
      <c r="I345" t="s">
        <v>12</v>
      </c>
      <c r="J345" t="s">
        <v>36</v>
      </c>
      <c r="K345" t="s">
        <v>491</v>
      </c>
    </row>
    <row r="346" spans="1:11" x14ac:dyDescent="0.3">
      <c r="A346">
        <v>1471</v>
      </c>
      <c r="B346" t="s">
        <v>493</v>
      </c>
      <c r="C346" t="s">
        <v>15</v>
      </c>
      <c r="D346" s="1">
        <v>41915</v>
      </c>
      <c r="E346" s="2">
        <v>2291500000</v>
      </c>
      <c r="F346" s="2">
        <v>1268800000</v>
      </c>
      <c r="G346" s="2">
        <v>179100000</v>
      </c>
      <c r="H346" s="2">
        <v>252200000</v>
      </c>
      <c r="I346" s="2">
        <v>25900000</v>
      </c>
      <c r="J346" t="s">
        <v>22</v>
      </c>
      <c r="K346" t="s">
        <v>34</v>
      </c>
    </row>
    <row r="347" spans="1:11" x14ac:dyDescent="0.3">
      <c r="A347">
        <v>1476</v>
      </c>
      <c r="B347" t="s">
        <v>494</v>
      </c>
      <c r="C347" t="s">
        <v>16</v>
      </c>
      <c r="D347" s="1">
        <v>42004</v>
      </c>
      <c r="E347" s="2">
        <v>4038000000</v>
      </c>
      <c r="F347" s="2">
        <v>427000000</v>
      </c>
      <c r="G347" s="2">
        <v>1296000000</v>
      </c>
      <c r="H347" t="s">
        <v>12</v>
      </c>
      <c r="I347" s="2">
        <v>942000000</v>
      </c>
      <c r="J347" t="s">
        <v>83</v>
      </c>
      <c r="K347" t="s">
        <v>84</v>
      </c>
    </row>
    <row r="348" spans="1:11" x14ac:dyDescent="0.3">
      <c r="A348">
        <v>1480</v>
      </c>
      <c r="B348" t="s">
        <v>495</v>
      </c>
      <c r="C348" t="s">
        <v>16</v>
      </c>
      <c r="D348" s="1">
        <v>42004</v>
      </c>
      <c r="E348" s="2">
        <v>12727000000</v>
      </c>
      <c r="F348" s="2">
        <v>470000000</v>
      </c>
      <c r="G348" s="2">
        <v>2927000000</v>
      </c>
      <c r="H348" t="s">
        <v>12</v>
      </c>
      <c r="I348" s="2">
        <v>5492000000</v>
      </c>
      <c r="J348" t="s">
        <v>47</v>
      </c>
      <c r="K348" t="s">
        <v>100</v>
      </c>
    </row>
    <row r="349" spans="1:11" x14ac:dyDescent="0.3">
      <c r="A349">
        <v>1483</v>
      </c>
      <c r="B349" t="s">
        <v>496</v>
      </c>
      <c r="C349" t="s">
        <v>15</v>
      </c>
      <c r="D349" s="1">
        <v>42004</v>
      </c>
      <c r="E349" s="2">
        <v>9675000000</v>
      </c>
      <c r="F349" s="2">
        <v>3319000000</v>
      </c>
      <c r="G349" s="2">
        <v>4308000000</v>
      </c>
      <c r="H349" s="2">
        <v>614000000</v>
      </c>
      <c r="I349" s="2">
        <v>188000000</v>
      </c>
      <c r="J349" t="s">
        <v>25</v>
      </c>
      <c r="K349" t="s">
        <v>30</v>
      </c>
    </row>
    <row r="350" spans="1:11" x14ac:dyDescent="0.3">
      <c r="A350">
        <v>1487</v>
      </c>
      <c r="B350" t="s">
        <v>497</v>
      </c>
      <c r="C350" t="s">
        <v>15</v>
      </c>
      <c r="D350" s="1">
        <v>41726</v>
      </c>
      <c r="E350" s="2">
        <v>4183000000</v>
      </c>
      <c r="F350" s="2">
        <v>791000000</v>
      </c>
      <c r="G350" s="2">
        <v>2186000000</v>
      </c>
      <c r="H350" s="2">
        <v>722000000</v>
      </c>
      <c r="I350" s="2">
        <v>93000000</v>
      </c>
      <c r="J350" t="s">
        <v>22</v>
      </c>
      <c r="K350" t="s">
        <v>32</v>
      </c>
    </row>
    <row r="351" spans="1:11" x14ac:dyDescent="0.3">
      <c r="A351">
        <v>1491</v>
      </c>
      <c r="B351" t="s">
        <v>498</v>
      </c>
      <c r="C351" t="s">
        <v>15</v>
      </c>
      <c r="D351" s="1">
        <v>41818</v>
      </c>
      <c r="E351" s="2">
        <v>46516712000</v>
      </c>
      <c r="F351" s="2">
        <v>38335677000</v>
      </c>
      <c r="G351" t="s">
        <v>12</v>
      </c>
      <c r="H351" t="s">
        <v>12</v>
      </c>
      <c r="I351" t="s">
        <v>12</v>
      </c>
      <c r="J351" t="s">
        <v>36</v>
      </c>
      <c r="K351" t="s">
        <v>499</v>
      </c>
    </row>
    <row r="352" spans="1:11" x14ac:dyDescent="0.3">
      <c r="A352">
        <v>1496</v>
      </c>
      <c r="B352" t="s">
        <v>500</v>
      </c>
      <c r="C352" t="s">
        <v>16</v>
      </c>
      <c r="D352" s="1">
        <v>42004</v>
      </c>
      <c r="E352" s="2">
        <v>132447000000</v>
      </c>
      <c r="F352" s="2">
        <v>60145000000</v>
      </c>
      <c r="G352" s="2">
        <v>41817000000</v>
      </c>
      <c r="H352" t="s">
        <v>12</v>
      </c>
      <c r="I352" s="2">
        <v>18273000000</v>
      </c>
      <c r="J352" t="s">
        <v>182</v>
      </c>
      <c r="K352" t="s">
        <v>183</v>
      </c>
    </row>
    <row r="353" spans="1:11" x14ac:dyDescent="0.3">
      <c r="A353">
        <v>1499</v>
      </c>
      <c r="B353" t="s">
        <v>501</v>
      </c>
      <c r="C353" t="s">
        <v>15</v>
      </c>
      <c r="D353" s="1">
        <v>42004</v>
      </c>
      <c r="E353" s="2">
        <v>4146300000</v>
      </c>
      <c r="F353" s="2">
        <v>2493300000</v>
      </c>
      <c r="G353" s="2">
        <v>1163900000</v>
      </c>
      <c r="H353" t="s">
        <v>12</v>
      </c>
      <c r="I353" t="s">
        <v>12</v>
      </c>
      <c r="J353" t="s">
        <v>36</v>
      </c>
      <c r="K353" t="s">
        <v>502</v>
      </c>
    </row>
    <row r="354" spans="1:11" x14ac:dyDescent="0.3">
      <c r="A354">
        <v>1504</v>
      </c>
      <c r="B354" t="s">
        <v>503</v>
      </c>
      <c r="C354" t="s">
        <v>16</v>
      </c>
      <c r="D354" s="1">
        <v>42004</v>
      </c>
      <c r="E354" s="2">
        <v>2732000000</v>
      </c>
      <c r="F354" s="2">
        <v>1253000000</v>
      </c>
      <c r="G354" s="2">
        <v>770000000</v>
      </c>
      <c r="H354" s="2">
        <v>206000000</v>
      </c>
      <c r="I354" t="s">
        <v>12</v>
      </c>
      <c r="J354" t="s">
        <v>22</v>
      </c>
      <c r="K354" t="s">
        <v>32</v>
      </c>
    </row>
    <row r="355" spans="1:11" x14ac:dyDescent="0.3">
      <c r="A355">
        <v>1507</v>
      </c>
      <c r="B355" t="s">
        <v>504</v>
      </c>
      <c r="C355" t="s">
        <v>15</v>
      </c>
      <c r="D355" s="1">
        <v>41912</v>
      </c>
      <c r="E355" s="2">
        <v>2372906000</v>
      </c>
      <c r="F355" s="2">
        <v>1105032000</v>
      </c>
      <c r="G355" s="2">
        <v>276446000</v>
      </c>
      <c r="H355" t="s">
        <v>12</v>
      </c>
      <c r="I355" s="2">
        <v>63608000</v>
      </c>
      <c r="J355" t="s">
        <v>13</v>
      </c>
      <c r="K355" t="s">
        <v>91</v>
      </c>
    </row>
    <row r="356" spans="1:11" x14ac:dyDescent="0.3">
      <c r="A356">
        <v>1511</v>
      </c>
      <c r="B356" t="s">
        <v>505</v>
      </c>
      <c r="C356" t="s">
        <v>15</v>
      </c>
      <c r="D356" s="1">
        <v>41908</v>
      </c>
      <c r="E356" s="2">
        <v>11973000000</v>
      </c>
      <c r="F356" s="2">
        <v>8001000000</v>
      </c>
      <c r="G356" s="2">
        <v>1534000000</v>
      </c>
      <c r="H356" s="2">
        <v>583000000</v>
      </c>
      <c r="I356" t="s">
        <v>12</v>
      </c>
      <c r="J356" t="s">
        <v>22</v>
      </c>
      <c r="K356" t="s">
        <v>506</v>
      </c>
    </row>
    <row r="357" spans="1:11" x14ac:dyDescent="0.3">
      <c r="A357">
        <v>1516</v>
      </c>
      <c r="B357" t="s">
        <v>507</v>
      </c>
      <c r="C357" t="s">
        <v>16</v>
      </c>
      <c r="D357" s="1">
        <v>42004</v>
      </c>
      <c r="E357" s="2">
        <v>2626141000</v>
      </c>
      <c r="F357" s="2">
        <v>954990000</v>
      </c>
      <c r="G357" s="2">
        <v>766854000</v>
      </c>
      <c r="H357" t="s">
        <v>12</v>
      </c>
      <c r="I357" s="2">
        <v>151837000</v>
      </c>
      <c r="J357" t="s">
        <v>19</v>
      </c>
      <c r="K357" t="s">
        <v>508</v>
      </c>
    </row>
    <row r="358" spans="1:11" x14ac:dyDescent="0.3">
      <c r="A358">
        <v>1519</v>
      </c>
      <c r="B358" t="s">
        <v>509</v>
      </c>
      <c r="C358" t="s">
        <v>15</v>
      </c>
      <c r="D358" s="1">
        <v>41671</v>
      </c>
      <c r="E358" s="2">
        <v>71279000000</v>
      </c>
      <c r="F358" s="2">
        <v>50039000000</v>
      </c>
      <c r="G358" s="2">
        <v>14465000000</v>
      </c>
      <c r="H358" t="s">
        <v>12</v>
      </c>
      <c r="I358" s="2">
        <v>1996000000</v>
      </c>
      <c r="J358" t="s">
        <v>19</v>
      </c>
      <c r="K358" t="s">
        <v>197</v>
      </c>
    </row>
    <row r="359" spans="1:11" x14ac:dyDescent="0.3">
      <c r="A359">
        <v>1523</v>
      </c>
      <c r="B359" t="s">
        <v>510</v>
      </c>
      <c r="C359" t="s">
        <v>15</v>
      </c>
      <c r="D359" s="1">
        <v>41670</v>
      </c>
      <c r="E359" s="2">
        <v>4031100000</v>
      </c>
      <c r="F359" s="2">
        <v>1690700000</v>
      </c>
      <c r="G359" s="2">
        <v>2036100000</v>
      </c>
      <c r="H359" t="s">
        <v>12</v>
      </c>
      <c r="I359" t="s">
        <v>12</v>
      </c>
      <c r="J359" t="s">
        <v>19</v>
      </c>
      <c r="K359" t="s">
        <v>289</v>
      </c>
    </row>
    <row r="360" spans="1:11" x14ac:dyDescent="0.3">
      <c r="A360">
        <v>1527</v>
      </c>
      <c r="B360" t="s">
        <v>511</v>
      </c>
      <c r="C360" t="s">
        <v>15</v>
      </c>
      <c r="D360" s="1">
        <v>41671</v>
      </c>
      <c r="E360" s="2">
        <v>27422696000</v>
      </c>
      <c r="F360" s="2">
        <v>19605037000</v>
      </c>
      <c r="G360" s="2">
        <v>4467089000</v>
      </c>
      <c r="H360" t="s">
        <v>12</v>
      </c>
      <c r="I360" t="s">
        <v>12</v>
      </c>
      <c r="J360" t="s">
        <v>19</v>
      </c>
      <c r="K360" t="s">
        <v>257</v>
      </c>
    </row>
    <row r="361" spans="1:11" x14ac:dyDescent="0.3">
      <c r="A361">
        <v>1532</v>
      </c>
      <c r="B361" t="s">
        <v>512</v>
      </c>
      <c r="C361" t="s">
        <v>16</v>
      </c>
      <c r="D361" s="1">
        <v>42004</v>
      </c>
      <c r="E361" s="2">
        <v>3620095000</v>
      </c>
      <c r="F361" s="2">
        <v>1903384000</v>
      </c>
      <c r="G361" t="s">
        <v>12</v>
      </c>
      <c r="H361" t="s">
        <v>12</v>
      </c>
      <c r="I361" s="2">
        <v>855908000</v>
      </c>
      <c r="J361" t="s">
        <v>47</v>
      </c>
      <c r="K361" t="s">
        <v>48</v>
      </c>
    </row>
    <row r="362" spans="1:11" x14ac:dyDescent="0.3">
      <c r="A362">
        <v>1536</v>
      </c>
      <c r="B362" t="s">
        <v>513</v>
      </c>
      <c r="C362" t="s">
        <v>16</v>
      </c>
      <c r="D362" s="1">
        <v>42004</v>
      </c>
      <c r="E362" s="2">
        <v>16889600000</v>
      </c>
      <c r="F362" s="2">
        <v>9397600000</v>
      </c>
      <c r="G362" s="2">
        <v>4896100000</v>
      </c>
      <c r="H362" s="2">
        <v>691100000</v>
      </c>
      <c r="I362" t="s">
        <v>12</v>
      </c>
      <c r="J362" t="s">
        <v>25</v>
      </c>
      <c r="K362" t="s">
        <v>30</v>
      </c>
    </row>
    <row r="363" spans="1:11" x14ac:dyDescent="0.3">
      <c r="A363">
        <v>1540</v>
      </c>
      <c r="B363" t="s">
        <v>514</v>
      </c>
      <c r="C363" t="s">
        <v>16</v>
      </c>
      <c r="D363" s="1">
        <v>42004</v>
      </c>
      <c r="E363" s="2">
        <v>1246000000</v>
      </c>
      <c r="F363" s="2">
        <v>40000000</v>
      </c>
      <c r="G363" s="2">
        <v>801000000</v>
      </c>
      <c r="H363" t="s">
        <v>12</v>
      </c>
      <c r="I363" s="2">
        <v>65000000</v>
      </c>
      <c r="J363" t="s">
        <v>19</v>
      </c>
      <c r="K363" t="s">
        <v>77</v>
      </c>
    </row>
    <row r="364" spans="1:11" x14ac:dyDescent="0.3">
      <c r="A364">
        <v>1543</v>
      </c>
      <c r="B364" t="s">
        <v>515</v>
      </c>
      <c r="C364" t="s">
        <v>15</v>
      </c>
      <c r="D364" s="1">
        <v>42004</v>
      </c>
      <c r="E364" s="2">
        <v>27174000000</v>
      </c>
      <c r="F364" s="2">
        <v>13870000000</v>
      </c>
      <c r="G364" s="2">
        <v>3964000000</v>
      </c>
      <c r="H364" t="s">
        <v>12</v>
      </c>
      <c r="I364" s="2">
        <v>3882000000</v>
      </c>
      <c r="J364" t="s">
        <v>47</v>
      </c>
      <c r="K364" t="s">
        <v>50</v>
      </c>
    </row>
    <row r="365" spans="1:11" x14ac:dyDescent="0.3">
      <c r="A365">
        <v>1548</v>
      </c>
      <c r="B365" t="s">
        <v>516</v>
      </c>
      <c r="C365" t="s">
        <v>16</v>
      </c>
      <c r="D365" s="1">
        <v>42000</v>
      </c>
      <c r="E365" s="2">
        <v>5711715000</v>
      </c>
      <c r="F365" s="2">
        <v>3761300000</v>
      </c>
      <c r="G365" s="2">
        <v>1246308000</v>
      </c>
      <c r="H365" t="s">
        <v>12</v>
      </c>
      <c r="I365" s="2">
        <v>114635000</v>
      </c>
      <c r="J365" t="s">
        <v>19</v>
      </c>
      <c r="K365" t="s">
        <v>517</v>
      </c>
    </row>
    <row r="366" spans="1:11" x14ac:dyDescent="0.3">
      <c r="A366">
        <v>1551</v>
      </c>
      <c r="B366" t="s">
        <v>518</v>
      </c>
      <c r="C366" t="s">
        <v>15</v>
      </c>
      <c r="D366" s="1">
        <v>41915</v>
      </c>
      <c r="E366" s="2">
        <v>37580000000</v>
      </c>
      <c r="F366" s="2">
        <v>34895000000</v>
      </c>
      <c r="G366" s="2">
        <v>1255000000</v>
      </c>
      <c r="H366" t="s">
        <v>12</v>
      </c>
      <c r="I366" t="s">
        <v>12</v>
      </c>
      <c r="J366" t="s">
        <v>36</v>
      </c>
      <c r="K366" t="s">
        <v>124</v>
      </c>
    </row>
    <row r="367" spans="1:11" x14ac:dyDescent="0.3">
      <c r="A367">
        <v>1556</v>
      </c>
      <c r="B367" t="s">
        <v>519</v>
      </c>
      <c r="C367" t="s">
        <v>16</v>
      </c>
      <c r="D367" s="1">
        <v>42004</v>
      </c>
      <c r="E367" s="2">
        <v>40633000000</v>
      </c>
      <c r="F367" s="2">
        <v>35673000000</v>
      </c>
      <c r="G367" s="2">
        <v>2762000000</v>
      </c>
      <c r="H367" t="s">
        <v>12</v>
      </c>
      <c r="I367" s="2">
        <v>562000000</v>
      </c>
      <c r="J367" t="s">
        <v>83</v>
      </c>
      <c r="K367" t="s">
        <v>341</v>
      </c>
    </row>
    <row r="368" spans="1:11" x14ac:dyDescent="0.3">
      <c r="A368">
        <v>1560</v>
      </c>
      <c r="B368" t="s">
        <v>520</v>
      </c>
      <c r="C368" t="s">
        <v>16</v>
      </c>
      <c r="D368" s="1">
        <v>42004</v>
      </c>
      <c r="E368" s="2">
        <v>2446877000</v>
      </c>
      <c r="F368" s="2">
        <v>1668892000</v>
      </c>
      <c r="G368" s="2">
        <v>346345000</v>
      </c>
      <c r="H368" t="s">
        <v>12</v>
      </c>
      <c r="I368" t="s">
        <v>12</v>
      </c>
      <c r="J368" t="s">
        <v>22</v>
      </c>
      <c r="K368" t="s">
        <v>57</v>
      </c>
    </row>
    <row r="369" spans="1:11" x14ac:dyDescent="0.3">
      <c r="A369">
        <v>1564</v>
      </c>
      <c r="B369" t="s">
        <v>521</v>
      </c>
      <c r="C369" t="s">
        <v>16</v>
      </c>
      <c r="D369" s="1">
        <v>42004</v>
      </c>
      <c r="E369" s="2">
        <v>13045000000</v>
      </c>
      <c r="F369" s="2">
        <v>5618000000</v>
      </c>
      <c r="G369" s="2">
        <v>1843000000</v>
      </c>
      <c r="H369" s="2">
        <v>1358000000</v>
      </c>
      <c r="I369" t="s">
        <v>12</v>
      </c>
      <c r="J369" t="s">
        <v>22</v>
      </c>
      <c r="K369" t="s">
        <v>34</v>
      </c>
    </row>
    <row r="370" spans="1:11" x14ac:dyDescent="0.3">
      <c r="A370">
        <v>1572</v>
      </c>
      <c r="B370" t="s">
        <v>523</v>
      </c>
      <c r="C370" t="s">
        <v>16</v>
      </c>
      <c r="D370" s="1">
        <v>42004</v>
      </c>
      <c r="E370" s="2">
        <v>3084370000</v>
      </c>
      <c r="F370" s="2">
        <v>1572164000</v>
      </c>
      <c r="G370" s="2">
        <v>1158251000</v>
      </c>
      <c r="H370" t="s">
        <v>12</v>
      </c>
      <c r="I370" t="s">
        <v>12</v>
      </c>
      <c r="J370" t="s">
        <v>19</v>
      </c>
      <c r="K370" t="s">
        <v>289</v>
      </c>
    </row>
    <row r="371" spans="1:11" x14ac:dyDescent="0.3">
      <c r="A371">
        <v>1576</v>
      </c>
      <c r="B371" t="s">
        <v>524</v>
      </c>
      <c r="C371" t="s">
        <v>16</v>
      </c>
      <c r="D371" s="1">
        <v>42004</v>
      </c>
      <c r="E371" s="2">
        <v>3084370000</v>
      </c>
      <c r="F371" s="2">
        <v>1572164000</v>
      </c>
      <c r="G371" s="2">
        <v>1158251000</v>
      </c>
      <c r="H371" t="s">
        <v>12</v>
      </c>
      <c r="I371" t="s">
        <v>12</v>
      </c>
      <c r="J371" t="s">
        <v>19</v>
      </c>
      <c r="K371" t="s">
        <v>289</v>
      </c>
    </row>
    <row r="372" spans="1:11" x14ac:dyDescent="0.3">
      <c r="A372">
        <v>1580</v>
      </c>
      <c r="B372" t="s">
        <v>525</v>
      </c>
      <c r="C372" t="s">
        <v>16</v>
      </c>
      <c r="D372" s="1">
        <v>42004</v>
      </c>
      <c r="E372" s="2">
        <v>38901000000</v>
      </c>
      <c r="F372" s="2">
        <v>16611000000</v>
      </c>
      <c r="G372" s="2">
        <v>17795000000</v>
      </c>
      <c r="H372" t="s">
        <v>12</v>
      </c>
      <c r="I372" s="2">
        <v>1679000000</v>
      </c>
      <c r="J372" t="s">
        <v>13</v>
      </c>
      <c r="K372" t="s">
        <v>14</v>
      </c>
    </row>
    <row r="373" spans="1:11" x14ac:dyDescent="0.3">
      <c r="A373">
        <v>1584</v>
      </c>
      <c r="B373" t="s">
        <v>526</v>
      </c>
      <c r="C373" t="s">
        <v>16</v>
      </c>
      <c r="D373" s="1">
        <v>42004</v>
      </c>
      <c r="E373" s="2">
        <v>818046000</v>
      </c>
      <c r="F373" s="2">
        <v>270741000</v>
      </c>
      <c r="G373" s="2">
        <v>56612000</v>
      </c>
      <c r="H373" t="s">
        <v>12</v>
      </c>
      <c r="I373" s="2">
        <v>363929000</v>
      </c>
      <c r="J373" t="s">
        <v>52</v>
      </c>
      <c r="K373" t="s">
        <v>234</v>
      </c>
    </row>
    <row r="374" spans="1:11" x14ac:dyDescent="0.3">
      <c r="A374">
        <v>1591</v>
      </c>
      <c r="B374" t="s">
        <v>527</v>
      </c>
      <c r="C374" t="s">
        <v>15</v>
      </c>
      <c r="D374" s="1">
        <v>41672</v>
      </c>
      <c r="E374" s="2">
        <v>2670573000</v>
      </c>
      <c r="F374" s="2">
        <v>1729325000</v>
      </c>
      <c r="G374" s="2">
        <v>596390000</v>
      </c>
      <c r="H374" t="s">
        <v>12</v>
      </c>
      <c r="I374" t="s">
        <v>12</v>
      </c>
      <c r="J374" t="s">
        <v>19</v>
      </c>
      <c r="K374" t="s">
        <v>79</v>
      </c>
    </row>
    <row r="375" spans="1:11" x14ac:dyDescent="0.3">
      <c r="A375">
        <v>1595</v>
      </c>
      <c r="B375" t="s">
        <v>528</v>
      </c>
      <c r="C375" t="s">
        <v>15</v>
      </c>
      <c r="D375" s="1">
        <v>42004</v>
      </c>
      <c r="E375" s="2">
        <v>130474000000</v>
      </c>
      <c r="F375" s="2">
        <v>93633000000</v>
      </c>
      <c r="G375" t="s">
        <v>12</v>
      </c>
      <c r="H375" t="s">
        <v>12</v>
      </c>
      <c r="I375" s="2">
        <v>26567000000</v>
      </c>
      <c r="J375" t="s">
        <v>25</v>
      </c>
      <c r="K375" t="s">
        <v>81</v>
      </c>
    </row>
    <row r="376" spans="1:11" x14ac:dyDescent="0.3">
      <c r="A376">
        <v>1600</v>
      </c>
      <c r="B376" t="s">
        <v>529</v>
      </c>
      <c r="C376" t="s">
        <v>16</v>
      </c>
      <c r="D376" s="1">
        <v>42004</v>
      </c>
      <c r="E376" s="2">
        <v>10524500000</v>
      </c>
      <c r="F376" s="2">
        <v>7722100000</v>
      </c>
      <c r="G376" s="2">
        <v>820900000</v>
      </c>
      <c r="H376" t="s">
        <v>12</v>
      </c>
      <c r="I376" s="2">
        <v>1272000000</v>
      </c>
      <c r="J376" t="s">
        <v>47</v>
      </c>
      <c r="K376" t="s">
        <v>379</v>
      </c>
    </row>
    <row r="377" spans="1:11" x14ac:dyDescent="0.3">
      <c r="A377">
        <v>1603</v>
      </c>
      <c r="B377" t="s">
        <v>530</v>
      </c>
      <c r="C377" t="s">
        <v>15</v>
      </c>
      <c r="D377" s="1">
        <v>42004</v>
      </c>
      <c r="E377" s="2">
        <v>23988000000</v>
      </c>
      <c r="F377" s="2">
        <v>6097000000</v>
      </c>
      <c r="G377" s="2">
        <v>7234000000</v>
      </c>
      <c r="H377" t="s">
        <v>12</v>
      </c>
      <c r="I377" s="2">
        <v>1904000000</v>
      </c>
      <c r="J377" t="s">
        <v>13</v>
      </c>
      <c r="K377" t="s">
        <v>178</v>
      </c>
    </row>
    <row r="378" spans="1:11" x14ac:dyDescent="0.3">
      <c r="A378">
        <v>1608</v>
      </c>
      <c r="B378" t="s">
        <v>531</v>
      </c>
      <c r="C378" t="s">
        <v>16</v>
      </c>
      <c r="D378" s="1">
        <v>42004</v>
      </c>
      <c r="E378" s="2">
        <v>58232000000</v>
      </c>
      <c r="F378" s="2">
        <v>14758000000</v>
      </c>
      <c r="G378" s="2">
        <v>36583000000</v>
      </c>
      <c r="H378" t="s">
        <v>12</v>
      </c>
      <c r="I378" s="2">
        <v>1923000000</v>
      </c>
      <c r="J378" t="s">
        <v>13</v>
      </c>
      <c r="K378" t="s">
        <v>146</v>
      </c>
    </row>
    <row r="379" spans="1:11" x14ac:dyDescent="0.3">
      <c r="A379">
        <v>1611</v>
      </c>
      <c r="B379" t="s">
        <v>532</v>
      </c>
      <c r="C379" t="s">
        <v>15</v>
      </c>
      <c r="D379" s="1">
        <v>41670</v>
      </c>
      <c r="E379" s="2">
        <v>3086608000</v>
      </c>
      <c r="F379" s="2">
        <v>1925266000</v>
      </c>
      <c r="G379" s="2">
        <v>734511000</v>
      </c>
      <c r="H379" t="s">
        <v>12</v>
      </c>
      <c r="I379" t="s">
        <v>12</v>
      </c>
      <c r="J379" t="s">
        <v>19</v>
      </c>
      <c r="K379" t="s">
        <v>257</v>
      </c>
    </row>
    <row r="380" spans="1:11" x14ac:dyDescent="0.3">
      <c r="A380">
        <v>1615</v>
      </c>
      <c r="B380" t="s">
        <v>533</v>
      </c>
      <c r="C380" t="s">
        <v>15</v>
      </c>
      <c r="D380" s="1">
        <v>41851</v>
      </c>
      <c r="E380" s="2">
        <v>2473500000</v>
      </c>
      <c r="F380" s="2">
        <v>1595700000</v>
      </c>
      <c r="G380" s="2">
        <v>460300000</v>
      </c>
      <c r="H380" s="2">
        <v>61800000</v>
      </c>
      <c r="I380" t="s">
        <v>12</v>
      </c>
      <c r="J380" t="s">
        <v>47</v>
      </c>
      <c r="K380" t="s">
        <v>105</v>
      </c>
    </row>
    <row r="381" spans="1:11" x14ac:dyDescent="0.3">
      <c r="A381">
        <v>1619</v>
      </c>
      <c r="B381" t="s">
        <v>534</v>
      </c>
      <c r="C381" t="s">
        <v>15</v>
      </c>
      <c r="D381" s="1">
        <v>42004</v>
      </c>
      <c r="E381" s="2">
        <v>57900000000</v>
      </c>
      <c r="F381" s="2">
        <v>40898000000</v>
      </c>
      <c r="G381" s="2">
        <v>4934000000</v>
      </c>
      <c r="H381" s="2">
        <v>2475000000</v>
      </c>
      <c r="I381" t="s">
        <v>12</v>
      </c>
      <c r="J381" t="s">
        <v>13</v>
      </c>
      <c r="K381" t="s">
        <v>164</v>
      </c>
    </row>
    <row r="382" spans="1:11" x14ac:dyDescent="0.3">
      <c r="A382">
        <v>1623</v>
      </c>
      <c r="B382" t="s">
        <v>535</v>
      </c>
      <c r="C382" t="s">
        <v>15</v>
      </c>
      <c r="D382" s="1">
        <v>41912</v>
      </c>
      <c r="E382" s="2">
        <v>12702000000</v>
      </c>
      <c r="F382" s="2">
        <v>1875000000</v>
      </c>
      <c r="G382" s="2">
        <v>2242000000</v>
      </c>
      <c r="H382" t="s">
        <v>12</v>
      </c>
      <c r="I382" s="2">
        <v>435000000</v>
      </c>
      <c r="J382" t="s">
        <v>22</v>
      </c>
      <c r="K382" t="s">
        <v>57</v>
      </c>
    </row>
    <row r="383" spans="1:11" x14ac:dyDescent="0.3">
      <c r="A383">
        <v>1627</v>
      </c>
      <c r="B383" t="s">
        <v>536</v>
      </c>
      <c r="C383" t="s">
        <v>15</v>
      </c>
      <c r="D383" s="1">
        <v>41908</v>
      </c>
      <c r="E383" s="2">
        <v>3049800000</v>
      </c>
      <c r="F383" s="2">
        <v>1748100000</v>
      </c>
      <c r="G383" s="2">
        <v>470600000</v>
      </c>
      <c r="H383" s="2">
        <v>234800000</v>
      </c>
      <c r="I383" t="s">
        <v>12</v>
      </c>
      <c r="J383" t="s">
        <v>25</v>
      </c>
      <c r="K383" t="s">
        <v>30</v>
      </c>
    </row>
    <row r="384" spans="1:11" x14ac:dyDescent="0.3">
      <c r="A384">
        <v>1635</v>
      </c>
      <c r="B384" t="s">
        <v>538</v>
      </c>
      <c r="C384" t="s">
        <v>15</v>
      </c>
      <c r="D384" s="1">
        <v>41912</v>
      </c>
      <c r="E384" s="2">
        <v>13783000000</v>
      </c>
      <c r="F384" s="2">
        <v>6542000000</v>
      </c>
      <c r="G384" s="2">
        <v>2899000000</v>
      </c>
      <c r="H384" t="s">
        <v>12</v>
      </c>
      <c r="I384" s="2">
        <v>217000000</v>
      </c>
      <c r="J384" t="s">
        <v>19</v>
      </c>
      <c r="K384" t="s">
        <v>204</v>
      </c>
    </row>
    <row r="385" spans="1:11" x14ac:dyDescent="0.3">
      <c r="A385">
        <v>1640</v>
      </c>
      <c r="B385" t="s">
        <v>539</v>
      </c>
      <c r="C385" t="s">
        <v>16</v>
      </c>
      <c r="D385" s="1">
        <v>42004</v>
      </c>
      <c r="E385" s="2">
        <v>130844000000</v>
      </c>
      <c r="F385" s="2">
        <v>118141000000</v>
      </c>
      <c r="G385" s="2">
        <v>5111000000</v>
      </c>
      <c r="H385" t="s">
        <v>12</v>
      </c>
      <c r="I385" s="2">
        <v>1690000000</v>
      </c>
      <c r="J385" t="s">
        <v>83</v>
      </c>
      <c r="K385" t="s">
        <v>341</v>
      </c>
    </row>
    <row r="386" spans="1:11" x14ac:dyDescent="0.3">
      <c r="A386">
        <v>1644</v>
      </c>
      <c r="B386" t="s">
        <v>540</v>
      </c>
      <c r="C386" t="s">
        <v>16</v>
      </c>
      <c r="D386" s="1">
        <v>42004</v>
      </c>
      <c r="E386" s="2">
        <v>2994169000</v>
      </c>
      <c r="F386" s="2">
        <v>2406587000</v>
      </c>
      <c r="G386" s="2">
        <v>292358000</v>
      </c>
      <c r="H386" t="s">
        <v>12</v>
      </c>
      <c r="I386" t="s">
        <v>12</v>
      </c>
      <c r="J386" t="s">
        <v>59</v>
      </c>
      <c r="K386" t="s">
        <v>387</v>
      </c>
    </row>
    <row r="387" spans="1:11" x14ac:dyDescent="0.3">
      <c r="A387">
        <v>1647</v>
      </c>
      <c r="B387" t="s">
        <v>541</v>
      </c>
      <c r="C387" t="s">
        <v>15</v>
      </c>
      <c r="D387" s="1">
        <v>42004</v>
      </c>
      <c r="E387" s="2">
        <v>2312512000</v>
      </c>
      <c r="F387" s="2">
        <v>953611000</v>
      </c>
      <c r="G387" s="2">
        <v>169270000</v>
      </c>
      <c r="H387" t="s">
        <v>12</v>
      </c>
      <c r="I387" s="2">
        <v>481303000</v>
      </c>
      <c r="J387" t="s">
        <v>52</v>
      </c>
      <c r="K387" t="s">
        <v>53</v>
      </c>
    </row>
    <row r="388" spans="1:11" x14ac:dyDescent="0.3">
      <c r="A388">
        <v>1652</v>
      </c>
      <c r="B388" t="s">
        <v>542</v>
      </c>
      <c r="C388" t="s">
        <v>16</v>
      </c>
      <c r="D388" s="1">
        <v>42004</v>
      </c>
      <c r="E388" s="2">
        <v>1746726000</v>
      </c>
      <c r="F388" s="2">
        <v>716598000</v>
      </c>
      <c r="G388" s="2">
        <v>227306000</v>
      </c>
      <c r="H388" t="s">
        <v>12</v>
      </c>
      <c r="I388" s="2">
        <v>142376000</v>
      </c>
      <c r="J388" t="s">
        <v>13</v>
      </c>
      <c r="K388" t="s">
        <v>211</v>
      </c>
    </row>
    <row r="389" spans="1:11" x14ac:dyDescent="0.3">
      <c r="A389">
        <v>1656</v>
      </c>
      <c r="B389" t="s">
        <v>543</v>
      </c>
      <c r="C389" t="s">
        <v>16</v>
      </c>
      <c r="D389" s="1">
        <v>42004</v>
      </c>
      <c r="E389" s="2">
        <v>1010117000</v>
      </c>
      <c r="F389" s="2">
        <v>188425000</v>
      </c>
      <c r="G389" s="2">
        <v>189488000</v>
      </c>
      <c r="H389" s="2">
        <v>67777000</v>
      </c>
      <c r="I389" t="s">
        <v>12</v>
      </c>
      <c r="J389" t="s">
        <v>22</v>
      </c>
      <c r="K389" t="s">
        <v>57</v>
      </c>
    </row>
    <row r="390" spans="1:11" x14ac:dyDescent="0.3">
      <c r="A390">
        <v>1660</v>
      </c>
      <c r="B390" t="s">
        <v>544</v>
      </c>
      <c r="C390" t="s">
        <v>16</v>
      </c>
      <c r="D390" s="1">
        <v>42004</v>
      </c>
      <c r="E390" s="2">
        <v>580415000</v>
      </c>
      <c r="F390" s="2">
        <v>60987000</v>
      </c>
      <c r="G390" s="2">
        <v>305409000</v>
      </c>
      <c r="H390" s="2">
        <v>855506000</v>
      </c>
      <c r="I390" t="s">
        <v>12</v>
      </c>
      <c r="J390" t="s">
        <v>25</v>
      </c>
      <c r="K390" t="s">
        <v>66</v>
      </c>
    </row>
    <row r="391" spans="1:11" x14ac:dyDescent="0.3">
      <c r="A391">
        <v>1663</v>
      </c>
      <c r="B391" t="s">
        <v>545</v>
      </c>
      <c r="C391" t="s">
        <v>15</v>
      </c>
      <c r="D391" s="1">
        <v>42004</v>
      </c>
      <c r="E391" s="2">
        <v>2772550000</v>
      </c>
      <c r="F391" s="2">
        <v>1212480000</v>
      </c>
      <c r="G391" s="2">
        <v>147481000</v>
      </c>
      <c r="H391" t="s">
        <v>12</v>
      </c>
      <c r="I391" s="2">
        <v>725216000</v>
      </c>
      <c r="J391" t="s">
        <v>52</v>
      </c>
      <c r="K391" t="s">
        <v>53</v>
      </c>
    </row>
    <row r="392" spans="1:11" x14ac:dyDescent="0.3">
      <c r="A392">
        <v>1668</v>
      </c>
      <c r="B392" t="s">
        <v>546</v>
      </c>
      <c r="C392" t="s">
        <v>16</v>
      </c>
      <c r="D392" s="1">
        <v>42004</v>
      </c>
      <c r="E392" s="2">
        <v>127079000000</v>
      </c>
      <c r="F392" s="2">
        <v>49931000000</v>
      </c>
      <c r="G392" s="2">
        <v>41016000000</v>
      </c>
      <c r="H392" t="s">
        <v>12</v>
      </c>
      <c r="I392" s="2">
        <v>16533000000</v>
      </c>
      <c r="J392" t="s">
        <v>182</v>
      </c>
      <c r="K392" t="s">
        <v>183</v>
      </c>
    </row>
    <row r="393" spans="1:11" x14ac:dyDescent="0.3">
      <c r="A393">
        <v>1672</v>
      </c>
      <c r="B393" t="s">
        <v>547</v>
      </c>
      <c r="C393" t="s">
        <v>16</v>
      </c>
      <c r="D393" s="1">
        <v>42004</v>
      </c>
      <c r="E393" s="2">
        <v>1989344000</v>
      </c>
      <c r="F393" s="2">
        <v>824913000</v>
      </c>
      <c r="G393" s="2">
        <v>512707000</v>
      </c>
      <c r="H393" s="2">
        <v>107726000</v>
      </c>
      <c r="I393" s="2">
        <v>10634000</v>
      </c>
      <c r="J393" t="s">
        <v>25</v>
      </c>
      <c r="K393" t="s">
        <v>28</v>
      </c>
    </row>
    <row r="394" spans="1:11" x14ac:dyDescent="0.3">
      <c r="A394">
        <v>1675</v>
      </c>
      <c r="B394" t="s">
        <v>548</v>
      </c>
      <c r="C394" t="s">
        <v>15</v>
      </c>
      <c r="D394" s="1">
        <v>41817</v>
      </c>
      <c r="E394" s="2">
        <v>15130000000</v>
      </c>
      <c r="F394" s="2">
        <v>10770000000</v>
      </c>
      <c r="G394" s="2">
        <v>908000000</v>
      </c>
      <c r="H394" s="2">
        <v>1661000000</v>
      </c>
      <c r="I394" t="s">
        <v>12</v>
      </c>
      <c r="J394" t="s">
        <v>22</v>
      </c>
      <c r="K394" t="s">
        <v>489</v>
      </c>
    </row>
    <row r="395" spans="1:11" x14ac:dyDescent="0.3">
      <c r="A395">
        <v>1680</v>
      </c>
      <c r="B395" t="s">
        <v>549</v>
      </c>
      <c r="C395" t="s">
        <v>16</v>
      </c>
      <c r="D395" s="1">
        <v>42004</v>
      </c>
      <c r="E395" s="2">
        <v>4997100000</v>
      </c>
      <c r="F395" s="2">
        <v>3371800000</v>
      </c>
      <c r="G395" s="2">
        <v>121800000</v>
      </c>
      <c r="H395" t="s">
        <v>12</v>
      </c>
      <c r="I395" s="2">
        <v>391400000</v>
      </c>
      <c r="J395" t="s">
        <v>42</v>
      </c>
      <c r="K395" t="s">
        <v>45</v>
      </c>
    </row>
    <row r="396" spans="1:11" x14ac:dyDescent="0.3">
      <c r="A396">
        <v>1684</v>
      </c>
      <c r="B396" t="s">
        <v>550</v>
      </c>
      <c r="C396" t="s">
        <v>16</v>
      </c>
      <c r="D396" s="1">
        <v>42004</v>
      </c>
      <c r="E396" s="2">
        <v>88372000000</v>
      </c>
      <c r="F396" s="2">
        <v>1096000000</v>
      </c>
      <c r="G396" s="2">
        <v>47667000000</v>
      </c>
      <c r="H396" t="s">
        <v>12</v>
      </c>
      <c r="I396" s="2">
        <v>2765000000</v>
      </c>
      <c r="J396" t="s">
        <v>47</v>
      </c>
      <c r="K396" t="s">
        <v>105</v>
      </c>
    </row>
    <row r="397" spans="1:11" x14ac:dyDescent="0.3">
      <c r="A397">
        <v>1687</v>
      </c>
      <c r="B397" t="s">
        <v>551</v>
      </c>
      <c r="C397" t="s">
        <v>15</v>
      </c>
      <c r="D397" s="1">
        <v>41910</v>
      </c>
      <c r="E397" s="2">
        <v>14194000000</v>
      </c>
      <c r="F397" s="2">
        <v>9150000000</v>
      </c>
      <c r="G397" s="2">
        <v>4032000000</v>
      </c>
      <c r="H397" t="s">
        <v>12</v>
      </c>
      <c r="I397" t="s">
        <v>12</v>
      </c>
      <c r="J397" t="s">
        <v>36</v>
      </c>
      <c r="K397" t="s">
        <v>346</v>
      </c>
    </row>
    <row r="398" spans="1:11" x14ac:dyDescent="0.3">
      <c r="A398">
        <v>1691</v>
      </c>
      <c r="B398" t="s">
        <v>552</v>
      </c>
      <c r="C398" t="s">
        <v>15</v>
      </c>
      <c r="D398" s="1">
        <v>42004</v>
      </c>
      <c r="E398" s="2">
        <v>19872000000</v>
      </c>
      <c r="F398" s="2">
        <v>16477000000</v>
      </c>
      <c r="G398" s="2">
        <v>2038000000</v>
      </c>
      <c r="H398" t="s">
        <v>12</v>
      </c>
      <c r="I398" s="2">
        <v>33000000</v>
      </c>
      <c r="J398" t="s">
        <v>19</v>
      </c>
      <c r="K398" t="s">
        <v>480</v>
      </c>
    </row>
    <row r="399" spans="1:11" x14ac:dyDescent="0.3">
      <c r="A399">
        <v>1699</v>
      </c>
      <c r="B399" t="s">
        <v>553</v>
      </c>
      <c r="C399" t="s">
        <v>15</v>
      </c>
      <c r="D399" s="1">
        <v>42004</v>
      </c>
      <c r="E399" s="2">
        <v>13996000000</v>
      </c>
      <c r="F399" s="2">
        <v>9002000000</v>
      </c>
      <c r="G399" s="2">
        <v>1481000000</v>
      </c>
      <c r="H399" t="s">
        <v>12</v>
      </c>
      <c r="I399" s="2">
        <v>1292000000</v>
      </c>
      <c r="J399" t="s">
        <v>13</v>
      </c>
      <c r="K399" t="s">
        <v>554</v>
      </c>
    </row>
    <row r="400" spans="1:11" x14ac:dyDescent="0.3">
      <c r="A400">
        <v>1704</v>
      </c>
      <c r="B400" t="s">
        <v>555</v>
      </c>
      <c r="C400" t="s">
        <v>16</v>
      </c>
      <c r="D400" s="1">
        <v>42004</v>
      </c>
      <c r="E400" s="2">
        <v>7637000000</v>
      </c>
      <c r="F400" s="2">
        <v>4508000000</v>
      </c>
      <c r="G400" s="2">
        <v>384000000</v>
      </c>
      <c r="H400" t="s">
        <v>12</v>
      </c>
      <c r="I400" s="2">
        <v>1176000000</v>
      </c>
      <c r="J400" t="s">
        <v>83</v>
      </c>
      <c r="K400" t="s">
        <v>84</v>
      </c>
    </row>
    <row r="401" spans="1:11" x14ac:dyDescent="0.3">
      <c r="A401">
        <v>1707</v>
      </c>
      <c r="B401" t="s">
        <v>556</v>
      </c>
      <c r="C401" t="s">
        <v>15</v>
      </c>
      <c r="D401" s="1">
        <v>41670</v>
      </c>
      <c r="E401" s="2">
        <v>476294000000</v>
      </c>
      <c r="F401" s="2">
        <v>358069000000</v>
      </c>
      <c r="G401" s="2">
        <v>91353000000</v>
      </c>
      <c r="H401" t="s">
        <v>12</v>
      </c>
      <c r="I401" t="s">
        <v>12</v>
      </c>
      <c r="J401" t="s">
        <v>36</v>
      </c>
      <c r="K401" t="s">
        <v>168</v>
      </c>
    </row>
    <row r="402" spans="1:11" x14ac:dyDescent="0.3">
      <c r="A402">
        <v>1710</v>
      </c>
      <c r="B402" t="s">
        <v>557</v>
      </c>
      <c r="C402" t="s">
        <v>11</v>
      </c>
      <c r="D402" s="1">
        <v>41912</v>
      </c>
      <c r="E402" s="2">
        <v>9895100000</v>
      </c>
      <c r="F402" s="2">
        <v>7961500000</v>
      </c>
      <c r="G402" s="2">
        <v>937600000</v>
      </c>
      <c r="H402" t="s">
        <v>12</v>
      </c>
      <c r="I402" s="2">
        <v>86000000</v>
      </c>
      <c r="J402" t="s">
        <v>59</v>
      </c>
      <c r="K402" t="s">
        <v>96</v>
      </c>
    </row>
    <row r="403" spans="1:11" x14ac:dyDescent="0.3">
      <c r="A403">
        <v>1715</v>
      </c>
      <c r="B403" t="s">
        <v>558</v>
      </c>
      <c r="C403" t="s">
        <v>16</v>
      </c>
      <c r="D403" s="1">
        <v>42004</v>
      </c>
      <c r="E403" s="2">
        <v>5607200000</v>
      </c>
      <c r="F403" s="2">
        <v>3297400000</v>
      </c>
      <c r="G403" s="2">
        <v>1169300000</v>
      </c>
      <c r="H403" t="s">
        <v>12</v>
      </c>
      <c r="I403" t="s">
        <v>12</v>
      </c>
      <c r="J403" t="s">
        <v>22</v>
      </c>
      <c r="K403" t="s">
        <v>57</v>
      </c>
    </row>
    <row r="404" spans="1:11" x14ac:dyDescent="0.3">
      <c r="A404">
        <v>1719</v>
      </c>
      <c r="B404" t="s">
        <v>559</v>
      </c>
      <c r="C404" t="s">
        <v>16</v>
      </c>
      <c r="D404" s="1">
        <v>42004</v>
      </c>
      <c r="E404" s="2">
        <v>7403000000</v>
      </c>
      <c r="F404" s="2">
        <v>5763000000</v>
      </c>
      <c r="G404" s="2">
        <v>249000000</v>
      </c>
      <c r="H404" s="2">
        <v>27000000</v>
      </c>
      <c r="I404" t="s">
        <v>12</v>
      </c>
      <c r="J404" t="s">
        <v>52</v>
      </c>
      <c r="K404" t="s">
        <v>53</v>
      </c>
    </row>
    <row r="405" spans="1:11" x14ac:dyDescent="0.3">
      <c r="A405">
        <v>1723</v>
      </c>
      <c r="B405" t="s">
        <v>560</v>
      </c>
      <c r="C405" t="s">
        <v>16</v>
      </c>
      <c r="D405" s="1">
        <v>42004</v>
      </c>
      <c r="E405" s="2">
        <v>5281000000</v>
      </c>
      <c r="F405" s="2">
        <v>2504000000</v>
      </c>
      <c r="G405" s="2">
        <v>1557000000</v>
      </c>
      <c r="H405" t="s">
        <v>12</v>
      </c>
      <c r="I405" s="2">
        <v>233000000</v>
      </c>
      <c r="J405" t="s">
        <v>19</v>
      </c>
      <c r="K405" t="s">
        <v>133</v>
      </c>
    </row>
    <row r="406" spans="1:11" x14ac:dyDescent="0.3">
      <c r="A406">
        <v>1727</v>
      </c>
      <c r="B406" t="s">
        <v>561</v>
      </c>
      <c r="C406" t="s">
        <v>16</v>
      </c>
      <c r="D406" s="1">
        <v>42004</v>
      </c>
      <c r="E406" s="2">
        <v>5433661000</v>
      </c>
      <c r="F406" s="2">
        <v>3316311000</v>
      </c>
      <c r="G406" s="2">
        <v>502901000</v>
      </c>
      <c r="H406" t="s">
        <v>12</v>
      </c>
      <c r="I406" s="2">
        <v>314119000</v>
      </c>
      <c r="J406" t="s">
        <v>19</v>
      </c>
      <c r="K406" t="s">
        <v>562</v>
      </c>
    </row>
    <row r="407" spans="1:11" x14ac:dyDescent="0.3">
      <c r="A407">
        <v>1731</v>
      </c>
      <c r="B407" t="s">
        <v>563</v>
      </c>
      <c r="C407" t="s">
        <v>16</v>
      </c>
      <c r="D407" s="1">
        <v>42004</v>
      </c>
      <c r="E407" s="2">
        <v>2424176000</v>
      </c>
      <c r="F407" s="2">
        <v>572831000</v>
      </c>
      <c r="G407" s="2">
        <v>225070000</v>
      </c>
      <c r="H407" t="s">
        <v>12</v>
      </c>
      <c r="I407" s="2">
        <v>806021000</v>
      </c>
      <c r="J407" t="s">
        <v>83</v>
      </c>
      <c r="K407" t="s">
        <v>84</v>
      </c>
    </row>
    <row r="408" spans="1:11" x14ac:dyDescent="0.3">
      <c r="A408">
        <v>1735</v>
      </c>
      <c r="B408" t="s">
        <v>564</v>
      </c>
      <c r="C408" t="s">
        <v>16</v>
      </c>
      <c r="D408" s="1">
        <v>42004</v>
      </c>
      <c r="E408" s="2">
        <v>11686135000</v>
      </c>
      <c r="F408" s="2">
        <v>7951352000</v>
      </c>
      <c r="G408" s="2">
        <v>767608000</v>
      </c>
      <c r="H408" t="s">
        <v>12</v>
      </c>
      <c r="I408" s="2">
        <v>1019045000</v>
      </c>
      <c r="J408" t="s">
        <v>42</v>
      </c>
      <c r="K408" t="s">
        <v>43</v>
      </c>
    </row>
    <row r="409" spans="1:11" x14ac:dyDescent="0.3">
      <c r="A409">
        <v>1739</v>
      </c>
      <c r="B409" t="s">
        <v>565</v>
      </c>
      <c r="C409" t="s">
        <v>16</v>
      </c>
      <c r="D409" s="1">
        <v>42004</v>
      </c>
      <c r="E409" s="2">
        <v>6602267000</v>
      </c>
      <c r="F409" s="2">
        <v>4239474000</v>
      </c>
      <c r="G409" t="s">
        <v>12</v>
      </c>
      <c r="H409" t="s">
        <v>12</v>
      </c>
      <c r="I409" s="2">
        <v>1341315000</v>
      </c>
      <c r="J409" t="s">
        <v>47</v>
      </c>
      <c r="K409" t="s">
        <v>50</v>
      </c>
    </row>
    <row r="410" spans="1:11" x14ac:dyDescent="0.3">
      <c r="A410">
        <v>1742</v>
      </c>
      <c r="B410" t="s">
        <v>566</v>
      </c>
      <c r="C410" t="s">
        <v>15</v>
      </c>
      <c r="D410" s="1">
        <v>41727</v>
      </c>
      <c r="E410" s="2">
        <v>2382531000</v>
      </c>
      <c r="F410" s="2">
        <v>743253000</v>
      </c>
      <c r="G410" s="2">
        <v>378607000</v>
      </c>
      <c r="H410" s="2">
        <v>492447000</v>
      </c>
      <c r="I410" s="2">
        <v>9887000</v>
      </c>
      <c r="J410" t="s">
        <v>22</v>
      </c>
      <c r="K410" t="s">
        <v>34</v>
      </c>
    </row>
    <row r="411" spans="1:11" x14ac:dyDescent="0.3">
      <c r="A411">
        <v>1747</v>
      </c>
      <c r="B411" t="s">
        <v>567</v>
      </c>
      <c r="C411" t="s">
        <v>16</v>
      </c>
      <c r="D411" s="1">
        <v>42004</v>
      </c>
      <c r="E411" s="2">
        <v>394105000000</v>
      </c>
      <c r="F411" s="2">
        <v>266831000000</v>
      </c>
      <c r="G411" s="2">
        <v>74226000000</v>
      </c>
      <c r="H411" t="s">
        <v>12</v>
      </c>
      <c r="I411" s="2">
        <v>17297000000</v>
      </c>
      <c r="J411" t="s">
        <v>83</v>
      </c>
      <c r="K411" t="s">
        <v>144</v>
      </c>
    </row>
    <row r="412" spans="1:11" x14ac:dyDescent="0.3">
      <c r="A412">
        <v>1751</v>
      </c>
      <c r="B412" t="s">
        <v>568</v>
      </c>
      <c r="C412" t="s">
        <v>16</v>
      </c>
      <c r="D412" s="1">
        <v>42004</v>
      </c>
      <c r="E412" s="2">
        <v>2922600000</v>
      </c>
      <c r="F412" s="2">
        <v>1322800000</v>
      </c>
      <c r="G412" s="2">
        <v>1143100000</v>
      </c>
      <c r="H412" t="s">
        <v>12</v>
      </c>
      <c r="I412" t="s">
        <v>12</v>
      </c>
      <c r="J412" t="s">
        <v>25</v>
      </c>
      <c r="K412" t="s">
        <v>166</v>
      </c>
    </row>
    <row r="413" spans="1:11" x14ac:dyDescent="0.3">
      <c r="A413">
        <v>1755</v>
      </c>
      <c r="B413" t="s">
        <v>569</v>
      </c>
      <c r="C413" t="s">
        <v>16</v>
      </c>
      <c r="D413" s="1">
        <v>42004</v>
      </c>
      <c r="E413" s="2">
        <v>19540000000</v>
      </c>
      <c r="F413" s="2">
        <v>13294000000</v>
      </c>
      <c r="G413" s="2">
        <v>4020000000</v>
      </c>
      <c r="H413" s="2">
        <v>577000000</v>
      </c>
      <c r="I413" s="2">
        <v>315000000</v>
      </c>
      <c r="J413" t="s">
        <v>22</v>
      </c>
      <c r="K413" t="s">
        <v>176</v>
      </c>
    </row>
    <row r="414" spans="1:11" x14ac:dyDescent="0.3">
      <c r="A414">
        <v>1759</v>
      </c>
      <c r="B414" t="s">
        <v>570</v>
      </c>
      <c r="C414" t="s">
        <v>16</v>
      </c>
      <c r="D414" s="1">
        <v>42004</v>
      </c>
      <c r="E414" s="2">
        <v>3916000000</v>
      </c>
      <c r="F414" s="2">
        <v>2403000000</v>
      </c>
      <c r="G414" s="2">
        <v>920000000</v>
      </c>
      <c r="H414" s="2">
        <v>104000000</v>
      </c>
      <c r="I414" t="s">
        <v>12</v>
      </c>
      <c r="J414" t="s">
        <v>13</v>
      </c>
      <c r="K414" t="s">
        <v>164</v>
      </c>
    </row>
    <row r="415" spans="1:11" x14ac:dyDescent="0.3">
      <c r="A415">
        <v>1763</v>
      </c>
      <c r="B415" t="s">
        <v>571</v>
      </c>
      <c r="C415" t="s">
        <v>16</v>
      </c>
      <c r="D415" s="1">
        <v>42004</v>
      </c>
      <c r="E415" s="2">
        <v>4618133000</v>
      </c>
      <c r="F415" s="2">
        <v>1387375000</v>
      </c>
      <c r="G415" s="2">
        <v>1770710000</v>
      </c>
      <c r="H415" s="2">
        <v>1156386000</v>
      </c>
      <c r="I415" s="2">
        <v>66750000</v>
      </c>
      <c r="J415" t="s">
        <v>22</v>
      </c>
      <c r="K415" t="s">
        <v>57</v>
      </c>
    </row>
    <row r="416" spans="1:11" x14ac:dyDescent="0.3">
      <c r="A416">
        <v>1767</v>
      </c>
      <c r="B416" t="s">
        <v>572</v>
      </c>
      <c r="C416" t="s">
        <v>16</v>
      </c>
      <c r="D416" s="1">
        <v>42000</v>
      </c>
      <c r="E416" s="2">
        <v>13279000000</v>
      </c>
      <c r="F416" s="2">
        <v>9682000000</v>
      </c>
      <c r="G416" s="2">
        <v>1505000000</v>
      </c>
      <c r="H416" t="s">
        <v>12</v>
      </c>
      <c r="I416" t="s">
        <v>12</v>
      </c>
      <c r="J416" t="s">
        <v>19</v>
      </c>
      <c r="K416" t="s">
        <v>155</v>
      </c>
    </row>
    <row r="417" spans="1:11" x14ac:dyDescent="0.3">
      <c r="A417">
        <v>1771</v>
      </c>
      <c r="B417" t="s">
        <v>573</v>
      </c>
      <c r="C417" t="s">
        <v>16</v>
      </c>
      <c r="D417" s="1">
        <v>42004</v>
      </c>
      <c r="E417" s="2">
        <v>4673300000</v>
      </c>
      <c r="F417" s="2">
        <v>1242800000</v>
      </c>
      <c r="G417" s="2">
        <v>1772200000</v>
      </c>
      <c r="H417" s="2">
        <v>187400000</v>
      </c>
      <c r="I417" s="2">
        <v>92500000</v>
      </c>
      <c r="J417" t="s">
        <v>25</v>
      </c>
      <c r="K417" t="s">
        <v>30</v>
      </c>
    </row>
    <row r="418" spans="1:11" x14ac:dyDescent="0.3">
      <c r="A418">
        <v>1775</v>
      </c>
      <c r="B418" t="s">
        <v>574</v>
      </c>
      <c r="C418" t="s">
        <v>16</v>
      </c>
      <c r="D418" s="1">
        <v>42004</v>
      </c>
      <c r="E418" s="2">
        <v>2361631000</v>
      </c>
      <c r="F418" s="2">
        <v>49736000</v>
      </c>
      <c r="G418" s="2">
        <v>1654369000</v>
      </c>
      <c r="H418" t="s">
        <v>12</v>
      </c>
      <c r="I418" s="2">
        <v>-87159000</v>
      </c>
      <c r="J418" t="s">
        <v>47</v>
      </c>
      <c r="K418" t="s">
        <v>140</v>
      </c>
    </row>
    <row r="419" spans="1:11" x14ac:dyDescent="0.3">
      <c r="A419">
        <v>1778</v>
      </c>
      <c r="B419" t="s">
        <v>575</v>
      </c>
      <c r="C419" t="s">
        <v>15</v>
      </c>
      <c r="D419" s="1">
        <v>42004</v>
      </c>
      <c r="E419" s="2">
        <v>4785000000</v>
      </c>
      <c r="F419" s="2">
        <v>1717000000</v>
      </c>
      <c r="G419" s="2">
        <v>1643000000</v>
      </c>
      <c r="H419" s="2">
        <v>396000000</v>
      </c>
      <c r="I419" s="2">
        <v>60000000</v>
      </c>
      <c r="J419" t="s">
        <v>25</v>
      </c>
      <c r="K4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947F62DDC3544F9D9D5F77EA8F53AA" ma:contentTypeVersion="0" ma:contentTypeDescription="Create a new document." ma:contentTypeScope="" ma:versionID="a4813a1759f0be6be4dba5f11ec3c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f05b7113edaf90e51a87343b5967f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BBD09-E203-4370-92BE-4B1BC8B2D797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EEFFB1D-3D21-4008-B8A7-49770DBC6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33785A-BCBF-44CF-9F3D-5DB36D274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projectdata-nyse</vt:lpstr>
      <vt:lpstr>Summary Statistics</vt:lpstr>
      <vt:lpstr>Dynamic P&amp;L Statement</vt:lpstr>
      <vt:lpstr>Forecasting Model</vt:lpstr>
      <vt:lpstr>Pivot Table</vt:lpstr>
      <vt:lpstr>Filtered data</vt:lpstr>
      <vt:lpstr>2014 only</vt:lpstr>
      <vt:lpstr>Operating Profit Chart</vt:lpstr>
      <vt:lpstr>cogs</vt:lpstr>
      <vt:lpstr>companylist</vt:lpstr>
      <vt:lpstr>OOI</vt:lpstr>
      <vt:lpstr>OperatingProfit</vt:lpstr>
      <vt:lpstr>PeriodEnding</vt:lpstr>
      <vt:lpstr>RandD</vt:lpstr>
      <vt:lpstr>SGAs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Anthony</dc:creator>
  <cp:lastModifiedBy>Anthony</cp:lastModifiedBy>
  <cp:lastPrinted>2021-03-23T15:09:52Z</cp:lastPrinted>
  <dcterms:created xsi:type="dcterms:W3CDTF">2021-01-21T18:10:11Z</dcterms:created>
  <dcterms:modified xsi:type="dcterms:W3CDTF">2021-04-05T18:34:36Z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0x01010080947F62DDC3544F9D9D5F77EA8F53AA</vt:lpwstr>
  </property>
</Properties>
</file>