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0" yWindow="-20" windowWidth="38400" windowHeight="21120" tabRatio="500" activeTab="1"/>
  </bookViews>
  <sheets>
    <sheet name="Private Site" sheetId="6" r:id="rId1"/>
    <sheet name="Checkout Test" sheetId="4" r:id="rId2"/>
  </sheets>
  <definedNames>
    <definedName name="control_conversions">'Checkout Test'!$C$4</definedName>
    <definedName name="control_p">'Checkout Test'!$E$4</definedName>
    <definedName name="control_se">'Checkout Test'!$F$4</definedName>
    <definedName name="control_visitors">'Checkout Test'!$B$4</definedName>
    <definedName name="p_value">'Checkout Test'!$C$13</definedName>
    <definedName name="se_control">'Checkout Test'!$F$4</definedName>
    <definedName name="se_variation">'Checkout Test'!$F$5</definedName>
    <definedName name="variation_conversions">'Checkout Test'!$C$5</definedName>
    <definedName name="variation_p">'Checkout Test'!$E$5</definedName>
    <definedName name="variation_se">'Checkout Test'!$F$5</definedName>
    <definedName name="variation_visitors">'Checkout Test'!$B$5</definedName>
    <definedName name="z_score">'Checkout Test'!$C$12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O21" i="6"/>
  <c r="O20" i="6"/>
  <c r="O19" i="6"/>
  <c r="O16" i="6"/>
  <c r="O15" i="6"/>
  <c r="O13" i="6"/>
  <c r="O12" i="6"/>
  <c r="O10" i="6"/>
  <c r="O9" i="6"/>
  <c r="O8" i="6"/>
  <c r="O4" i="6"/>
  <c r="E4" i="4"/>
  <c r="F4" i="4"/>
  <c r="H4" i="4"/>
  <c r="I4" i="4"/>
  <c r="K4" i="4"/>
  <c r="L4" i="4"/>
  <c r="N4" i="4"/>
  <c r="O4" i="4"/>
  <c r="E5" i="4"/>
  <c r="F5" i="4"/>
  <c r="H5" i="4"/>
  <c r="I5" i="4"/>
  <c r="K5" i="4"/>
  <c r="L5" i="4"/>
  <c r="N5" i="4"/>
  <c r="O5" i="4"/>
  <c r="C12" i="4"/>
  <c r="C13" i="4"/>
  <c r="C8" i="4"/>
  <c r="C9" i="4"/>
  <c r="C10" i="4"/>
</calcChain>
</file>

<file path=xl/comments1.xml><?xml version="1.0" encoding="utf-8"?>
<comments xmlns="http://schemas.openxmlformats.org/spreadsheetml/2006/main">
  <authors>
    <author>Anthony O Connell</author>
  </authors>
  <commentList>
    <comment ref="A16" authorId="0">
      <text>
        <r>
          <rPr>
            <b/>
            <sz val="9"/>
            <color indexed="81"/>
            <rFont val="Calibri"/>
            <family val="2"/>
          </rPr>
          <t>The percentage of people who leave the site from this page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<sst xmlns="http://schemas.openxmlformats.org/spreadsheetml/2006/main" count="42" uniqueCount="37">
  <si>
    <t>Total</t>
  </si>
  <si>
    <t>Visitors</t>
  </si>
  <si>
    <t>Conversion Rate</t>
  </si>
  <si>
    <t>Exit Rate</t>
  </si>
  <si>
    <t>Checkout</t>
  </si>
  <si>
    <t>P-value</t>
  </si>
  <si>
    <t>Z-score</t>
  </si>
  <si>
    <t>99% confidence:</t>
  </si>
  <si>
    <t>95% confidence:</t>
  </si>
  <si>
    <t>90% confidence:</t>
  </si>
  <si>
    <t>Significant At</t>
  </si>
  <si>
    <t>To</t>
  </si>
  <si>
    <t>From</t>
  </si>
  <si>
    <t>Standard Error</t>
  </si>
  <si>
    <t>Conversions</t>
  </si>
  <si>
    <t>99% Conversion Rate Limits</t>
  </si>
  <si>
    <t>95% Conversion Rate Limits</t>
  </si>
  <si>
    <t>90% Conversion Rate Limits</t>
  </si>
  <si>
    <t>Date</t>
  </si>
  <si>
    <t>Bounce rate</t>
  </si>
  <si>
    <t>1 Step</t>
  </si>
  <si>
    <t>2 Seps</t>
  </si>
  <si>
    <t>Test</t>
  </si>
  <si>
    <t>Page Visitors</t>
  </si>
  <si>
    <t>Page Views</t>
  </si>
  <si>
    <t>Goal</t>
  </si>
  <si>
    <t>Exit</t>
  </si>
  <si>
    <t>Arrive</t>
  </si>
  <si>
    <t>Become Member</t>
  </si>
  <si>
    <t>Day</t>
  </si>
  <si>
    <t>Fill in Email</t>
  </si>
  <si>
    <t>Viewed Products</t>
  </si>
  <si>
    <t>Added Products To Cart</t>
  </si>
  <si>
    <t>Contacted</t>
  </si>
  <si>
    <t>Private Site</t>
  </si>
  <si>
    <t>Purchased</t>
  </si>
  <si>
    <t>Completed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</si>
</sst>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_-;\-* #,##0_-;_-* &quot;-&quot;??_-;_-@_-"/>
  </numFmts>
  <fonts count="1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 Neue Light"/>
    </font>
    <font>
      <sz val="12"/>
      <color theme="1" tint="0.249977111117893"/>
      <name val="Helvetica Neue Light"/>
    </font>
    <font>
      <sz val="24"/>
      <color rgb="FF800000"/>
      <name val="Helvetica Neue Light"/>
    </font>
    <font>
      <b/>
      <sz val="14"/>
      <color theme="1" tint="0.249977111117893"/>
      <name val="Helvetica Neue"/>
    </font>
    <font>
      <sz val="18"/>
      <color theme="1" tint="0.249977111117893"/>
      <name val="Helvetica Neue"/>
    </font>
    <font>
      <sz val="18"/>
      <color theme="1"/>
      <name val="Helvetica Neue"/>
    </font>
    <font>
      <sz val="16"/>
      <color theme="1"/>
      <name val="Helvetica Neue"/>
    </font>
    <font>
      <sz val="12"/>
      <color rgb="FF404040"/>
      <name val="Helvetica Neue Light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6" fillId="0" borderId="0" xfId="0" applyFont="1"/>
    <xf numFmtId="9" fontId="6" fillId="0" borderId="0" xfId="3" applyFont="1"/>
    <xf numFmtId="0" fontId="7" fillId="0" borderId="0" xfId="2" applyFont="1" applyBorder="1" applyAlignment="1">
      <alignment horizontal="left"/>
    </xf>
    <xf numFmtId="10" fontId="7" fillId="0" borderId="0" xfId="2" applyNumberFormat="1" applyFont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7" fillId="2" borderId="0" xfId="2" applyFont="1" applyFill="1" applyBorder="1" applyAlignment="1">
      <alignment horizontal="left"/>
    </xf>
    <xf numFmtId="0" fontId="8" fillId="0" borderId="0" xfId="2" applyFont="1" applyBorder="1" applyAlignment="1">
      <alignment horizontal="left"/>
    </xf>
    <xf numFmtId="0" fontId="0" fillId="0" borderId="0" xfId="0" applyAlignment="1"/>
    <xf numFmtId="0" fontId="9" fillId="0" borderId="0" xfId="0" applyFont="1" applyAlignment="1"/>
    <xf numFmtId="0" fontId="6" fillId="0" borderId="0" xfId="0" applyFont="1" applyAlignment="1"/>
    <xf numFmtId="9" fontId="6" fillId="2" borderId="0" xfId="3" applyFont="1" applyFill="1"/>
    <xf numFmtId="0" fontId="10" fillId="0" borderId="0" xfId="0" applyFont="1"/>
    <xf numFmtId="0" fontId="11" fillId="0" borderId="0" xfId="0" applyFont="1"/>
    <xf numFmtId="0" fontId="6" fillId="0" borderId="0" xfId="0" applyFont="1" applyFill="1"/>
    <xf numFmtId="9" fontId="6" fillId="0" borderId="0" xfId="3" applyFont="1" applyFill="1"/>
    <xf numFmtId="166" fontId="6" fillId="0" borderId="0" xfId="1" applyNumberFormat="1" applyFont="1" applyFill="1"/>
    <xf numFmtId="9" fontId="6" fillId="0" borderId="0" xfId="3" applyNumberFormat="1" applyFont="1" applyFill="1"/>
    <xf numFmtId="166" fontId="6" fillId="0" borderId="0" xfId="1" applyNumberFormat="1" applyFont="1"/>
    <xf numFmtId="166" fontId="11" fillId="0" borderId="0" xfId="1" applyNumberFormat="1" applyFont="1"/>
    <xf numFmtId="0" fontId="12" fillId="0" borderId="0" xfId="0" applyFont="1"/>
    <xf numFmtId="9" fontId="12" fillId="0" borderId="0" xfId="3" applyFont="1"/>
    <xf numFmtId="166" fontId="12" fillId="0" borderId="0" xfId="1" applyNumberFormat="1" applyFont="1"/>
    <xf numFmtId="166" fontId="6" fillId="2" borderId="0" xfId="1" applyNumberFormat="1" applyFont="1" applyFill="1"/>
    <xf numFmtId="0" fontId="13" fillId="0" borderId="0" xfId="0" applyFont="1" applyBorder="1" applyAlignment="1">
      <alignment horizontal="left"/>
    </xf>
    <xf numFmtId="9" fontId="7" fillId="0" borderId="0" xfId="2" applyNumberFormat="1" applyFont="1" applyBorder="1" applyAlignment="1">
      <alignment horizontal="left"/>
    </xf>
    <xf numFmtId="0" fontId="7" fillId="0" borderId="0" xfId="2" applyFont="1" applyBorder="1" applyAlignment="1">
      <alignment horizontal="left"/>
    </xf>
    <xf numFmtId="166" fontId="6" fillId="3" borderId="0" xfId="1" applyNumberFormat="1" applyFont="1" applyFill="1"/>
    <xf numFmtId="166" fontId="6" fillId="0" borderId="0" xfId="1" applyNumberFormat="1" applyFont="1" applyFill="1" applyAlignment="1">
      <alignment horizontal="right" vertical="top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1"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'Private Site'!$A$4</c:f>
              <c:strCache>
                <c:ptCount val="1"/>
                <c:pt idx="0">
                  <c:v>Become Member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'Private Site'!$C$2:$N$2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'Private Site'!$D$4:$N$4</c:f>
              <c:numCache>
                <c:formatCode>_-* #,##0_-;\-* #,##0_-;_-* "-"??_-;_-@_-</c:formatCode>
                <c:ptCount val="11"/>
                <c:pt idx="0">
                  <c:v>0.85</c:v>
                </c:pt>
                <c:pt idx="1">
                  <c:v>0.85</c:v>
                </c:pt>
                <c:pt idx="2">
                  <c:v>6.0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28152"/>
        <c:axId val="2147131208"/>
      </c:lineChart>
      <c:catAx>
        <c:axId val="21471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7131208"/>
        <c:crosses val="autoZero"/>
        <c:auto val="1"/>
        <c:lblAlgn val="ctr"/>
        <c:lblOffset val="100"/>
        <c:noMultiLvlLbl val="0"/>
      </c:catAx>
      <c:valAx>
        <c:axId val="2147131208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214712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'Private Site'!$A$5</c:f>
              <c:strCache>
                <c:ptCount val="1"/>
                <c:pt idx="0">
                  <c:v>Conversion Rate</c:v>
                </c:pt>
              </c:strCache>
            </c:strRef>
          </c:tx>
          <c:invertIfNegative val="0"/>
          <c:cat>
            <c:numRef>
              <c:f>'Private Site'!$C$2:$N$2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'Private Site'!$C$5:$N$5</c:f>
              <c:numCache>
                <c:formatCode>0%</c:formatCode>
                <c:ptCount val="12"/>
                <c:pt idx="0">
                  <c:v>0.1</c:v>
                </c:pt>
                <c:pt idx="1">
                  <c:v>0.34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56344"/>
        <c:axId val="2147159432"/>
      </c:barChart>
      <c:catAx>
        <c:axId val="21471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7159432"/>
        <c:crosses val="autoZero"/>
        <c:auto val="1"/>
        <c:lblAlgn val="ctr"/>
        <c:lblOffset val="100"/>
        <c:noMultiLvlLbl val="0"/>
      </c:catAx>
      <c:valAx>
        <c:axId val="214715943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4715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Contact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'Private Site'!#REF!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'Private Site'!$A$8:$A$10</c:f>
              <c:strCache>
                <c:ptCount val="3"/>
                <c:pt idx="0">
                  <c:v>Contacted</c:v>
                </c:pt>
                <c:pt idx="1">
                  <c:v>Added Products To Cart</c:v>
                </c:pt>
                <c:pt idx="2">
                  <c:v>Viewed Products</c:v>
                </c:pt>
              </c:strCache>
            </c:strRef>
          </c:cat>
          <c:val>
            <c:numRef>
              <c:f>'Private Site'!$O$8:$O$10</c:f>
              <c:numCache>
                <c:formatCode>_-* #,##0_-;\-* #,##0_-;_-* "-"??_-;_-@_-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'Private Site'!#REF!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'Private Site'!$C$2:$N$2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'Private Site'!#REF!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10328"/>
        <c:axId val="2147213416"/>
      </c:lineChart>
      <c:catAx>
        <c:axId val="214721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213416"/>
        <c:crosses val="autoZero"/>
        <c:auto val="1"/>
        <c:lblAlgn val="ctr"/>
        <c:lblOffset val="100"/>
        <c:noMultiLvlLbl val="0"/>
      </c:catAx>
      <c:valAx>
        <c:axId val="214721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1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</xdr:row>
      <xdr:rowOff>25400</xdr:rowOff>
    </xdr:from>
    <xdr:to>
      <xdr:col>1</xdr:col>
      <xdr:colOff>1320800</xdr:colOff>
      <xdr:row>1</xdr:row>
      <xdr:rowOff>1778000</xdr:rowOff>
    </xdr:to>
    <xdr:graphicFrame macro="">
      <xdr:nvGraphicFramePr>
        <xdr:cNvPr id="189564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1</xdr:row>
      <xdr:rowOff>50800</xdr:rowOff>
    </xdr:from>
    <xdr:to>
      <xdr:col>6</xdr:col>
      <xdr:colOff>406400</xdr:colOff>
      <xdr:row>1</xdr:row>
      <xdr:rowOff>1816100</xdr:rowOff>
    </xdr:to>
    <xdr:graphicFrame macro="">
      <xdr:nvGraphicFramePr>
        <xdr:cNvPr id="189564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</xdr:colOff>
      <xdr:row>0</xdr:row>
      <xdr:rowOff>254000</xdr:rowOff>
    </xdr:from>
    <xdr:to>
      <xdr:col>16</xdr:col>
      <xdr:colOff>63500</xdr:colOff>
      <xdr:row>1</xdr:row>
      <xdr:rowOff>1765300</xdr:rowOff>
    </xdr:to>
    <xdr:graphicFrame macro="">
      <xdr:nvGraphicFramePr>
        <xdr:cNvPr id="18956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</xdr:colOff>
      <xdr:row>1</xdr:row>
      <xdr:rowOff>12700</xdr:rowOff>
    </xdr:from>
    <xdr:to>
      <xdr:col>11</xdr:col>
      <xdr:colOff>304800</xdr:colOff>
      <xdr:row>1</xdr:row>
      <xdr:rowOff>1790700</xdr:rowOff>
    </xdr:to>
    <xdr:graphicFrame macro="">
      <xdr:nvGraphicFramePr>
        <xdr:cNvPr id="189565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B7" sqref="B7"/>
    </sheetView>
  </sheetViews>
  <sheetFormatPr baseColWidth="10" defaultRowHeight="16" x14ac:dyDescent="0"/>
  <cols>
    <col min="1" max="1" width="20.75" customWidth="1"/>
    <col min="2" max="2" width="14.75" customWidth="1"/>
    <col min="3" max="15" width="8.125" customWidth="1"/>
  </cols>
  <sheetData>
    <row r="1" spans="1:15" s="12" customFormat="1" ht="22">
      <c r="A1" s="12" t="s">
        <v>34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spans="1:15" s="12" customFormat="1" ht="173" customHeight="1">
      <c r="B2" s="8" t="s">
        <v>29</v>
      </c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10" t="s">
        <v>0</v>
      </c>
    </row>
    <row r="3" spans="1:15" s="12" customFormat="1" ht="28" customHeight="1">
      <c r="A3" s="12" t="s">
        <v>25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1:15" s="1" customFormat="1" ht="17" customHeight="1">
      <c r="A4" s="1" t="s">
        <v>28</v>
      </c>
      <c r="B4" s="16"/>
      <c r="C4" s="27">
        <v>10</v>
      </c>
      <c r="D4" s="16">
        <v>0.85</v>
      </c>
      <c r="E4" s="16">
        <v>0.85</v>
      </c>
      <c r="F4" s="16">
        <v>6</v>
      </c>
      <c r="G4" s="16">
        <v>0.85</v>
      </c>
      <c r="H4" s="16">
        <v>0.85</v>
      </c>
      <c r="I4" s="16">
        <v>0.85</v>
      </c>
      <c r="J4" s="16">
        <v>0.85</v>
      </c>
      <c r="K4" s="16">
        <v>0.85</v>
      </c>
      <c r="L4" s="16">
        <v>0.85</v>
      </c>
      <c r="M4" s="16">
        <v>0.85</v>
      </c>
      <c r="N4" s="16">
        <v>0.85</v>
      </c>
      <c r="O4" s="18">
        <f>SUM(B4:N4)</f>
        <v>24.500000000000011</v>
      </c>
    </row>
    <row r="5" spans="1:15" s="1" customFormat="1" ht="17" customHeight="1">
      <c r="A5" s="1" t="s">
        <v>2</v>
      </c>
      <c r="B5" s="17"/>
      <c r="C5" s="17">
        <f>C4/C20</f>
        <v>0.1</v>
      </c>
      <c r="D5" s="17">
        <v>0.34</v>
      </c>
      <c r="E5" s="17">
        <v>0.85</v>
      </c>
      <c r="F5" s="17">
        <v>0.85</v>
      </c>
      <c r="G5" s="17">
        <v>0.85</v>
      </c>
      <c r="H5" s="17">
        <v>0.85</v>
      </c>
      <c r="I5" s="17">
        <v>0.85</v>
      </c>
      <c r="J5" s="17">
        <v>0.85</v>
      </c>
      <c r="K5" s="17">
        <v>0.85</v>
      </c>
      <c r="L5" s="17">
        <v>0.85</v>
      </c>
      <c r="M5" s="17">
        <v>0.85</v>
      </c>
      <c r="N5" s="17">
        <v>0.85</v>
      </c>
      <c r="O5" s="18"/>
    </row>
    <row r="6" spans="1:15" s="1" customFormat="1" ht="17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</row>
    <row r="7" spans="1:15" s="1" customFormat="1" ht="17" customHeight="1">
      <c r="A7" s="1" t="s">
        <v>35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1:15" s="1" customFormat="1">
      <c r="A8" s="1" t="s">
        <v>33</v>
      </c>
      <c r="B8" s="17"/>
      <c r="C8" s="2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8">
        <f t="shared" ref="O8:O21" si="0">SUM(B8:N8)</f>
        <v>0</v>
      </c>
    </row>
    <row r="9" spans="1:15" s="1" customFormat="1">
      <c r="A9" s="1" t="s">
        <v>32</v>
      </c>
      <c r="O9" s="18">
        <f t="shared" si="0"/>
        <v>0</v>
      </c>
    </row>
    <row r="10" spans="1:15" s="1" customFormat="1">
      <c r="A10" s="1" t="s">
        <v>31</v>
      </c>
      <c r="O10" s="18">
        <f t="shared" si="0"/>
        <v>0</v>
      </c>
    </row>
    <row r="11" spans="1:15" s="1" customFormat="1">
      <c r="A11" s="1" t="s">
        <v>36</v>
      </c>
      <c r="O11" s="18"/>
    </row>
    <row r="12" spans="1:15" s="1" customFormat="1">
      <c r="A12" s="1" t="s">
        <v>30</v>
      </c>
      <c r="O12" s="18">
        <f t="shared" si="0"/>
        <v>0</v>
      </c>
    </row>
    <row r="13" spans="1:15" s="1" customFormat="1">
      <c r="O13" s="18">
        <f t="shared" si="0"/>
        <v>0</v>
      </c>
    </row>
    <row r="14" spans="1:15" s="13" customFormat="1" ht="22">
      <c r="A14" s="13" t="s">
        <v>26</v>
      </c>
      <c r="O14" s="19"/>
    </row>
    <row r="15" spans="1:15" s="1" customFormat="1">
      <c r="A15" s="1" t="s">
        <v>19</v>
      </c>
      <c r="C15" s="11">
        <v>0.45</v>
      </c>
      <c r="O15" s="18">
        <f t="shared" si="0"/>
        <v>0.45</v>
      </c>
    </row>
    <row r="16" spans="1:15" s="1" customFormat="1">
      <c r="A16" s="1" t="s">
        <v>3</v>
      </c>
      <c r="B16" s="2"/>
      <c r="C16" s="11">
        <v>0.3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8">
        <f t="shared" si="0"/>
        <v>0.3</v>
      </c>
    </row>
    <row r="17" spans="1:15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8"/>
    </row>
    <row r="18" spans="1:15" s="20" customFormat="1" ht="19">
      <c r="A18" s="20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</row>
    <row r="19" spans="1:15" s="1" customFormat="1">
      <c r="A19" s="15" t="s">
        <v>23</v>
      </c>
      <c r="B19" s="2"/>
      <c r="C19" s="23">
        <v>100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8">
        <f t="shared" si="0"/>
        <v>100</v>
      </c>
    </row>
    <row r="20" spans="1:15" s="1" customFormat="1">
      <c r="A20" s="15" t="s">
        <v>24</v>
      </c>
      <c r="B20" s="15"/>
      <c r="C20" s="23">
        <v>100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8">
        <f t="shared" si="0"/>
        <v>100</v>
      </c>
    </row>
    <row r="21" spans="1:15" s="1" customFormat="1">
      <c r="B21" s="15"/>
      <c r="O21" s="18">
        <f t="shared" si="0"/>
        <v>0</v>
      </c>
    </row>
    <row r="22" spans="1:15" s="1" customFormat="1">
      <c r="B22" s="16"/>
    </row>
    <row r="23" spans="1:15" s="1" customFormat="1">
      <c r="B23" s="14"/>
    </row>
  </sheetData>
  <phoneticPr fontId="3" type="noConversion"/>
  <conditionalFormatting sqref="B2:O2">
    <cfRule type="containsErrors" dxfId="0" priority="1">
      <formula>ISERROR(B2)</formula>
    </cfRule>
  </conditionalFormatting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C44" sqref="C44"/>
    </sheetView>
  </sheetViews>
  <sheetFormatPr baseColWidth="10" defaultColWidth="8.875" defaultRowHeight="16" x14ac:dyDescent="0"/>
  <cols>
    <col min="1" max="1" width="18.25" style="3" customWidth="1"/>
    <col min="2" max="2" width="11" style="3" customWidth="1"/>
    <col min="3" max="3" width="14.5" style="3" customWidth="1"/>
    <col min="4" max="4" width="5.375" style="3" customWidth="1"/>
    <col min="5" max="5" width="14.5" style="3" customWidth="1"/>
    <col min="6" max="6" width="11.625" style="3" customWidth="1"/>
    <col min="7" max="7" width="5.5" style="3" customWidth="1"/>
    <col min="8" max="8" width="8.5" style="3" customWidth="1"/>
    <col min="9" max="9" width="11.25" style="3" customWidth="1"/>
    <col min="10" max="10" width="5.875" style="3" customWidth="1"/>
    <col min="11" max="11" width="8.875" style="3"/>
    <col min="12" max="12" width="10.75" style="3" customWidth="1"/>
    <col min="13" max="13" width="5.25" style="3" customWidth="1"/>
    <col min="14" max="14" width="8.875" style="3"/>
    <col min="15" max="15" width="11.125" style="3" customWidth="1"/>
    <col min="16" max="16384" width="8.875" style="3"/>
  </cols>
  <sheetData>
    <row r="1" spans="1:15" s="7" customFormat="1" ht="29">
      <c r="A1" s="7" t="s">
        <v>4</v>
      </c>
    </row>
    <row r="2" spans="1:15">
      <c r="A2" s="3" t="s">
        <v>18</v>
      </c>
      <c r="H2" s="24" t="s">
        <v>17</v>
      </c>
      <c r="I2" s="24"/>
      <c r="K2" s="24" t="s">
        <v>16</v>
      </c>
      <c r="L2" s="24"/>
      <c r="N2" s="24" t="s">
        <v>15</v>
      </c>
      <c r="O2" s="24"/>
    </row>
    <row r="3" spans="1:15">
      <c r="A3" s="3" t="s">
        <v>22</v>
      </c>
      <c r="B3" s="3" t="s">
        <v>1</v>
      </c>
      <c r="C3" s="3" t="s">
        <v>14</v>
      </c>
      <c r="E3" s="3" t="s">
        <v>2</v>
      </c>
      <c r="F3" s="3" t="s">
        <v>13</v>
      </c>
      <c r="H3" s="3" t="s">
        <v>12</v>
      </c>
      <c r="I3" s="3" t="s">
        <v>11</v>
      </c>
      <c r="K3" s="3" t="s">
        <v>12</v>
      </c>
      <c r="L3" s="3" t="s">
        <v>11</v>
      </c>
      <c r="N3" s="3" t="s">
        <v>12</v>
      </c>
      <c r="O3" s="3" t="s">
        <v>11</v>
      </c>
    </row>
    <row r="4" spans="1:15">
      <c r="A4" s="3" t="s">
        <v>20</v>
      </c>
      <c r="B4" s="6">
        <v>30</v>
      </c>
      <c r="C4" s="6">
        <v>20</v>
      </c>
      <c r="E4" s="4">
        <f>control_conversions/control_visitors</f>
        <v>0.66666666666666663</v>
      </c>
      <c r="F4" s="4">
        <f>SQRT((control_p*(1-control_p)/control_visitors))</f>
        <v>8.6066296582387042E-2</v>
      </c>
      <c r="H4" s="4">
        <f>IF(control_p-1.65*control_se&lt;0,0,control_p-1.65*control_se)</f>
        <v>0.52465727730572809</v>
      </c>
      <c r="I4" s="4">
        <f>IF(control_p+1.65*control_se&gt;1,1,control_p+1.65*control_se)</f>
        <v>0.80867605602760517</v>
      </c>
      <c r="K4" s="4">
        <f>IF(control_p-1.96*control_se&lt;0,0,control_p-1.96*control_se)</f>
        <v>0.497976725365188</v>
      </c>
      <c r="L4" s="4">
        <f>IF(control_p+1.96*control_se&gt;1,1,control_p+1.96*control_se)</f>
        <v>0.83535660796814526</v>
      </c>
      <c r="N4" s="4">
        <f>IF(control_p-2.57*control_se&lt;0,0,control_p-2.57*control_se)</f>
        <v>0.44547628444993193</v>
      </c>
      <c r="O4" s="4">
        <f>IF(control_p+2.57*control_se&gt;1,1,control_p+2.57*control_se)</f>
        <v>0.88785704888340133</v>
      </c>
    </row>
    <row r="5" spans="1:15">
      <c r="A5" s="3" t="s">
        <v>21</v>
      </c>
      <c r="B5" s="6">
        <v>30</v>
      </c>
      <c r="C5" s="6">
        <v>15</v>
      </c>
      <c r="E5" s="4">
        <f>variation_conversions/variation_visitors</f>
        <v>0.5</v>
      </c>
      <c r="F5" s="4">
        <f>SQRT((variation_p*(1-variation_p)/variation_visitors))</f>
        <v>9.1287092917527679E-2</v>
      </c>
      <c r="H5" s="4">
        <f>IF(variation_p-1.65*variation_se&lt;0,0,variation_p-1.65*variation_se)</f>
        <v>0.34937629668607934</v>
      </c>
      <c r="I5" s="4">
        <f>IF(variation_p+1.65*variation_se&gt;1,1,variation_p+1.65*variation_se)</f>
        <v>0.65062370331392061</v>
      </c>
      <c r="K5" s="4">
        <f>IF(variation_p-1.96*variation_se&lt;0,0,variation_p-1.96*variation_se)</f>
        <v>0.32107729788164574</v>
      </c>
      <c r="L5" s="4">
        <f>IF(variation_p+1.96*variation_se&gt;1,1,variation_p+1.96*variation_se)</f>
        <v>0.67892270211835426</v>
      </c>
      <c r="N5" s="4">
        <f>IF(variation_p-2.57*variation_se&lt;0,0,variation_p-2.57*variation_se)</f>
        <v>0.26539217120195391</v>
      </c>
      <c r="O5" s="4">
        <f>IF(variation_p+2.57*variation_se&gt;1,1,variation_p+2.57*variation_se)</f>
        <v>0.73460782879804609</v>
      </c>
    </row>
    <row r="7" spans="1:15" ht="18.75" customHeight="1">
      <c r="A7" s="26" t="s">
        <v>10</v>
      </c>
      <c r="B7" s="26"/>
    </row>
    <row r="8" spans="1:15" ht="18.75" customHeight="1">
      <c r="A8" s="25" t="s">
        <v>9</v>
      </c>
      <c r="B8" s="25"/>
      <c r="C8" s="5" t="str">
        <f>IF(OR(p_value&lt;0.1,p_value&gt;0.9), "YES", "NO")</f>
        <v>YES</v>
      </c>
    </row>
    <row r="9" spans="1:15">
      <c r="A9" s="25" t="s">
        <v>8</v>
      </c>
      <c r="B9" s="25"/>
      <c r="C9" s="5" t="str">
        <f>IF(OR(p_value&lt;0.05,p_value&gt;0.95), "YES", "NO")</f>
        <v>NO</v>
      </c>
    </row>
    <row r="10" spans="1:15">
      <c r="A10" s="25" t="s">
        <v>7</v>
      </c>
      <c r="B10" s="25"/>
      <c r="C10" s="5" t="str">
        <f>IF(OR(p_value&lt;0.01,p_value&gt;0.99), "YES", "NO")</f>
        <v>NO</v>
      </c>
    </row>
    <row r="11" spans="1:15">
      <c r="C11" s="5"/>
    </row>
    <row r="12" spans="1:15">
      <c r="A12" s="3" t="s">
        <v>6</v>
      </c>
      <c r="C12" s="5">
        <f>(control_p-variation_p)/SQRT(POWER(control_se,2)+POWER(variation_se,2))</f>
        <v>1.3284223283101428</v>
      </c>
    </row>
    <row r="13" spans="1:15">
      <c r="A13" s="5" t="s">
        <v>5</v>
      </c>
      <c r="C13" s="5">
        <f>NORMDIST(z_score,0,1,TRUE)</f>
        <v>0.90798068640178731</v>
      </c>
    </row>
    <row r="14" spans="1:15">
      <c r="C14" s="5"/>
    </row>
  </sheetData>
  <mergeCells count="7">
    <mergeCell ref="N2:O2"/>
    <mergeCell ref="A8:B8"/>
    <mergeCell ref="A7:B7"/>
    <mergeCell ref="A9:B9"/>
    <mergeCell ref="A10:B10"/>
    <mergeCell ref="H2:I2"/>
    <mergeCell ref="K2:L2"/>
  </mergeCells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Private Site</vt:lpstr>
      <vt:lpstr>Checkout 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O Connell</dc:creator>
  <cp:lastModifiedBy>Tony O'Connell</cp:lastModifiedBy>
  <cp:lastPrinted>2012-10-01T10:48:23Z</cp:lastPrinted>
  <dcterms:created xsi:type="dcterms:W3CDTF">2012-09-28T16:39:03Z</dcterms:created>
  <dcterms:modified xsi:type="dcterms:W3CDTF">2014-11-21T10:04:14Z</dcterms:modified>
</cp:coreProperties>
</file>