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MTLP_DIVI_CALC - MMTLP_DIVI_CA" sheetId="2" r:id="rId5"/>
    <sheet name="What Happens if MMTLP Divi Get " sheetId="3" r:id="rId6"/>
    <sheet name="reinvesting_1000_shares_mmtlp -" sheetId="4" r:id="rId7"/>
  </sheets>
</workbook>
</file>

<file path=xl/sharedStrings.xml><?xml version="1.0" encoding="utf-8"?>
<sst xmlns="http://schemas.openxmlformats.org/spreadsheetml/2006/main" uniqueCount="55">
  <si>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</si>
  <si>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</si>
  <si>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</si>
  <si>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</si>
  <si>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MMTLP_DIVI_CALC</t>
  </si>
  <si>
    <t>MMTLP_DIVI_CALC - MMTLP_DIVI_CA</t>
  </si>
  <si>
    <t>Price of Oil</t>
  </si>
  <si>
    <t>COGS (cost of goods sold)</t>
  </si>
  <si>
    <t>Gross Revenue</t>
  </si>
  <si>
    <t>Value of Oil In the Ground</t>
  </si>
  <si>
    <t>$ / Barrel (in Ground)</t>
  </si>
  <si>
    <t>TRCH Revenue Interest</t>
  </si>
  <si>
    <t>$ / Barrel</t>
  </si>
  <si>
    <t>(Medium End Oil Est.)</t>
  </si>
  <si>
    <t>BBLs of Oil</t>
  </si>
  <si>
    <t>$ (oil in ground) value</t>
  </si>
  <si>
    <t>Corp. Tax</t>
  </si>
  <si>
    <t>Underwriter</t>
  </si>
  <si>
    <t>$ (TRCH in ground)</t>
  </si>
  <si>
    <t># shares</t>
  </si>
  <si>
    <t>Div ($/pref share)</t>
  </si>
  <si>
    <t>(Low End Oil Est.)</t>
  </si>
  <si>
    <t>$ (oil in ground)</t>
  </si>
  <si>
    <t>What Happens if MMTLP Divi Get Re-Invested into MMAT</t>
  </si>
  <si>
    <t xml:space="preserve">What Happens if MMTLP Divi Get </t>
  </si>
  <si>
    <t>Re - Investing into MMAT</t>
  </si>
  <si>
    <t>% re-invested</t>
  </si>
  <si>
    <t>$ reinvested</t>
  </si>
  <si>
    <t>$/share (MMAT)</t>
  </si>
  <si>
    <t>Shares purchased …</t>
  </si>
  <si>
    <t>Total (MMAT) Shares issued</t>
  </si>
  <si>
    <t>Insiders</t>
  </si>
  <si>
    <t>Institutions</t>
  </si>
  <si>
    <t>Shares Available to Buy (MMAT)</t>
  </si>
  <si>
    <t>Shares Left Over (if divi reinvested)</t>
  </si>
  <si>
    <t>reinvesting_1000_shares_mmtlp</t>
  </si>
  <si>
    <t>reinvesting_1000_shares_mmtlp -</t>
  </si>
  <si>
    <t># shares to buy</t>
  </si>
  <si>
    <t>$/share MMTLP</t>
  </si>
  <si>
    <t>$ spent</t>
  </si>
  <si>
    <t>$/share Dividend</t>
  </si>
  <si>
    <t>Dividend ($)</t>
  </si>
  <si>
    <t>Total Tax Rate</t>
  </si>
  <si>
    <t>(Qualified Dividends + State Inc. Tax + Obamacare Tax)</t>
  </si>
  <si>
    <t>Taxes ?</t>
  </si>
  <si>
    <t>$ After Taxes</t>
  </si>
  <si>
    <t>Buying MMAT</t>
  </si>
  <si>
    <t>% to ReInvest</t>
  </si>
  <si>
    <t xml:space="preserve">$ to re-invest </t>
  </si>
  <si>
    <t>Buy Price MMAT</t>
  </si>
  <si>
    <t>Shares Purchased</t>
  </si>
  <si>
    <t>SHORT Term</t>
  </si>
  <si>
    <t>LONG Term</t>
  </si>
  <si>
    <t>Sell Price (MMAT)</t>
  </si>
  <si>
    <t>Profit</t>
  </si>
</sst>
</file>

<file path=xl/styles.xml><?xml version="1.0" encoding="utf-8"?>
<styleSheet xmlns="http://schemas.openxmlformats.org/spreadsheetml/2006/main">
  <numFmts count="5">
    <numFmt numFmtId="0" formatCode="General"/>
    <numFmt numFmtId="59" formatCode="&quot;$&quot;#,##0.00"/>
    <numFmt numFmtId="60" formatCode="&quot;$&quot;0.00"/>
    <numFmt numFmtId="61" formatCode="0.0%"/>
    <numFmt numFmtId="62" formatCode="&quot;$&quot;#,##0"/>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
      <color indexed="8"/>
      <name val="Helvetica Neue"/>
    </font>
    <font>
      <b val="1"/>
      <sz val="9"/>
      <color indexed="8"/>
      <name val="Helvetica Neue"/>
    </font>
    <font>
      <sz val="9"/>
      <color indexed="8"/>
      <name val="Helvetica Neue"/>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5" fillId="5" borderId="2" applyNumberFormat="1" applyFont="1" applyFill="1" applyBorder="1" applyAlignment="1" applyProtection="0">
      <alignment vertical="top" wrapText="1"/>
    </xf>
    <xf numFmtId="59" fontId="6" borderId="3" applyNumberFormat="1" applyFont="1" applyFill="0" applyBorder="1" applyAlignment="1" applyProtection="0">
      <alignment vertical="top" wrapText="1"/>
    </xf>
    <xf numFmtId="49" fontId="5" fillId="5" borderId="4" applyNumberFormat="1" applyFont="1" applyFill="1" applyBorder="1" applyAlignment="1" applyProtection="0">
      <alignment vertical="top" wrapText="1"/>
    </xf>
    <xf numFmtId="59" fontId="6" borderId="5" applyNumberFormat="1" applyFont="1" applyFill="0" applyBorder="1" applyAlignment="1" applyProtection="0">
      <alignment vertical="top" wrapText="1"/>
    </xf>
    <xf numFmtId="0" fontId="5" fillId="5" borderId="4" applyNumberFormat="0" applyFont="1" applyFill="1" applyBorder="1" applyAlignment="1" applyProtection="0">
      <alignment vertical="top" wrapText="1"/>
    </xf>
    <xf numFmtId="0" fontId="6" borderId="5" applyNumberFormat="0" applyFont="1" applyFill="0" applyBorder="1" applyAlignment="1" applyProtection="0">
      <alignment vertical="top" wrapText="1"/>
    </xf>
    <xf numFmtId="9" fontId="6" borderId="5" applyNumberFormat="1" applyFont="1" applyFill="0" applyBorder="1" applyAlignment="1" applyProtection="0">
      <alignment vertical="top" wrapText="1"/>
    </xf>
    <xf numFmtId="60" fontId="6" borderId="5" applyNumberFormat="1" applyFont="1" applyFill="0" applyBorder="1" applyAlignment="1" applyProtection="0">
      <alignment vertical="top" wrapText="1"/>
    </xf>
    <xf numFmtId="3" fontId="6" borderId="5" applyNumberFormat="1" applyFont="1" applyFill="0" applyBorder="1" applyAlignment="1" applyProtection="0">
      <alignment vertical="top" wrapText="1"/>
    </xf>
    <xf numFmtId="61" fontId="6"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7" fillId="4" borderId="1"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49" fontId="0" fillId="6" borderId="7" applyNumberFormat="1" applyFont="1" applyFill="1" applyBorder="1" applyAlignment="1" applyProtection="0">
      <alignment vertical="top"/>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9"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7"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60" fontId="0" borderId="5" applyNumberFormat="1" applyFont="1" applyFill="0" applyBorder="1" applyAlignment="1" applyProtection="0">
      <alignment vertical="top" wrapText="1"/>
    </xf>
    <xf numFmtId="62" fontId="0" borderId="5" applyNumberFormat="1" applyFont="1" applyFill="0" applyBorder="1" applyAlignment="1" applyProtection="0">
      <alignment vertical="top" wrapText="1"/>
    </xf>
    <xf numFmtId="0" fontId="7" fillId="5" borderId="4" applyNumberFormat="0" applyFont="1" applyFill="1" applyBorder="1" applyAlignment="1" applyProtection="0">
      <alignment vertical="top" wrapText="1"/>
    </xf>
    <xf numFmtId="0" fontId="0" borderId="5" applyNumberFormat="0" applyFont="1" applyFill="0" applyBorder="1" applyAlignment="1" applyProtection="0">
      <alignment vertical="top" wrapText="1"/>
    </xf>
    <xf numFmtId="61" fontId="0" borderId="5" applyNumberFormat="1" applyFont="1" applyFill="0" applyBorder="1" applyAlignment="1" applyProtection="0">
      <alignment vertical="top" wrapText="1"/>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9" fontId="0" borderId="5" applyNumberFormat="1" applyFont="1" applyFill="0" applyBorder="1" applyAlignment="1" applyProtection="0">
      <alignment vertical="top" wrapText="1"/>
    </xf>
    <xf numFmtId="3" fontId="0" borderId="5" applyNumberFormat="1" applyFont="1" applyFill="0" applyBorder="1" applyAlignment="1" applyProtection="0">
      <alignment vertical="top" wrapText="1"/>
    </xf>
    <xf numFmtId="49" fontId="0" borderId="5"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61"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23</v>
      </c>
      <c r="C11" s="3"/>
      <c r="D11" s="3"/>
    </row>
    <row r="12">
      <c r="B12" s="4"/>
      <c r="C12" t="s" s="4">
        <v>23</v>
      </c>
      <c r="D12" t="s" s="5">
        <v>24</v>
      </c>
    </row>
    <row r="13">
      <c r="B13" t="s" s="3">
        <v>35</v>
      </c>
      <c r="C13" s="3"/>
      <c r="D13" s="3"/>
    </row>
    <row r="14">
      <c r="B14" s="4"/>
      <c r="C14" t="s" s="4">
        <v>35</v>
      </c>
      <c r="D14" t="s" s="5">
        <v>36</v>
      </c>
    </row>
  </sheetData>
  <mergeCells count="1">
    <mergeCell ref="B3:D3"/>
  </mergeCells>
  <hyperlinks>
    <hyperlink ref="D10" location="'MMTLP_DIVI_CALC - MMTLP_DIVI_CA'!R2C1" tooltip="" display="MMTLP_DIVI_CALC - MMTLP_DIVI_CA"/>
    <hyperlink ref="D12" location="'What Happens if MMTLP Divi Get '!R2C1" tooltip="" display="What Happens if MMTLP Divi Get "/>
    <hyperlink ref="D14" location="'reinvesting_1000_shares_mmtlp -'!R2C1" tooltip="" display="reinvesting_1000_shares_mmtlp -"/>
  </hyperlinks>
</worksheet>
</file>

<file path=xl/worksheets/sheet2.xml><?xml version="1.0" encoding="utf-8"?>
<worksheet xmlns:r="http://schemas.openxmlformats.org/officeDocument/2006/relationships" xmlns="http://schemas.openxmlformats.org/spreadsheetml/2006/main">
  <dimension ref="A2:B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6" customWidth="1"/>
    <col min="2" max="2" width="14.6094" style="6" customWidth="1"/>
    <col min="3" max="16384" width="16.3516" style="6" customWidth="1"/>
  </cols>
  <sheetData>
    <row r="1" ht="27.65" customHeight="1">
      <c r="A1" t="s" s="7">
        <v>4</v>
      </c>
      <c r="B1" s="7"/>
    </row>
    <row r="2" ht="9.5" customHeight="1">
      <c r="A2" s="8"/>
      <c r="B2" s="8"/>
    </row>
    <row r="3" ht="19.25" customHeight="1">
      <c r="A3" t="s" s="9">
        <v>6</v>
      </c>
      <c r="B3" s="10">
        <v>75</v>
      </c>
    </row>
    <row r="4" ht="19.05" customHeight="1">
      <c r="A4" t="s" s="11">
        <v>7</v>
      </c>
      <c r="B4" s="12">
        <v>25</v>
      </c>
    </row>
    <row r="5" ht="19.05" customHeight="1">
      <c r="A5" t="s" s="11">
        <v>8</v>
      </c>
      <c r="B5" s="12">
        <f>B3-B4</f>
        <v>50</v>
      </c>
    </row>
    <row r="6" ht="19.05" customHeight="1">
      <c r="A6" s="13"/>
      <c r="B6" s="14"/>
    </row>
    <row r="7" ht="19.05" customHeight="1">
      <c r="A7" t="s" s="11">
        <v>9</v>
      </c>
      <c r="B7" s="15">
        <v>0.12</v>
      </c>
    </row>
    <row r="8" ht="19.05" customHeight="1">
      <c r="A8" t="s" s="11">
        <v>10</v>
      </c>
      <c r="B8" s="12">
        <f>B7*B5</f>
        <v>6</v>
      </c>
    </row>
    <row r="9" ht="19.05" customHeight="1">
      <c r="A9" s="13"/>
      <c r="B9" s="14"/>
    </row>
    <row r="10" ht="19.05" customHeight="1">
      <c r="A10" t="s" s="11">
        <v>11</v>
      </c>
      <c r="B10" s="15">
        <v>0.49</v>
      </c>
    </row>
    <row r="11" ht="19.05" customHeight="1">
      <c r="A11" t="s" s="11">
        <v>12</v>
      </c>
      <c r="B11" s="16">
        <f>B8*B10</f>
        <v>2.94</v>
      </c>
    </row>
    <row r="12" ht="19.05" customHeight="1">
      <c r="A12" s="13"/>
      <c r="B12" s="14"/>
    </row>
    <row r="13" ht="19.05" customHeight="1">
      <c r="A13" t="s" s="11">
        <v>13</v>
      </c>
      <c r="B13" s="14"/>
    </row>
    <row r="14" ht="19.05" customHeight="1">
      <c r="A14" t="s" s="11">
        <v>14</v>
      </c>
      <c r="B14" s="17">
        <v>3200000000</v>
      </c>
    </row>
    <row r="15" ht="19.05" customHeight="1">
      <c r="A15" t="s" s="11">
        <v>15</v>
      </c>
      <c r="B15" s="17">
        <f>B14*B$11</f>
        <v>9408000000</v>
      </c>
    </row>
    <row r="16" ht="19.05" customHeight="1">
      <c r="A16" t="s" s="11">
        <v>16</v>
      </c>
      <c r="B16" s="15">
        <v>0.21</v>
      </c>
    </row>
    <row r="17" ht="19.05" customHeight="1">
      <c r="A17" t="s" s="11">
        <v>17</v>
      </c>
      <c r="B17" s="18">
        <v>0.1</v>
      </c>
    </row>
    <row r="18" ht="19.05" customHeight="1">
      <c r="A18" t="s" s="11">
        <v>18</v>
      </c>
      <c r="B18" s="17">
        <f>B15*(1-(B16+B17))</f>
        <v>6491520000</v>
      </c>
    </row>
    <row r="19" ht="19.05" customHeight="1">
      <c r="A19" t="s" s="11">
        <v>19</v>
      </c>
      <c r="B19" s="17">
        <v>164923363</v>
      </c>
    </row>
    <row r="20" ht="19.05" customHeight="1">
      <c r="A20" t="s" s="11">
        <v>20</v>
      </c>
      <c r="B20" s="12">
        <f>B18/B19</f>
        <v>39.360827246774</v>
      </c>
    </row>
    <row r="21" ht="19.05" customHeight="1">
      <c r="A21" s="13"/>
      <c r="B21" s="14"/>
    </row>
    <row r="22" ht="19.05" customHeight="1">
      <c r="A22" t="s" s="11">
        <v>21</v>
      </c>
      <c r="B22" s="14"/>
    </row>
    <row r="23" ht="19.05" customHeight="1">
      <c r="A23" t="s" s="11">
        <v>14</v>
      </c>
      <c r="B23" s="17">
        <v>2100000000</v>
      </c>
    </row>
    <row r="24" ht="19.05" customHeight="1">
      <c r="A24" t="s" s="11">
        <v>22</v>
      </c>
      <c r="B24" s="17">
        <f>B23*B$11</f>
        <v>6174000000</v>
      </c>
    </row>
    <row r="25" ht="19.05" customHeight="1">
      <c r="A25" t="s" s="11">
        <v>16</v>
      </c>
      <c r="B25" s="15">
        <v>0.21</v>
      </c>
    </row>
    <row r="26" ht="19.05" customHeight="1">
      <c r="A26" t="s" s="11">
        <v>17</v>
      </c>
      <c r="B26" s="18">
        <v>0.1</v>
      </c>
    </row>
    <row r="27" ht="19.05" customHeight="1">
      <c r="A27" t="s" s="11">
        <v>18</v>
      </c>
      <c r="B27" s="17">
        <f>B24*(1-(B25+B26))</f>
        <v>4260060000</v>
      </c>
    </row>
    <row r="28" ht="19.05" customHeight="1">
      <c r="A28" t="s" s="11">
        <v>19</v>
      </c>
      <c r="B28" s="17">
        <v>175000000</v>
      </c>
    </row>
    <row r="29" ht="19.05" customHeight="1">
      <c r="A29" t="s" s="11">
        <v>20</v>
      </c>
      <c r="B29" s="12">
        <f>B27/B28</f>
        <v>24.3432</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19" customWidth="1"/>
    <col min="2" max="2" width="14.6094" style="19" customWidth="1"/>
    <col min="3" max="3" width="16.3516" style="19" customWidth="1"/>
    <col min="4" max="4" width="28.6562" style="19" customWidth="1"/>
    <col min="5" max="7" width="13.7891" style="19" customWidth="1"/>
    <col min="8" max="16384" width="16.3516" style="19" customWidth="1"/>
  </cols>
  <sheetData>
    <row r="1" ht="27.65" customHeight="1">
      <c r="A1" t="s" s="7">
        <v>23</v>
      </c>
      <c r="B1" s="7"/>
      <c r="C1" s="7"/>
      <c r="D1" s="7"/>
      <c r="E1" s="7"/>
      <c r="F1" s="7"/>
      <c r="G1" s="7"/>
    </row>
    <row r="2" ht="20.25" customHeight="1">
      <c r="A2" s="8"/>
      <c r="B2" s="8"/>
      <c r="C2" s="20"/>
      <c r="D2" s="20"/>
      <c r="E2" s="20"/>
      <c r="F2" s="20"/>
      <c r="G2" s="20"/>
    </row>
    <row r="3" ht="20.25" customHeight="1">
      <c r="A3" t="s" s="9">
        <v>6</v>
      </c>
      <c r="B3" s="10">
        <v>75</v>
      </c>
      <c r="C3" s="21"/>
      <c r="D3" s="21"/>
      <c r="E3" s="21"/>
      <c r="F3" s="21"/>
      <c r="G3" s="21"/>
    </row>
    <row r="4" ht="20.05" customHeight="1">
      <c r="A4" t="s" s="11">
        <v>7</v>
      </c>
      <c r="B4" s="12">
        <v>25</v>
      </c>
      <c r="C4" s="22"/>
      <c r="D4" s="22"/>
      <c r="E4" s="22"/>
      <c r="F4" s="22"/>
      <c r="G4" s="22"/>
    </row>
    <row r="5" ht="20.05" customHeight="1">
      <c r="A5" t="s" s="11">
        <v>8</v>
      </c>
      <c r="B5" s="12">
        <f>B3-B4</f>
        <v>50</v>
      </c>
      <c r="C5" s="22"/>
      <c r="D5" s="22"/>
      <c r="E5" s="22"/>
      <c r="F5" s="22"/>
      <c r="G5" s="22"/>
    </row>
    <row r="6" ht="20.05" customHeight="1">
      <c r="A6" s="13"/>
      <c r="B6" s="14"/>
      <c r="C6" s="22"/>
      <c r="D6" s="22"/>
      <c r="E6" s="22"/>
      <c r="F6" s="22"/>
      <c r="G6" s="22"/>
    </row>
    <row r="7" ht="20.05" customHeight="1">
      <c r="A7" t="s" s="11">
        <v>9</v>
      </c>
      <c r="B7" s="15">
        <v>0.12</v>
      </c>
      <c r="C7" s="22"/>
      <c r="D7" s="22"/>
      <c r="E7" s="22"/>
      <c r="F7" s="22"/>
      <c r="G7" s="22"/>
    </row>
    <row r="8" ht="20.05" customHeight="1">
      <c r="A8" t="s" s="11">
        <v>10</v>
      </c>
      <c r="B8" s="12">
        <f>B7*B5</f>
        <v>6</v>
      </c>
      <c r="C8" s="22"/>
      <c r="D8" s="22"/>
      <c r="E8" s="22"/>
      <c r="F8" s="22"/>
      <c r="G8" s="22"/>
    </row>
    <row r="9" ht="20.05" customHeight="1">
      <c r="A9" s="13"/>
      <c r="B9" s="14"/>
      <c r="C9" s="22"/>
      <c r="D9" s="22"/>
      <c r="E9" s="22"/>
      <c r="F9" s="22"/>
      <c r="G9" s="22"/>
    </row>
    <row r="10" ht="20.05" customHeight="1">
      <c r="A10" t="s" s="11">
        <v>11</v>
      </c>
      <c r="B10" s="15">
        <v>0.49</v>
      </c>
      <c r="C10" s="22"/>
      <c r="D10" s="22"/>
      <c r="E10" s="22"/>
      <c r="F10" s="22"/>
      <c r="G10" s="22"/>
    </row>
    <row r="11" ht="20.05" customHeight="1">
      <c r="A11" t="s" s="11">
        <v>12</v>
      </c>
      <c r="B11" s="16">
        <f>B8*B10</f>
        <v>2.94</v>
      </c>
      <c r="C11" s="22"/>
      <c r="D11" s="22"/>
      <c r="E11" s="22"/>
      <c r="F11" s="22"/>
      <c r="G11" s="22"/>
    </row>
    <row r="12" ht="20.05" customHeight="1">
      <c r="A12" s="13"/>
      <c r="B12" s="14"/>
      <c r="C12" s="22"/>
      <c r="D12" s="22"/>
      <c r="E12" s="23">
        <v>0.25</v>
      </c>
      <c r="F12" s="22"/>
      <c r="G12" s="22"/>
    </row>
    <row r="13" ht="20.05" customHeight="1">
      <c r="A13" t="s" s="11">
        <v>13</v>
      </c>
      <c r="B13" s="14"/>
      <c r="C13" s="22"/>
      <c r="D13" s="22"/>
      <c r="E13" s="24">
        <f>E12*E22</f>
        <v>177947368.421053</v>
      </c>
      <c r="F13" s="22"/>
      <c r="G13" s="22"/>
    </row>
    <row r="14" ht="20.05" customHeight="1">
      <c r="A14" t="s" s="11">
        <v>14</v>
      </c>
      <c r="B14" s="17">
        <v>3200000000</v>
      </c>
      <c r="C14" s="22"/>
      <c r="D14" s="22"/>
      <c r="E14" s="22"/>
      <c r="F14" s="22"/>
      <c r="G14" s="22"/>
    </row>
    <row r="15" ht="20.05" customHeight="1">
      <c r="A15" t="s" s="11">
        <v>15</v>
      </c>
      <c r="B15" s="17">
        <f>B14*B$11</f>
        <v>9408000000</v>
      </c>
      <c r="C15" s="22"/>
      <c r="D15" s="22"/>
      <c r="E15" s="22"/>
      <c r="F15" s="22"/>
      <c r="G15" s="22"/>
    </row>
    <row r="16" ht="20.05" customHeight="1">
      <c r="A16" t="s" s="11">
        <v>16</v>
      </c>
      <c r="B16" s="15">
        <v>0.21</v>
      </c>
      <c r="C16" s="22"/>
      <c r="D16" s="22"/>
      <c r="E16" s="22"/>
      <c r="F16" s="22"/>
      <c r="G16" s="22"/>
    </row>
    <row r="17" ht="20.05" customHeight="1">
      <c r="A17" t="s" s="11">
        <v>17</v>
      </c>
      <c r="B17" s="18">
        <v>0.1</v>
      </c>
      <c r="C17" s="22"/>
      <c r="D17" t="s" s="25">
        <v>25</v>
      </c>
      <c r="E17" s="26"/>
      <c r="F17" s="26"/>
      <c r="G17" s="26"/>
    </row>
    <row r="18" ht="20.05" customHeight="1">
      <c r="A18" t="s" s="11">
        <v>18</v>
      </c>
      <c r="B18" s="17">
        <f>B15*(1-(B16+B17))</f>
        <v>6491520000</v>
      </c>
      <c r="C18" s="22"/>
      <c r="D18" t="s" s="27">
        <v>26</v>
      </c>
      <c r="E18" s="28">
        <v>0.25</v>
      </c>
      <c r="F18" s="22"/>
      <c r="G18" s="28">
        <v>0.07000000000000001</v>
      </c>
    </row>
    <row r="19" ht="20.05" customHeight="1">
      <c r="A19" t="s" s="11">
        <v>19</v>
      </c>
      <c r="B19" s="17">
        <v>164923363</v>
      </c>
      <c r="C19" s="22"/>
      <c r="D19" t="s" s="27">
        <v>27</v>
      </c>
      <c r="E19" s="24">
        <f>$B18*E18</f>
        <v>1622880000</v>
      </c>
      <c r="F19" s="22"/>
      <c r="G19" s="24">
        <f>$B18*G18</f>
        <v>454406400</v>
      </c>
    </row>
    <row r="20" ht="20.05" customHeight="1">
      <c r="A20" t="s" s="11">
        <v>20</v>
      </c>
      <c r="B20" s="12">
        <f>B18/B19</f>
        <v>39.360827246774</v>
      </c>
      <c r="C20" s="22"/>
      <c r="D20" s="26"/>
      <c r="E20" s="22"/>
      <c r="F20" s="22"/>
      <c r="G20" s="22"/>
    </row>
    <row r="21" ht="20.05" customHeight="1">
      <c r="A21" s="13"/>
      <c r="B21" s="14"/>
      <c r="C21" s="22"/>
      <c r="D21" t="s" s="27">
        <v>28</v>
      </c>
      <c r="E21" s="23">
        <v>2.28</v>
      </c>
      <c r="F21" s="22"/>
      <c r="G21" s="23">
        <v>2.28</v>
      </c>
    </row>
    <row r="22" ht="20.05" customHeight="1">
      <c r="A22" t="s" s="11">
        <v>21</v>
      </c>
      <c r="B22" s="14"/>
      <c r="C22" s="22"/>
      <c r="D22" t="s" s="27">
        <v>29</v>
      </c>
      <c r="E22" s="24">
        <f>E19/E21</f>
        <v>711789473.684211</v>
      </c>
      <c r="F22" s="29"/>
      <c r="G22" s="24">
        <f>G19/G21</f>
        <v>199301052.631579</v>
      </c>
    </row>
    <row r="23" ht="20.05" customHeight="1">
      <c r="A23" t="s" s="11">
        <v>14</v>
      </c>
      <c r="B23" s="17">
        <v>2100000000</v>
      </c>
      <c r="C23" s="22"/>
      <c r="D23" s="26"/>
      <c r="E23" s="22"/>
      <c r="F23" s="22"/>
      <c r="G23" s="22"/>
    </row>
    <row r="24" ht="20.05" customHeight="1">
      <c r="A24" t="s" s="11">
        <v>22</v>
      </c>
      <c r="B24" s="17">
        <f>B23*B$11</f>
        <v>6174000000</v>
      </c>
      <c r="C24" s="22"/>
      <c r="D24" t="s" s="27">
        <v>30</v>
      </c>
      <c r="E24" s="24">
        <v>281259620</v>
      </c>
      <c r="F24" s="24"/>
      <c r="G24" s="24">
        <v>281259620</v>
      </c>
    </row>
    <row r="25" ht="20.05" customHeight="1">
      <c r="A25" t="s" s="11">
        <v>16</v>
      </c>
      <c r="B25" s="15">
        <v>0.21</v>
      </c>
      <c r="C25" s="22"/>
      <c r="D25" t="s" s="27">
        <v>31</v>
      </c>
      <c r="E25" s="24">
        <v>50820911</v>
      </c>
      <c r="F25" s="24"/>
      <c r="G25" s="24">
        <v>50820911</v>
      </c>
    </row>
    <row r="26" ht="20.05" customHeight="1">
      <c r="A26" t="s" s="11">
        <v>17</v>
      </c>
      <c r="B26" s="18">
        <v>0.1</v>
      </c>
      <c r="C26" s="22"/>
      <c r="D26" t="s" s="27">
        <v>32</v>
      </c>
      <c r="E26" s="24">
        <v>41845770</v>
      </c>
      <c r="F26" s="24"/>
      <c r="G26" s="24">
        <v>41845770</v>
      </c>
    </row>
    <row r="27" ht="20.05" customHeight="1">
      <c r="A27" t="s" s="11">
        <v>18</v>
      </c>
      <c r="B27" s="17">
        <f>B24*(1-(B25+B26))</f>
        <v>4260060000</v>
      </c>
      <c r="C27" s="22"/>
      <c r="D27" t="s" s="27">
        <v>33</v>
      </c>
      <c r="E27" s="24">
        <f>E24-E25-E26</f>
        <v>188592939</v>
      </c>
      <c r="F27" s="22"/>
      <c r="G27" s="24">
        <f>G24-G25-G26</f>
        <v>188592939</v>
      </c>
    </row>
    <row r="28" ht="20.05" customHeight="1">
      <c r="A28" t="s" s="11">
        <v>19</v>
      </c>
      <c r="B28" s="17">
        <v>175000000</v>
      </c>
      <c r="C28" s="22"/>
      <c r="D28" s="26"/>
      <c r="E28" s="24"/>
      <c r="F28" s="24"/>
      <c r="G28" s="24"/>
    </row>
    <row r="29" ht="20.05" customHeight="1">
      <c r="A29" t="s" s="11">
        <v>20</v>
      </c>
      <c r="B29" s="12">
        <f>B27/B28</f>
        <v>24.3432</v>
      </c>
      <c r="C29" s="22"/>
      <c r="D29" t="s" s="27">
        <v>34</v>
      </c>
      <c r="E29" s="24">
        <f>E27-E22</f>
        <v>-523196534.684211</v>
      </c>
      <c r="F29" s="29"/>
      <c r="G29" s="24">
        <f>G27-G22</f>
        <v>-10708113.631579</v>
      </c>
    </row>
    <row r="30" ht="20.05" customHeight="1">
      <c r="A30" s="13"/>
      <c r="B30" s="12"/>
      <c r="C30" s="22"/>
      <c r="D30" s="22"/>
      <c r="E30" s="22"/>
      <c r="F30" s="22"/>
      <c r="G30" s="22"/>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2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6" width="16.3516" style="30" customWidth="1"/>
    <col min="7" max="16384" width="16.3516" style="30" customWidth="1"/>
  </cols>
  <sheetData>
    <row r="1" ht="27.65" customHeight="1">
      <c r="A1" t="s" s="7">
        <v>35</v>
      </c>
      <c r="B1" s="7"/>
      <c r="C1" s="7"/>
      <c r="D1" s="7"/>
      <c r="E1" s="7"/>
      <c r="F1" s="7"/>
    </row>
    <row r="2" ht="20.05" customHeight="1">
      <c r="A2" t="s" s="31">
        <v>37</v>
      </c>
      <c r="B2" s="32">
        <v>1000</v>
      </c>
      <c r="C2" s="22"/>
      <c r="D2" s="22"/>
      <c r="E2" s="22"/>
      <c r="F2" s="22"/>
    </row>
    <row r="3" ht="20.05" customHeight="1">
      <c r="A3" t="s" s="31">
        <v>38</v>
      </c>
      <c r="B3" s="33">
        <v>1.28</v>
      </c>
      <c r="C3" s="22"/>
      <c r="D3" s="22"/>
      <c r="E3" s="22"/>
      <c r="F3" s="22"/>
    </row>
    <row r="4" ht="20.05" customHeight="1">
      <c r="A4" t="s" s="31">
        <v>39</v>
      </c>
      <c r="B4" s="34">
        <f>B2*B3</f>
        <v>1280</v>
      </c>
      <c r="C4" s="22"/>
      <c r="D4" s="22"/>
      <c r="E4" s="22"/>
      <c r="F4" s="22"/>
    </row>
    <row r="5" ht="20.05" customHeight="1">
      <c r="A5" s="35"/>
      <c r="B5" s="36"/>
      <c r="C5" s="22"/>
      <c r="D5" s="22"/>
      <c r="E5" s="22"/>
      <c r="F5" s="22"/>
    </row>
    <row r="6" ht="20.05" customHeight="1">
      <c r="A6" t="s" s="31">
        <v>40</v>
      </c>
      <c r="B6" s="32">
        <v>45</v>
      </c>
      <c r="C6" s="22"/>
      <c r="D6" s="22"/>
      <c r="E6" s="22"/>
      <c r="F6" s="22"/>
    </row>
    <row r="7" ht="20.05" customHeight="1">
      <c r="A7" t="s" s="31">
        <v>41</v>
      </c>
      <c r="B7" s="34">
        <f>B6*B2</f>
        <v>45000</v>
      </c>
      <c r="C7" s="22"/>
      <c r="D7" s="22"/>
      <c r="E7" s="22"/>
      <c r="F7" s="22"/>
    </row>
    <row r="8" ht="20.05" customHeight="1">
      <c r="A8" t="s" s="31">
        <v>42</v>
      </c>
      <c r="B8" s="37">
        <v>0.371</v>
      </c>
      <c r="C8" s="22"/>
      <c r="D8" t="s" s="38">
        <v>43</v>
      </c>
      <c r="E8" s="22"/>
      <c r="F8" s="22"/>
    </row>
    <row r="9" ht="20.05" customHeight="1">
      <c r="A9" t="s" s="31">
        <v>44</v>
      </c>
      <c r="B9" s="34">
        <f>B8*B7</f>
        <v>16695</v>
      </c>
      <c r="C9" s="22"/>
      <c r="D9" s="39"/>
      <c r="E9" s="22"/>
      <c r="F9" s="22"/>
    </row>
    <row r="10" ht="20.05" customHeight="1">
      <c r="A10" t="s" s="31">
        <v>45</v>
      </c>
      <c r="B10" s="34">
        <f>B7-B9</f>
        <v>28305</v>
      </c>
      <c r="C10" s="22"/>
      <c r="D10" s="39"/>
      <c r="E10" s="22"/>
      <c r="F10" s="22"/>
    </row>
    <row r="11" ht="20.05" customHeight="1">
      <c r="A11" s="35"/>
      <c r="B11" s="36"/>
      <c r="C11" s="22"/>
      <c r="D11" s="39"/>
      <c r="E11" s="22"/>
      <c r="F11" s="22"/>
    </row>
    <row r="12" ht="20.05" customHeight="1">
      <c r="A12" t="s" s="31">
        <v>46</v>
      </c>
      <c r="B12" s="36"/>
      <c r="C12" s="22"/>
      <c r="D12" s="39"/>
      <c r="E12" s="22"/>
      <c r="F12" s="22"/>
    </row>
    <row r="13" ht="20.05" customHeight="1">
      <c r="A13" t="s" s="31">
        <v>47</v>
      </c>
      <c r="B13" s="40">
        <v>1</v>
      </c>
      <c r="C13" s="22"/>
      <c r="D13" s="39"/>
      <c r="E13" s="22"/>
      <c r="F13" s="22"/>
    </row>
    <row r="14" ht="20.05" customHeight="1">
      <c r="A14" t="s" s="31">
        <v>48</v>
      </c>
      <c r="B14" s="34">
        <f>B13*B10</f>
        <v>28305</v>
      </c>
      <c r="C14" s="22"/>
      <c r="D14" s="39"/>
      <c r="E14" s="22"/>
      <c r="F14" s="22"/>
    </row>
    <row r="15" ht="20.05" customHeight="1">
      <c r="A15" t="s" s="31">
        <v>49</v>
      </c>
      <c r="B15" s="32">
        <v>2.28</v>
      </c>
      <c r="C15" s="22"/>
      <c r="D15" s="39"/>
      <c r="E15" s="22"/>
      <c r="F15" s="22"/>
    </row>
    <row r="16" ht="20.05" customHeight="1">
      <c r="A16" t="s" s="31">
        <v>50</v>
      </c>
      <c r="B16" s="41">
        <f>B14/B15</f>
        <v>12414.4736842105</v>
      </c>
      <c r="C16" s="22"/>
      <c r="D16" s="39"/>
      <c r="E16" s="22"/>
      <c r="F16" s="22"/>
    </row>
    <row r="17" ht="20.05" customHeight="1">
      <c r="A17" s="35"/>
      <c r="B17" s="36"/>
      <c r="C17" s="22"/>
      <c r="D17" s="39"/>
      <c r="E17" s="22"/>
      <c r="F17" s="22"/>
    </row>
    <row r="18" ht="20.05" customHeight="1">
      <c r="A18" s="35"/>
      <c r="B18" t="s" s="42">
        <v>51</v>
      </c>
      <c r="C18" s="43"/>
      <c r="D18" t="s" s="44">
        <v>52</v>
      </c>
      <c r="E18" s="22"/>
      <c r="F18" s="22"/>
    </row>
    <row r="19" ht="20.05" customHeight="1">
      <c r="A19" t="s" s="31">
        <v>53</v>
      </c>
      <c r="B19" s="32">
        <v>100</v>
      </c>
      <c r="C19" s="22"/>
      <c r="D19" s="23">
        <v>100</v>
      </c>
      <c r="E19" s="22"/>
      <c r="F19" s="22"/>
    </row>
    <row r="20" ht="20.05" customHeight="1">
      <c r="A20" t="s" s="31">
        <v>8</v>
      </c>
      <c r="B20" s="41">
        <f>B19*$B16</f>
        <v>1241447.36842105</v>
      </c>
      <c r="C20" s="22"/>
      <c r="D20" s="24">
        <f>D19*$B16</f>
        <v>1241447.36842105</v>
      </c>
      <c r="E20" s="22"/>
      <c r="F20" s="22"/>
    </row>
    <row r="21" ht="20.05" customHeight="1">
      <c r="A21" t="s" s="31">
        <v>54</v>
      </c>
      <c r="B21" s="41">
        <f>B20-$B14</f>
        <v>1213142.36842105</v>
      </c>
      <c r="C21" s="22"/>
      <c r="D21" s="24">
        <f>D20-$B14</f>
        <v>1213142.36842105</v>
      </c>
      <c r="E21" s="22"/>
      <c r="F21" s="22"/>
    </row>
    <row r="22" ht="20.05" customHeight="1">
      <c r="A22" t="s" s="31">
        <v>42</v>
      </c>
      <c r="B22" s="37">
        <v>0.541</v>
      </c>
      <c r="C22" s="22"/>
      <c r="D22" s="45">
        <v>0.371</v>
      </c>
      <c r="E22" s="22"/>
      <c r="F22" s="22"/>
    </row>
    <row r="23" ht="20.05" customHeight="1">
      <c r="A23" t="s" s="31">
        <v>44</v>
      </c>
      <c r="B23" s="41">
        <f>B22*B21</f>
        <v>656310.021315788</v>
      </c>
      <c r="C23" s="22"/>
      <c r="D23" s="24">
        <f>D22*D21</f>
        <v>450075.81868421</v>
      </c>
      <c r="E23" s="22"/>
      <c r="F23" s="22"/>
    </row>
    <row r="24" ht="20.05" customHeight="1">
      <c r="A24" t="s" s="31">
        <v>45</v>
      </c>
      <c r="B24" s="41">
        <f>B21-B23</f>
        <v>556832.347105262</v>
      </c>
      <c r="C24" s="22"/>
      <c r="D24" s="24">
        <f>D21-D23</f>
        <v>763066.54973684</v>
      </c>
      <c r="E24" s="22"/>
      <c r="F24" s="22"/>
    </row>
    <row r="25" ht="20.05" customHeight="1">
      <c r="A25" s="35"/>
      <c r="B25" s="36"/>
      <c r="C25" s="22"/>
      <c r="D25" s="39"/>
      <c r="E25" s="22"/>
      <c r="F25" s="2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