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MTLP_DIVI_CALC - MMTLP_DIVI_CA" sheetId="2" r:id="rId5"/>
    <sheet name="MMTLP_DIVI_CALC - Table 1" sheetId="3" r:id="rId6"/>
    <sheet name="MMTLP_DIVI_CALC - Possible MOAS" sheetId="4" r:id="rId7"/>
    <sheet name="MMTLP_DIVI_CALC - Table 2" sheetId="5" r:id="rId8"/>
    <sheet name="What Happens if MMTLP Divi Get " sheetId="6" r:id="rId9"/>
    <sheet name="reinvesting_1000_shares_mmtlp -" sheetId="7" r:id="rId10"/>
    <sheet name="divi chart from 30 to 150 oil p" sheetId="8" r:id="rId11"/>
  </sheets>
</workbook>
</file>

<file path=xl/sharedStrings.xml><?xml version="1.0" encoding="utf-8"?>
<sst xmlns="http://schemas.openxmlformats.org/spreadsheetml/2006/main" uniqueCount="76">
  <si>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</si>
  <si>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</si>
  <si>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</si>
  <si>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</si>
  <si>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MMTLP_DIVI_CALC</t>
  </si>
  <si>
    <t>MMTLP_DIVI_CALC - MMTLP_DIVI_CA</t>
  </si>
  <si>
    <t>Non-Taxable</t>
  </si>
  <si>
    <t>Taxable</t>
  </si>
  <si>
    <t>Price of Oil</t>
  </si>
  <si>
    <t>COGS (cost of goods sold)</t>
  </si>
  <si>
    <t>Gross Revenue</t>
  </si>
  <si>
    <t>Value of Oil In the Ground</t>
  </si>
  <si>
    <t>$ / Barrel (in Ground)</t>
  </si>
  <si>
    <t>TRCH Revenue Interest</t>
  </si>
  <si>
    <t>$ / Barrel</t>
  </si>
  <si>
    <t>(Medium End Oil Est.)</t>
  </si>
  <si>
    <t>BBLs of Oil</t>
  </si>
  <si>
    <t>$ (oil in ground) value</t>
  </si>
  <si>
    <t>Corp. Tax</t>
  </si>
  <si>
    <t>Underwriter</t>
  </si>
  <si>
    <t>$ (TRCH in ground)</t>
  </si>
  <si>
    <t># shares</t>
  </si>
  <si>
    <t>Div ($/pref share)</t>
  </si>
  <si>
    <t>(Low End Oil Est.)</t>
  </si>
  <si>
    <t>$ (oil in ground)</t>
  </si>
  <si>
    <t>Table 1</t>
  </si>
  <si>
    <t>MMTLP_DIVI_CALC - Table 1</t>
  </si>
  <si>
    <t>CF / bbl oil</t>
  </si>
  <si>
    <t>TCF</t>
  </si>
  <si>
    <t>BCF</t>
  </si>
  <si>
    <t>MMCF</t>
  </si>
  <si>
    <t>Possible MOASS Sell Schedule</t>
  </si>
  <si>
    <t>MMTLP_DIVI_CALC - Possible MOAS</t>
  </si>
  <si>
    <t>Price Multiplier</t>
  </si>
  <si>
    <t>Index</t>
  </si>
  <si>
    <t>Price</t>
  </si>
  <si>
    <t># Shares to Sell</t>
  </si>
  <si>
    <t>$</t>
  </si>
  <si>
    <t>Running $</t>
  </si>
  <si>
    <t>Table 2</t>
  </si>
  <si>
    <t>MMTLP_DIVI_CALC - Table 2</t>
  </si>
  <si>
    <t>What Happens if MMTLP Divi Get Re-Invested into MMAT</t>
  </si>
  <si>
    <t xml:space="preserve">What Happens if MMTLP Divi Get </t>
  </si>
  <si>
    <t>Re - Investing into MMAT</t>
  </si>
  <si>
    <t>% re-invested</t>
  </si>
  <si>
    <t>$ reinvested</t>
  </si>
  <si>
    <t>$/share (MMAT)</t>
  </si>
  <si>
    <t>Shares purchased …</t>
  </si>
  <si>
    <t>Total (MMAT) Shares issued</t>
  </si>
  <si>
    <t>Insiders</t>
  </si>
  <si>
    <t>Institutions</t>
  </si>
  <si>
    <t>Shares Available to Buy (MMAT)</t>
  </si>
  <si>
    <t>Shares Left Over (if divi reinvested)</t>
  </si>
  <si>
    <t>reinvesting_1000_shares_mmtlp</t>
  </si>
  <si>
    <t>reinvesting_1000_shares_mmtlp -</t>
  </si>
  <si>
    <t># shares to buy</t>
  </si>
  <si>
    <t>$/share MMTLP</t>
  </si>
  <si>
    <t>$ spent</t>
  </si>
  <si>
    <t>$/share Dividend</t>
  </si>
  <si>
    <t>Dividend ($)</t>
  </si>
  <si>
    <t>Total Tax Rate</t>
  </si>
  <si>
    <t>(Qualified Dividends + State Inc. Tax + Obamacare Tax)</t>
  </si>
  <si>
    <t>Taxes ?</t>
  </si>
  <si>
    <t>$ After Taxes</t>
  </si>
  <si>
    <t>Buying MMAT</t>
  </si>
  <si>
    <t>% to ReInvest</t>
  </si>
  <si>
    <t xml:space="preserve">$ to re-invest </t>
  </si>
  <si>
    <t>Buy Price MMAT</t>
  </si>
  <si>
    <t>Shares Purchased</t>
  </si>
  <si>
    <t>SHORT Term</t>
  </si>
  <si>
    <t>LONG Term</t>
  </si>
  <si>
    <t>Sell Price (MMAT)</t>
  </si>
  <si>
    <t>Profit</t>
  </si>
  <si>
    <t>divi chart from 30 to 150 oil prices</t>
  </si>
  <si>
    <t>Sell Some Oil &amp; Gas Assets</t>
  </si>
  <si>
    <t>divi chart from 30 to 150 oil p</t>
  </si>
</sst>
</file>

<file path=xl/styles.xml><?xml version="1.0" encoding="utf-8"?>
<styleSheet xmlns="http://schemas.openxmlformats.org/spreadsheetml/2006/main">
  <numFmts count="5">
    <numFmt numFmtId="0" formatCode="General"/>
    <numFmt numFmtId="59" formatCode="&quot;$&quot;#,##0.00"/>
    <numFmt numFmtId="60" formatCode="&quot;$&quot;0.00"/>
    <numFmt numFmtId="61" formatCode="0.0%"/>
    <numFmt numFmtId="62" formatCode="&quot;$&quot;#,##0"/>
  </numFmts>
  <fonts count="16">
    <font>
      <sz val="10"/>
      <color indexed="8"/>
      <name val="Helvetica Neue"/>
    </font>
    <font>
      <sz val="12"/>
      <color indexed="8"/>
      <name val="Helvetica Neue"/>
    </font>
    <font>
      <sz val="14"/>
      <color indexed="8"/>
      <name val="Helvetica Neue"/>
    </font>
    <font>
      <u val="single"/>
      <sz val="12"/>
      <color indexed="11"/>
      <name val="Helvetica Neue"/>
    </font>
    <font>
      <b val="1"/>
      <sz val="12"/>
      <color indexed="8"/>
      <name val="Helvetica Neue"/>
    </font>
    <font>
      <b val="1"/>
      <sz val="9"/>
      <color indexed="8"/>
      <name val="Helvetica Neue"/>
    </font>
    <font>
      <sz val="9"/>
      <color indexed="8"/>
      <name val="Helvetica Neue"/>
    </font>
    <font>
      <sz val="12"/>
      <color indexed="16"/>
      <name val="Helvetica Neue"/>
    </font>
    <font>
      <sz val="10"/>
      <color indexed="16"/>
      <name val="Helvetica Neue"/>
    </font>
    <font>
      <b val="1"/>
      <sz val="1"/>
      <color indexed="8"/>
      <name val="Helvetica Neue"/>
    </font>
    <font>
      <b val="1"/>
      <sz val="10"/>
      <color indexed="8"/>
      <name val="Helvetica Neue"/>
    </font>
    <font>
      <sz val="19"/>
      <color indexed="18"/>
      <name val="Helvetica Neue"/>
    </font>
    <font>
      <b val="1"/>
      <sz val="12"/>
      <color indexed="18"/>
      <name val="Helvetica Neue"/>
    </font>
    <font>
      <sz val="12"/>
      <color indexed="18"/>
      <name val="Helvetica Neue"/>
    </font>
    <font>
      <sz val="15"/>
      <color indexed="18"/>
      <name val="Helvetica Neue"/>
    </font>
    <font>
      <sz val="17"/>
      <color indexed="1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8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horizontal="right" vertical="top" wrapText="1"/>
    </xf>
    <xf numFmtId="0" fontId="4" fillId="4" borderId="1" applyNumberFormat="0" applyFont="1" applyFill="1" applyBorder="1" applyAlignment="1" applyProtection="0">
      <alignment horizontal="right" vertical="top" wrapText="1"/>
    </xf>
    <xf numFmtId="49" fontId="5" fillId="5" borderId="2" applyNumberFormat="1" applyFont="1" applyFill="1" applyBorder="1" applyAlignment="1" applyProtection="0">
      <alignment vertical="top" wrapText="1"/>
    </xf>
    <xf numFmtId="59" fontId="6" borderId="3" applyNumberFormat="1" applyFont="1" applyFill="0" applyBorder="1" applyAlignment="1" applyProtection="0">
      <alignment vertical="top" wrapText="1"/>
    </xf>
    <xf numFmtId="59" fontId="6" borderId="4" applyNumberFormat="1" applyFont="1" applyFill="0" applyBorder="1" applyAlignment="1" applyProtection="0">
      <alignment vertical="top" wrapText="1"/>
    </xf>
    <xf numFmtId="49" fontId="5" fillId="5" borderId="5" applyNumberFormat="1" applyFont="1" applyFill="1" applyBorder="1" applyAlignment="1" applyProtection="0">
      <alignment vertical="top" wrapText="1"/>
    </xf>
    <xf numFmtId="59" fontId="6" borderId="6" applyNumberFormat="1" applyFont="1" applyFill="0" applyBorder="1" applyAlignment="1" applyProtection="0">
      <alignment vertical="top" wrapText="1"/>
    </xf>
    <xf numFmtId="59" fontId="6" borderId="7" applyNumberFormat="1" applyFont="1" applyFill="0" applyBorder="1" applyAlignment="1" applyProtection="0">
      <alignment vertical="top" wrapText="1"/>
    </xf>
    <xf numFmtId="0" fontId="5" fillId="5" borderId="5" applyNumberFormat="0" applyFont="1" applyFill="1" applyBorder="1" applyAlignment="1" applyProtection="0">
      <alignment vertical="top" wrapText="1"/>
    </xf>
    <xf numFmtId="0" fontId="6" borderId="6" applyNumberFormat="0" applyFont="1" applyFill="0" applyBorder="1" applyAlignment="1" applyProtection="0">
      <alignment vertical="top" wrapText="1"/>
    </xf>
    <xf numFmtId="0" fontId="6" borderId="7" applyNumberFormat="0" applyFont="1" applyFill="0" applyBorder="1" applyAlignment="1" applyProtection="0">
      <alignment vertical="top" wrapText="1"/>
    </xf>
    <xf numFmtId="9" fontId="6" borderId="6" applyNumberFormat="1" applyFont="1" applyFill="0" applyBorder="1" applyAlignment="1" applyProtection="0">
      <alignment vertical="top" wrapText="1"/>
    </xf>
    <xf numFmtId="9" fontId="6" borderId="7" applyNumberFormat="1" applyFont="1" applyFill="0" applyBorder="1" applyAlignment="1" applyProtection="0">
      <alignment vertical="top" wrapText="1"/>
    </xf>
    <xf numFmtId="60" fontId="6" borderId="6" applyNumberFormat="1" applyFont="1" applyFill="0" applyBorder="1" applyAlignment="1" applyProtection="0">
      <alignment vertical="top" wrapText="1"/>
    </xf>
    <xf numFmtId="60" fontId="6" borderId="7" applyNumberFormat="1" applyFont="1" applyFill="0" applyBorder="1" applyAlignment="1" applyProtection="0">
      <alignment vertical="top" wrapText="1"/>
    </xf>
    <xf numFmtId="3" fontId="6" borderId="6" applyNumberFormat="1" applyFont="1" applyFill="0" applyBorder="1" applyAlignment="1" applyProtection="0">
      <alignment vertical="top" wrapText="1"/>
    </xf>
    <xf numFmtId="3" fontId="6" borderId="7" applyNumberFormat="1" applyFont="1" applyFill="0" applyBorder="1" applyAlignment="1" applyProtection="0">
      <alignment vertical="top" wrapText="1"/>
    </xf>
    <xf numFmtId="0" fontId="6" borderId="6" applyNumberFormat="1" applyFont="1" applyFill="0" applyBorder="1" applyAlignment="1" applyProtection="0">
      <alignment vertical="top" wrapText="1"/>
    </xf>
    <xf numFmtId="61" fontId="6" borderId="6" applyNumberFormat="1" applyFont="1" applyFill="0" applyBorder="1" applyAlignment="1" applyProtection="0">
      <alignment vertical="top" wrapText="1"/>
    </xf>
    <xf numFmtId="61" fontId="6"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3"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7" applyNumberFormat="0" applyFont="1" applyFill="0" applyBorder="0" applyAlignment="1" applyProtection="0">
      <alignment horizontal="center" vertical="center"/>
    </xf>
    <xf numFmtId="49" fontId="8" borderId="7" applyNumberFormat="1" applyFont="1" applyFill="0" applyBorder="1" applyAlignment="1" applyProtection="0">
      <alignment horizontal="left" vertical="top"/>
    </xf>
    <xf numFmtId="0" fontId="8" borderId="7" applyNumberFormat="0" applyFont="1" applyFill="0" applyBorder="1" applyAlignment="1" applyProtection="0">
      <alignment vertical="top" wrapText="1"/>
    </xf>
    <xf numFmtId="0" fontId="8" borderId="7" applyNumberFormat="1" applyFont="1" applyFill="0" applyBorder="1" applyAlignment="1" applyProtection="0">
      <alignment vertical="top" wrapText="1"/>
    </xf>
    <xf numFmtId="0" fontId="8" borderId="7" applyNumberFormat="0" applyFont="1" applyFill="0" applyBorder="1" applyAlignment="1" applyProtection="0">
      <alignment horizontal="right" vertical="top" wrapText="1"/>
    </xf>
    <xf numFmtId="49" fontId="8" borderId="7" applyNumberFormat="1" applyFont="1" applyFill="0" applyBorder="1" applyAlignment="1" applyProtection="0">
      <alignment horizontal="right" vertical="top" wrapText="1"/>
    </xf>
    <xf numFmtId="62" fontId="8"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9" fillId="4" borderId="1" applyNumberFormat="0" applyFont="1" applyFill="1" applyBorder="1" applyAlignment="1" applyProtection="0">
      <alignment vertical="top" wrapText="1"/>
    </xf>
    <xf numFmtId="0" fontId="10" fillId="4" borderId="1" applyNumberFormat="0" applyFont="1" applyFill="1" applyBorder="1" applyAlignment="1" applyProtection="0">
      <alignment vertical="top" wrapText="1"/>
    </xf>
    <xf numFmtId="0" fontId="0" borderId="4" applyNumberFormat="0" applyFont="1" applyFill="0" applyBorder="1" applyAlignment="1" applyProtection="0">
      <alignment vertical="top" wrapText="1"/>
    </xf>
    <xf numFmtId="49" fontId="0" fillId="6" borderId="7" applyNumberFormat="1" applyFont="1" applyFill="1" applyBorder="1" applyAlignment="1" applyProtection="0">
      <alignment vertical="top"/>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9" fontId="0" borderId="7"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62" fontId="0" borderId="6" applyNumberFormat="1" applyFont="1" applyFill="0" applyBorder="1" applyAlignment="1" applyProtection="0">
      <alignment vertical="top" wrapText="1"/>
    </xf>
    <xf numFmtId="0" fontId="10"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61"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xf>
    <xf numFmtId="0" fontId="0" borderId="7" applyNumberFormat="0" applyFont="1" applyFill="0" applyBorder="1" applyAlignment="1" applyProtection="0">
      <alignment vertical="top"/>
    </xf>
    <xf numFmtId="9" fontId="0" borderId="6" applyNumberFormat="1" applyFont="1" applyFill="0" applyBorder="1" applyAlignment="1" applyProtection="0">
      <alignment vertical="top" wrapText="1"/>
    </xf>
    <xf numFmtId="3" fontId="0" borderId="6" applyNumberFormat="1" applyFont="1" applyFill="0" applyBorder="1" applyAlignment="1" applyProtection="0">
      <alignment vertical="top" wrapText="1"/>
    </xf>
    <xf numFmtId="49" fontId="0" borderId="6"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0" borderId="7" applyNumberFormat="1" applyFont="1" applyFill="0" applyBorder="1" applyAlignment="1" applyProtection="0">
      <alignment horizontal="righ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62" fontId="12"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59" fontId="13" borderId="3" applyNumberFormat="1" applyFont="1" applyFill="0" applyBorder="1" applyAlignment="1" applyProtection="0">
      <alignment vertical="top" wrapText="1"/>
    </xf>
    <xf numFmtId="59" fontId="13"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59" fontId="13" borderId="6" applyNumberFormat="1" applyFont="1" applyFill="0" applyBorder="1" applyAlignment="1" applyProtection="0">
      <alignment vertical="top" wrapText="1"/>
    </xf>
    <xf numFmtId="59" fontId="13" borderId="7"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13" borderId="6" applyNumberFormat="0" applyFont="1" applyFill="0" applyBorder="1" applyAlignment="1" applyProtection="0">
      <alignment vertical="top" wrapText="1"/>
    </xf>
    <xf numFmtId="0" fontId="13" borderId="7" applyNumberFormat="0" applyFont="1" applyFill="0" applyBorder="1" applyAlignment="1" applyProtection="0">
      <alignment vertical="top" wrapText="1"/>
    </xf>
    <xf numFmtId="9" fontId="13" borderId="6" applyNumberFormat="1" applyFont="1" applyFill="0" applyBorder="1" applyAlignment="1" applyProtection="0">
      <alignment vertical="top" wrapText="1"/>
    </xf>
    <xf numFmtId="9" fontId="13" borderId="7" applyNumberFormat="1" applyFont="1" applyFill="0" applyBorder="1" applyAlignment="1" applyProtection="0">
      <alignment vertical="top" wrapText="1"/>
    </xf>
    <xf numFmtId="60" fontId="13" borderId="6" applyNumberFormat="1" applyFont="1" applyFill="0" applyBorder="1" applyAlignment="1" applyProtection="0">
      <alignment vertical="top" wrapText="1"/>
    </xf>
    <xf numFmtId="60" fontId="13" borderId="7" applyNumberFormat="1" applyFont="1" applyFill="0" applyBorder="1" applyAlignment="1" applyProtection="0">
      <alignment vertical="top" wrapText="1"/>
    </xf>
    <xf numFmtId="3" fontId="13" borderId="6" applyNumberFormat="1" applyFont="1" applyFill="0" applyBorder="1" applyAlignment="1" applyProtection="0">
      <alignment vertical="top" wrapText="1"/>
    </xf>
    <xf numFmtId="3" fontId="13" borderId="7" applyNumberFormat="1" applyFont="1" applyFill="0" applyBorder="1" applyAlignment="1" applyProtection="0">
      <alignment vertical="top" wrapText="1"/>
    </xf>
    <xf numFmtId="61" fontId="13" borderId="6" applyNumberFormat="1" applyFont="1" applyFill="0" applyBorder="1" applyAlignment="1" applyProtection="0">
      <alignment vertical="top" wrapText="1"/>
    </xf>
    <xf numFmtId="61" fontId="13"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5e5e5e"/>
      <rgbColor rgb="ffd5d5d5"/>
      <rgbColor rgb="ff919191"/>
      <rgbColor rgb="ffb8b8b8"/>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09777"/>
          <c:y val="0.0435835"/>
          <c:w val="0.924022"/>
          <c:h val="0.881576"/>
        </c:manualLayout>
      </c:layout>
      <c:barChart>
        <c:barDir val="col"/>
        <c:grouping val="clustered"/>
        <c:varyColors val="0"/>
        <c:ser>
          <c:idx val="0"/>
          <c:order val="0"/>
          <c:tx>
            <c:strRef>
              <c:f>'divi chart from 30 to 150 oil p'!$B$19</c:f>
              <c:strCache>
                <c:ptCount val="1"/>
                <c:pt idx="0">
                  <c:v>Div ($/pref share)</c:v>
                </c:pt>
              </c:strCache>
            </c:strRef>
          </c:tx>
          <c:spPr>
            <a:solidFill>
              <a:srgbClr val="FFFF00"/>
            </a:solidFill>
            <a:ln w="12700" cap="flat">
              <a:noFill/>
              <a:miter lim="400000"/>
            </a:ln>
            <a:effectLst/>
          </c:spPr>
          <c:invertIfNegative val="0"/>
          <c:dLbls>
            <c:numFmt formatCode="&quot;$&quot;#,##0.00" sourceLinked="0"/>
            <c:txPr>
              <a:bodyPr/>
              <a:lstStyle/>
              <a:p>
                <a:pPr>
                  <a:defRPr b="0" i="0" strike="noStrike" sz="1200" u="none">
                    <a:solidFill>
                      <a:srgbClr val="929292"/>
                    </a:solidFill>
                    <a:latin typeface="Helvetica Neue"/>
                  </a:defRPr>
                </a:pPr>
              </a:p>
            </c:txPr>
            <c:dLblPos val="outEnd"/>
            <c:showLegendKey val="0"/>
            <c:showVal val="1"/>
            <c:showCatName val="0"/>
            <c:showSerName val="0"/>
            <c:showPercent val="0"/>
            <c:showBubbleSize val="0"/>
            <c:showLeaderLines val="0"/>
          </c:dLbls>
          <c:cat>
            <c:strRef>
              <c:f>'divi chart from 30 to 150 oil p'!$C$2:$X$2</c:f>
              <c:strCache>
                <c:ptCount val="22"/>
                <c:pt idx="0">
                  <c:v>$30</c:v>
                </c:pt>
                <c:pt idx="1">
                  <c:v>$40</c:v>
                </c:pt>
                <c:pt idx="2">
                  <c:v>$50</c:v>
                </c:pt>
                <c:pt idx="3">
                  <c:v>$60</c:v>
                </c:pt>
                <c:pt idx="4">
                  <c:v>$65</c:v>
                </c:pt>
                <c:pt idx="5">
                  <c:v>$70</c:v>
                </c:pt>
                <c:pt idx="6">
                  <c:v>$75</c:v>
                </c:pt>
                <c:pt idx="7">
                  <c:v>$80</c:v>
                </c:pt>
                <c:pt idx="8">
                  <c:v>$85</c:v>
                </c:pt>
                <c:pt idx="9">
                  <c:v>$90</c:v>
                </c:pt>
                <c:pt idx="10">
                  <c:v>$95</c:v>
                </c:pt>
                <c:pt idx="11">
                  <c:v>$100</c:v>
                </c:pt>
                <c:pt idx="12">
                  <c:v>$105</c:v>
                </c:pt>
                <c:pt idx="13">
                  <c:v>$110</c:v>
                </c:pt>
                <c:pt idx="14">
                  <c:v>$115</c:v>
                </c:pt>
                <c:pt idx="15">
                  <c:v>$120</c:v>
                </c:pt>
                <c:pt idx="16">
                  <c:v>$125</c:v>
                </c:pt>
                <c:pt idx="17">
                  <c:v>$130</c:v>
                </c:pt>
                <c:pt idx="18">
                  <c:v>$135</c:v>
                </c:pt>
                <c:pt idx="19">
                  <c:v>$140</c:v>
                </c:pt>
                <c:pt idx="20">
                  <c:v>$145</c:v>
                </c:pt>
                <c:pt idx="21">
                  <c:v>$150</c:v>
                </c:pt>
              </c:strCache>
            </c:strRef>
          </c:cat>
          <c:val>
            <c:numRef>
              <c:f>'divi chart from 30 to 150 oil p'!$C$19:$X$19</c:f>
              <c:numCache>
                <c:ptCount val="22"/>
                <c:pt idx="0">
                  <c:v>-5.134021</c:v>
                </c:pt>
                <c:pt idx="1">
                  <c:v>5.134021</c:v>
                </c:pt>
                <c:pt idx="2">
                  <c:v>15.402063</c:v>
                </c:pt>
                <c:pt idx="3">
                  <c:v>25.670105</c:v>
                </c:pt>
                <c:pt idx="4">
                  <c:v>30.804126</c:v>
                </c:pt>
                <c:pt idx="5">
                  <c:v>35.938147</c:v>
                </c:pt>
                <c:pt idx="6">
                  <c:v>41.072168</c:v>
                </c:pt>
                <c:pt idx="7">
                  <c:v>46.206189</c:v>
                </c:pt>
                <c:pt idx="8">
                  <c:v>51.340209</c:v>
                </c:pt>
                <c:pt idx="9">
                  <c:v>56.474230</c:v>
                </c:pt>
                <c:pt idx="10">
                  <c:v>61.608251</c:v>
                </c:pt>
                <c:pt idx="11">
                  <c:v>66.742272</c:v>
                </c:pt>
                <c:pt idx="12">
                  <c:v>71.876293</c:v>
                </c:pt>
                <c:pt idx="13">
                  <c:v>77.010314</c:v>
                </c:pt>
                <c:pt idx="14">
                  <c:v>82.144335</c:v>
                </c:pt>
                <c:pt idx="15">
                  <c:v>87.278356</c:v>
                </c:pt>
                <c:pt idx="16">
                  <c:v>92.412377</c:v>
                </c:pt>
                <c:pt idx="17">
                  <c:v>97.546398</c:v>
                </c:pt>
                <c:pt idx="18">
                  <c:v>102.680419</c:v>
                </c:pt>
                <c:pt idx="19">
                  <c:v>107.814440</c:v>
                </c:pt>
                <c:pt idx="20">
                  <c:v>112.948461</c:v>
                </c:pt>
                <c:pt idx="21">
                  <c:v>118.082482</c:v>
                </c:pt>
              </c:numCache>
            </c:numRef>
          </c:val>
        </c:ser>
        <c:gapWidth val="40"/>
        <c:overlap val="-10"/>
        <c:axId val="2094734552"/>
        <c:axId val="2094734553"/>
      </c:barChart>
      <c:catAx>
        <c:axId val="2094734552"/>
        <c:scaling>
          <c:orientation val="minMax"/>
        </c:scaling>
        <c:delete val="0"/>
        <c:axPos val="b"/>
        <c:numFmt formatCode="&quot;$&quot;#,##0.00" sourceLinked="1"/>
        <c:majorTickMark val="none"/>
        <c:minorTickMark val="none"/>
        <c:tickLblPos val="low"/>
        <c:spPr>
          <a:ln w="12700" cap="flat">
            <a:solidFill>
              <a:srgbClr val="000000"/>
            </a:solidFill>
            <a:prstDash val="solid"/>
            <a:miter lim="400000"/>
          </a:ln>
        </c:spPr>
        <c:txPr>
          <a:bodyPr rot="0"/>
          <a:lstStyle/>
          <a:p>
            <a:pPr>
              <a:defRPr b="0" i="0" strike="noStrike" sz="1700" u="none">
                <a:solidFill>
                  <a:srgbClr val="929292"/>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quot;$&quot;#,##0.00" sourceLinked="1"/>
        <c:majorTickMark val="none"/>
        <c:minorTickMark val="none"/>
        <c:tickLblPos val="nextTo"/>
        <c:spPr>
          <a:ln w="12700" cap="flat">
            <a:noFill/>
            <a:prstDash val="solid"/>
            <a:miter lim="400000"/>
          </a:ln>
        </c:spPr>
        <c:txPr>
          <a:bodyPr rot="0"/>
          <a:lstStyle/>
          <a:p>
            <a:pPr>
              <a:defRPr b="0" i="0" strike="noStrike" sz="1900" u="none">
                <a:solidFill>
                  <a:srgbClr val="929292"/>
                </a:solidFill>
                <a:latin typeface="Helvetica Neue"/>
              </a:defRPr>
            </a:pPr>
          </a:p>
        </c:txPr>
        <c:crossAx val="2094734552"/>
        <c:crosses val="autoZero"/>
        <c:crossBetween val="between"/>
        <c:majorUnit val="19.5918"/>
        <c:minorUnit val="9.79592"/>
      </c:valAx>
      <c:spPr>
        <a:noFill/>
        <a:ln w="12700" cap="flat">
          <a:noFill/>
          <a:miter lim="400000"/>
        </a:ln>
        <a:effectLst/>
      </c:spPr>
    </c:plotArea>
    <c:legend>
      <c:legendPos val="r"/>
      <c:layout>
        <c:manualLayout>
          <c:xMode val="edge"/>
          <c:yMode val="edge"/>
          <c:x val="0.101631"/>
          <c:y val="0.109023"/>
          <c:w val="0.867716"/>
          <c:h val="0.0620116"/>
        </c:manualLayout>
      </c:layout>
      <c:overlay val="1"/>
      <c:spPr>
        <a:noFill/>
        <a:ln w="12700" cap="flat">
          <a:noFill/>
          <a:miter lim="400000"/>
        </a:ln>
        <a:effectLst/>
      </c:spPr>
      <c:txPr>
        <a:bodyPr rot="0"/>
        <a:lstStyle/>
        <a:p>
          <a:pPr>
            <a:defRPr b="0" i="0" strike="noStrike" sz="1500" u="none">
              <a:solidFill>
                <a:srgbClr val="929292"/>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193588</xdr:colOff>
      <xdr:row>20</xdr:row>
      <xdr:rowOff>219077</xdr:rowOff>
    </xdr:from>
    <xdr:to>
      <xdr:col>12</xdr:col>
      <xdr:colOff>446221</xdr:colOff>
      <xdr:row>43</xdr:row>
      <xdr:rowOff>95483</xdr:rowOff>
    </xdr:to>
    <xdr:graphicFrame>
      <xdr:nvGraphicFramePr>
        <xdr:cNvPr id="2" name="2D Column Chart"/>
        <xdr:cNvGraphicFramePr/>
      </xdr:nvGraphicFramePr>
      <xdr:xfrm>
        <a:off x="447588" y="5594987"/>
        <a:ext cx="15340234" cy="568919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8.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s="4"/>
      <c r="C11" t="s" s="4">
        <v>25</v>
      </c>
      <c r="D11" t="s" s="5">
        <v>26</v>
      </c>
    </row>
    <row r="12">
      <c r="B12" s="4"/>
      <c r="C12" t="s" s="4">
        <v>31</v>
      </c>
      <c r="D12" t="s" s="5">
        <v>32</v>
      </c>
    </row>
    <row r="13">
      <c r="B13" s="4"/>
      <c r="C13" t="s" s="4">
        <v>39</v>
      </c>
      <c r="D13" t="s" s="5">
        <v>40</v>
      </c>
    </row>
    <row r="14">
      <c r="B14" t="s" s="3">
        <v>41</v>
      </c>
      <c r="C14" s="3"/>
      <c r="D14" s="3"/>
    </row>
    <row r="15">
      <c r="B15" s="4"/>
      <c r="C15" t="s" s="4">
        <v>41</v>
      </c>
      <c r="D15" t="s" s="5">
        <v>42</v>
      </c>
    </row>
    <row r="16">
      <c r="B16" t="s" s="3">
        <v>53</v>
      </c>
      <c r="C16" s="3"/>
      <c r="D16" s="3"/>
    </row>
    <row r="17">
      <c r="B17" s="4"/>
      <c r="C17" t="s" s="4">
        <v>53</v>
      </c>
      <c r="D17" t="s" s="5">
        <v>54</v>
      </c>
    </row>
    <row r="18">
      <c r="B18" t="s" s="3">
        <v>73</v>
      </c>
      <c r="C18" s="3"/>
      <c r="D18" s="3"/>
    </row>
    <row r="19">
      <c r="B19" s="4"/>
      <c r="C19" t="s" s="4">
        <v>74</v>
      </c>
      <c r="D19" t="s" s="5">
        <v>75</v>
      </c>
    </row>
  </sheetData>
  <mergeCells count="1">
    <mergeCell ref="B3:D3"/>
  </mergeCells>
  <hyperlinks>
    <hyperlink ref="D10" location="'MMTLP_DIVI_CALC - MMTLP_DIVI_CA'!R2C1" tooltip="" display="MMTLP_DIVI_CALC - MMTLP_DIVI_CA"/>
    <hyperlink ref="D11" location="'MMTLP_DIVI_CALC - Table 1'!R2C1" tooltip="" display="MMTLP_DIVI_CALC - Table 1"/>
    <hyperlink ref="D12" location="'MMTLP_DIVI_CALC - Possible MOAS'!R2C1" tooltip="" display="MMTLP_DIVI_CALC - Possible MOAS"/>
    <hyperlink ref="D13" location="'MMTLP_DIVI_CALC - Table 2'!R2C1" tooltip="" display="MMTLP_DIVI_CALC - Table 2"/>
    <hyperlink ref="D15" location="'What Happens if MMTLP Divi Get '!R2C1" tooltip="" display="What Happens if MMTLP Divi Get "/>
    <hyperlink ref="D17" location="'reinvesting_1000_shares_mmtlp -'!R2C1" tooltip="" display="reinvesting_1000_shares_mmtlp -"/>
    <hyperlink ref="D19" location="'divi chart from 30 to 150 oil p'!R2C2" tooltip="" display="divi chart from 30 to 150 oil p"/>
  </hyperlinks>
</worksheet>
</file>

<file path=xl/worksheets/sheet2.xml><?xml version="1.0" encoding="utf-8"?>
<worksheet xmlns:r="http://schemas.openxmlformats.org/officeDocument/2006/relationships" xmlns="http://schemas.openxmlformats.org/spreadsheetml/2006/main">
  <dimension ref="A2:E2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1.8203" style="6" customWidth="1"/>
    <col min="2" max="5" width="14.6094" style="6" customWidth="1"/>
    <col min="6" max="16384" width="16.3516" style="6" customWidth="1"/>
  </cols>
  <sheetData>
    <row r="1" ht="27.65" customHeight="1">
      <c r="A1" t="s" s="7">
        <v>4</v>
      </c>
      <c r="B1" s="7"/>
      <c r="C1" s="7"/>
      <c r="D1" s="7"/>
      <c r="E1" s="7"/>
    </row>
    <row r="2" ht="20.5" customHeight="1">
      <c r="A2" s="8"/>
      <c r="B2" t="s" s="9">
        <v>6</v>
      </c>
      <c r="C2" s="10"/>
      <c r="D2" t="s" s="9">
        <v>7</v>
      </c>
      <c r="E2" s="8"/>
    </row>
    <row r="3" ht="19.25" customHeight="1">
      <c r="A3" t="s" s="11">
        <v>8</v>
      </c>
      <c r="B3" s="12">
        <v>100</v>
      </c>
      <c r="C3" s="13"/>
      <c r="D3" s="13">
        <v>100</v>
      </c>
      <c r="E3" s="13"/>
    </row>
    <row r="4" ht="19.05" customHeight="1">
      <c r="A4" t="s" s="14">
        <v>9</v>
      </c>
      <c r="B4" s="15">
        <v>35</v>
      </c>
      <c r="C4" s="16"/>
      <c r="D4" s="16">
        <v>35</v>
      </c>
      <c r="E4" s="16"/>
    </row>
    <row r="5" ht="19.05" customHeight="1">
      <c r="A5" t="s" s="14">
        <v>10</v>
      </c>
      <c r="B5" s="15">
        <f>B3-B4</f>
        <v>65</v>
      </c>
      <c r="C5" s="16"/>
      <c r="D5" s="16">
        <f>D3-D4</f>
        <v>65</v>
      </c>
      <c r="E5" s="16"/>
    </row>
    <row r="6" ht="19.05" customHeight="1">
      <c r="A6" s="17"/>
      <c r="B6" s="18"/>
      <c r="C6" s="19"/>
      <c r="D6" s="19"/>
      <c r="E6" s="19"/>
    </row>
    <row r="7" ht="19.05" customHeight="1">
      <c r="A7" t="s" s="14">
        <v>11</v>
      </c>
      <c r="B7" s="20">
        <v>0.12</v>
      </c>
      <c r="C7" s="19"/>
      <c r="D7" s="21">
        <v>0.12</v>
      </c>
      <c r="E7" s="19"/>
    </row>
    <row r="8" ht="19.05" customHeight="1">
      <c r="A8" t="s" s="14">
        <v>12</v>
      </c>
      <c r="B8" s="15">
        <f>B7*B5</f>
        <v>7.8</v>
      </c>
      <c r="C8" s="19"/>
      <c r="D8" s="16">
        <f>D7*D5</f>
        <v>7.8</v>
      </c>
      <c r="E8" s="19"/>
    </row>
    <row r="9" ht="19.05" customHeight="1">
      <c r="A9" s="17"/>
      <c r="B9" s="18"/>
      <c r="C9" s="19"/>
      <c r="D9" s="19"/>
      <c r="E9" s="19"/>
    </row>
    <row r="10" ht="19.05" customHeight="1">
      <c r="A10" t="s" s="14">
        <v>13</v>
      </c>
      <c r="B10" s="20">
        <v>0.49</v>
      </c>
      <c r="C10" s="19"/>
      <c r="D10" s="21">
        <v>0.49</v>
      </c>
      <c r="E10" s="19"/>
    </row>
    <row r="11" ht="19.05" customHeight="1">
      <c r="A11" t="s" s="14">
        <v>14</v>
      </c>
      <c r="B11" s="22">
        <f>B8*B10</f>
        <v>3.822</v>
      </c>
      <c r="C11" s="19"/>
      <c r="D11" s="23">
        <f>D8*D10</f>
        <v>3.822</v>
      </c>
      <c r="E11" s="19"/>
    </row>
    <row r="12" ht="19.05" customHeight="1">
      <c r="A12" s="17"/>
      <c r="B12" s="18"/>
      <c r="C12" s="19"/>
      <c r="D12" s="19"/>
      <c r="E12" s="19"/>
    </row>
    <row r="13" ht="19.05" customHeight="1">
      <c r="A13" t="s" s="14">
        <v>15</v>
      </c>
      <c r="B13" s="18"/>
      <c r="C13" s="19"/>
      <c r="D13" s="19"/>
      <c r="E13" s="19"/>
    </row>
    <row r="14" ht="19.05" customHeight="1">
      <c r="A14" t="s" s="14">
        <v>16</v>
      </c>
      <c r="B14" s="24">
        <v>3200000000</v>
      </c>
      <c r="C14" s="25"/>
      <c r="D14" s="25">
        <v>3200000000</v>
      </c>
      <c r="E14" s="25"/>
    </row>
    <row r="15" ht="19.05" customHeight="1">
      <c r="A15" t="s" s="14">
        <v>17</v>
      </c>
      <c r="B15" s="24">
        <f>B14*B$11</f>
        <v>12230400000</v>
      </c>
      <c r="C15" s="25"/>
      <c r="D15" s="25">
        <f>D14*D$11</f>
        <v>12230400000</v>
      </c>
      <c r="E15" s="25"/>
    </row>
    <row r="16" ht="19.05" customHeight="1">
      <c r="A16" t="s" s="14">
        <v>18</v>
      </c>
      <c r="B16" s="26">
        <v>0</v>
      </c>
      <c r="C16" s="19"/>
      <c r="D16" s="21">
        <v>0.21</v>
      </c>
      <c r="E16" s="19"/>
    </row>
    <row r="17" ht="19.05" customHeight="1">
      <c r="A17" t="s" s="14">
        <v>19</v>
      </c>
      <c r="B17" s="27">
        <v>0.1</v>
      </c>
      <c r="C17" s="19"/>
      <c r="D17" s="28">
        <v>0.1</v>
      </c>
      <c r="E17" s="19"/>
    </row>
    <row r="18" ht="19.05" customHeight="1">
      <c r="A18" t="s" s="14">
        <v>20</v>
      </c>
      <c r="B18" s="24">
        <f>B15*(1-(B16+B17))</f>
        <v>11007360000</v>
      </c>
      <c r="C18" s="19"/>
      <c r="D18" s="25">
        <f>D15*(1-(D16+D17))</f>
        <v>8438976000</v>
      </c>
      <c r="E18" s="19"/>
    </row>
    <row r="19" ht="19.05" customHeight="1">
      <c r="A19" t="s" s="14">
        <v>21</v>
      </c>
      <c r="B19" s="24">
        <v>164923363</v>
      </c>
      <c r="C19" s="25"/>
      <c r="D19" s="25">
        <v>164923363</v>
      </c>
      <c r="E19" s="25"/>
    </row>
    <row r="20" ht="19.05" customHeight="1">
      <c r="A20" t="s" s="14">
        <v>22</v>
      </c>
      <c r="B20" s="15">
        <f>B18/B19</f>
        <v>66.7422722880081</v>
      </c>
      <c r="C20" s="16"/>
      <c r="D20" s="16">
        <f>D18/D19</f>
        <v>51.1690754208062</v>
      </c>
      <c r="E20" s="16"/>
    </row>
    <row r="21" ht="19.05" customHeight="1">
      <c r="A21" s="17"/>
      <c r="B21" s="18"/>
      <c r="C21" s="19"/>
      <c r="D21" s="19"/>
      <c r="E21" s="19"/>
    </row>
    <row r="22" ht="19.05" customHeight="1">
      <c r="A22" t="s" s="14">
        <v>23</v>
      </c>
      <c r="B22" s="18"/>
      <c r="C22" s="19"/>
      <c r="D22" s="19"/>
      <c r="E22" s="19"/>
    </row>
    <row r="23" ht="19.05" customHeight="1">
      <c r="A23" t="s" s="14">
        <v>16</v>
      </c>
      <c r="B23" s="24">
        <v>2100000000</v>
      </c>
      <c r="C23" s="25"/>
      <c r="D23" s="25">
        <v>2100000000</v>
      </c>
      <c r="E23" s="25"/>
    </row>
    <row r="24" ht="19.05" customHeight="1">
      <c r="A24" t="s" s="14">
        <v>24</v>
      </c>
      <c r="B24" s="24">
        <f>B23*B$11</f>
        <v>8026200000</v>
      </c>
      <c r="C24" s="25"/>
      <c r="D24" s="25">
        <f>D23*D$11</f>
        <v>8026200000</v>
      </c>
      <c r="E24" s="25"/>
    </row>
    <row r="25" ht="19.05" customHeight="1">
      <c r="A25" t="s" s="14">
        <v>18</v>
      </c>
      <c r="B25" s="20">
        <v>0.21</v>
      </c>
      <c r="C25" s="19"/>
      <c r="D25" s="21">
        <v>0.21</v>
      </c>
      <c r="E25" s="19"/>
    </row>
    <row r="26" ht="19.05" customHeight="1">
      <c r="A26" t="s" s="14">
        <v>19</v>
      </c>
      <c r="B26" s="27">
        <v>0.1</v>
      </c>
      <c r="C26" s="19"/>
      <c r="D26" s="28">
        <v>0.1</v>
      </c>
      <c r="E26" s="19"/>
    </row>
    <row r="27" ht="19.05" customHeight="1">
      <c r="A27" t="s" s="14">
        <v>20</v>
      </c>
      <c r="B27" s="24">
        <f>B24*(1-(B25+B26))</f>
        <v>5538078000</v>
      </c>
      <c r="C27" s="19"/>
      <c r="D27" s="25">
        <f>D24*(1-(D25+D26))</f>
        <v>5538078000</v>
      </c>
      <c r="E27" s="19"/>
    </row>
    <row r="28" ht="19.05" customHeight="1">
      <c r="A28" t="s" s="14">
        <v>21</v>
      </c>
      <c r="B28" s="24">
        <v>175000000</v>
      </c>
      <c r="C28" s="25"/>
      <c r="D28" s="25">
        <v>175000000</v>
      </c>
      <c r="E28" s="25"/>
    </row>
    <row r="29" ht="19.05" customHeight="1">
      <c r="A29" t="s" s="14">
        <v>22</v>
      </c>
      <c r="B29" s="15">
        <f>B27/B28</f>
        <v>31.64616</v>
      </c>
      <c r="C29" s="16"/>
      <c r="D29" s="16">
        <f>D27/D28</f>
        <v>31.64616</v>
      </c>
      <c r="E29" s="16"/>
    </row>
  </sheetData>
  <mergeCells count="1">
    <mergeCell ref="A1:E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E8"/>
  <sheetViews>
    <sheetView workbookViewId="0" showGridLines="0" defaultGridColor="1"/>
  </sheetViews>
  <sheetFormatPr defaultColWidth="16.3333" defaultRowHeight="19.9" customHeight="1" outlineLevelRow="0" outlineLevelCol="0"/>
  <cols>
    <col min="1" max="5" width="16.3516" style="29" customWidth="1"/>
    <col min="6" max="16384" width="16.3516" style="29" customWidth="1"/>
  </cols>
  <sheetData>
    <row r="1" ht="27.65" customHeight="1">
      <c r="A1" t="s" s="7">
        <v>25</v>
      </c>
      <c r="B1" s="7"/>
      <c r="C1" s="7"/>
      <c r="D1" s="7"/>
      <c r="E1" s="7"/>
    </row>
    <row r="2" ht="20.05" customHeight="1">
      <c r="A2" s="30">
        <v>6000</v>
      </c>
      <c r="B2" t="s" s="31">
        <v>27</v>
      </c>
      <c r="C2" s="32"/>
      <c r="D2" s="32"/>
      <c r="E2" s="32"/>
    </row>
    <row r="3" ht="20.05" customHeight="1">
      <c r="A3" s="32"/>
      <c r="B3" s="30">
        <v>11.4</v>
      </c>
      <c r="C3" t="s" s="31">
        <v>28</v>
      </c>
      <c r="D3" s="30">
        <v>7.2</v>
      </c>
      <c r="E3" s="32"/>
    </row>
    <row r="4" ht="20.05" customHeight="1">
      <c r="A4" s="32"/>
      <c r="B4" s="33">
        <v>11400</v>
      </c>
      <c r="C4" t="s" s="31">
        <v>29</v>
      </c>
      <c r="D4" s="33">
        <f>D3*1000</f>
        <v>7200</v>
      </c>
      <c r="E4" s="32"/>
    </row>
    <row r="5" ht="20.05" customHeight="1">
      <c r="A5" s="32"/>
      <c r="B5" s="33">
        <f>B4*1000</f>
        <v>11400000</v>
      </c>
      <c r="C5" t="s" s="31">
        <v>30</v>
      </c>
      <c r="D5" s="33">
        <f>D4*1000</f>
        <v>7200000</v>
      </c>
      <c r="E5" s="32"/>
    </row>
    <row r="6" ht="20.05" customHeight="1">
      <c r="A6" s="32"/>
      <c r="B6" s="33">
        <f>1000*B5</f>
        <v>11400000000</v>
      </c>
      <c r="C6" s="32"/>
      <c r="D6" s="33">
        <f>1000*D5</f>
        <v>7200000000</v>
      </c>
      <c r="E6" s="32"/>
    </row>
    <row r="7" ht="20.05" customHeight="1">
      <c r="A7" s="32"/>
      <c r="B7" s="32"/>
      <c r="C7" s="32"/>
      <c r="D7" s="32"/>
      <c r="E7" s="32"/>
    </row>
    <row r="8" ht="20.05" customHeight="1">
      <c r="A8" s="32"/>
      <c r="B8" s="32"/>
      <c r="C8" s="32"/>
      <c r="D8" s="32"/>
      <c r="E8" s="32"/>
    </row>
  </sheetData>
  <mergeCells count="1">
    <mergeCell ref="A1:E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F16"/>
  <sheetViews>
    <sheetView workbookViewId="0" showGridLines="0" defaultGridColor="1"/>
  </sheetViews>
  <sheetFormatPr defaultColWidth="16.3333" defaultRowHeight="19.9" customHeight="1" outlineLevelRow="0" outlineLevelCol="0"/>
  <cols>
    <col min="1" max="1" width="7.29688" style="34" customWidth="1"/>
    <col min="2" max="2" width="12.5703" style="34" customWidth="1"/>
    <col min="3" max="3" width="8.64062" style="34" customWidth="1"/>
    <col min="4" max="4" width="16.3516" style="34" customWidth="1"/>
    <col min="5" max="5" width="7.39062" style="34" customWidth="1"/>
    <col min="6" max="6" width="16.3516" style="34" customWidth="1"/>
    <col min="7" max="16384" width="16.3516" style="34" customWidth="1"/>
  </cols>
  <sheetData>
    <row r="1" ht="27.65" customHeight="1">
      <c r="A1" t="s" s="35">
        <v>31</v>
      </c>
      <c r="B1" s="35"/>
      <c r="C1" s="35"/>
      <c r="D1" s="35"/>
      <c r="E1" s="35"/>
      <c r="F1" s="35"/>
    </row>
    <row r="2" ht="20.05" customHeight="1">
      <c r="A2" t="s" s="36">
        <v>33</v>
      </c>
      <c r="B2" s="37"/>
      <c r="C2" s="38">
        <v>1.5</v>
      </c>
      <c r="D2" s="37"/>
      <c r="E2" s="37"/>
      <c r="F2" s="37"/>
    </row>
    <row r="3" ht="20.05" customHeight="1">
      <c r="A3" s="39"/>
      <c r="B3" s="39"/>
      <c r="C3" s="39"/>
      <c r="D3" s="39"/>
      <c r="E3" s="39"/>
      <c r="F3" s="39"/>
    </row>
    <row r="4" ht="32.05" customHeight="1">
      <c r="A4" t="s" s="40">
        <v>34</v>
      </c>
      <c r="B4" t="s" s="40">
        <v>35</v>
      </c>
      <c r="C4" t="s" s="40">
        <v>36</v>
      </c>
      <c r="D4" t="s" s="40">
        <v>37</v>
      </c>
      <c r="E4" s="39"/>
      <c r="F4" t="s" s="40">
        <v>38</v>
      </c>
    </row>
    <row r="5" ht="20.05" customHeight="1">
      <c r="A5" s="38">
        <v>1</v>
      </c>
      <c r="B5" s="41">
        <v>100000</v>
      </c>
      <c r="C5" s="38">
        <v>15</v>
      </c>
      <c r="D5" s="41">
        <f>B5*C5</f>
        <v>1500000</v>
      </c>
      <c r="E5" s="37"/>
      <c r="F5" s="41">
        <f>SUM(D$5:D5)</f>
        <v>1500000</v>
      </c>
    </row>
    <row r="6" ht="20.05" customHeight="1">
      <c r="A6" s="38">
        <v>2</v>
      </c>
      <c r="B6" s="41">
        <f>FLOOR(B5*C$2,1)</f>
        <v>150000</v>
      </c>
      <c r="C6" s="38">
        <v>15</v>
      </c>
      <c r="D6" s="41">
        <f>B6*C6</f>
        <v>2250000</v>
      </c>
      <c r="E6" s="37"/>
      <c r="F6" s="41">
        <f>SUM(D$5:D6)</f>
        <v>3750000</v>
      </c>
    </row>
    <row r="7" ht="20.05" customHeight="1">
      <c r="A7" s="38">
        <v>3</v>
      </c>
      <c r="B7" s="41">
        <f>FLOOR(B6*C$2,1)</f>
        <v>225000</v>
      </c>
      <c r="C7" s="38">
        <v>15</v>
      </c>
      <c r="D7" s="41">
        <f>B7*C7</f>
        <v>3375000</v>
      </c>
      <c r="E7" s="37"/>
      <c r="F7" s="41">
        <f>SUM(D$5:D7)</f>
        <v>7125000</v>
      </c>
    </row>
    <row r="8" ht="20.05" customHeight="1">
      <c r="A8" s="38">
        <v>4</v>
      </c>
      <c r="B8" s="41">
        <f>FLOOR(B7*C$2,1)</f>
        <v>337500</v>
      </c>
      <c r="C8" s="38">
        <v>15</v>
      </c>
      <c r="D8" s="41">
        <f>B8*C8</f>
        <v>5062500</v>
      </c>
      <c r="E8" s="37"/>
      <c r="F8" s="41">
        <f>SUM(D$5:D8)</f>
        <v>12187500</v>
      </c>
    </row>
    <row r="9" ht="20.05" customHeight="1">
      <c r="A9" s="38">
        <v>5</v>
      </c>
      <c r="B9" s="41">
        <f>FLOOR(B8*C$2,1)</f>
        <v>506250</v>
      </c>
      <c r="C9" s="38">
        <v>15</v>
      </c>
      <c r="D9" s="41">
        <f>B9*C9</f>
        <v>7593750</v>
      </c>
      <c r="E9" s="37"/>
      <c r="F9" s="41">
        <f>SUM(D$5:D9)</f>
        <v>19781250</v>
      </c>
    </row>
    <row r="10" ht="20.05" customHeight="1">
      <c r="A10" s="38">
        <v>6</v>
      </c>
      <c r="B10" s="41">
        <f>FLOOR(B9*C$2,1)</f>
        <v>759375</v>
      </c>
      <c r="C10" s="38">
        <v>15</v>
      </c>
      <c r="D10" s="41">
        <f>B10*C10</f>
        <v>11390625</v>
      </c>
      <c r="E10" s="37"/>
      <c r="F10" s="41">
        <f>SUM(D$5:D10)</f>
        <v>31171875</v>
      </c>
    </row>
    <row r="11" ht="20.05" customHeight="1">
      <c r="A11" s="38">
        <v>7</v>
      </c>
      <c r="B11" s="41">
        <f>FLOOR(B10*C$2,1)</f>
        <v>1139062</v>
      </c>
      <c r="C11" s="38">
        <v>15</v>
      </c>
      <c r="D11" s="41">
        <f>B11*C11</f>
        <v>17085930</v>
      </c>
      <c r="E11" s="37"/>
      <c r="F11" s="41">
        <f>SUM(D$5:D11)</f>
        <v>48257805</v>
      </c>
    </row>
    <row r="12" ht="20.05" customHeight="1">
      <c r="A12" s="38">
        <v>8</v>
      </c>
      <c r="B12" s="41">
        <f>FLOOR(B11*C$2,1)</f>
        <v>1708593</v>
      </c>
      <c r="C12" s="38">
        <v>15</v>
      </c>
      <c r="D12" s="41">
        <f>B12*C12</f>
        <v>25628895</v>
      </c>
      <c r="E12" s="37"/>
      <c r="F12" s="41">
        <f>SUM(D$5:D12)</f>
        <v>73886700</v>
      </c>
    </row>
    <row r="13" ht="20.05" customHeight="1">
      <c r="A13" s="38">
        <v>9</v>
      </c>
      <c r="B13" s="41">
        <f>FLOOR(B12*C$2,1)</f>
        <v>2562889</v>
      </c>
      <c r="C13" s="38">
        <v>15</v>
      </c>
      <c r="D13" s="41">
        <f>B13*C13</f>
        <v>38443335</v>
      </c>
      <c r="E13" s="37"/>
      <c r="F13" s="41">
        <f>SUM(D$5:D13)</f>
        <v>112330035</v>
      </c>
    </row>
    <row r="14" ht="20.05" customHeight="1">
      <c r="A14" s="38">
        <v>10</v>
      </c>
      <c r="B14" s="41">
        <f>FLOOR(B13*C$2,1)</f>
        <v>3844333</v>
      </c>
      <c r="C14" s="38">
        <v>15</v>
      </c>
      <c r="D14" s="41">
        <f>B14*C14</f>
        <v>57664995</v>
      </c>
      <c r="E14" s="37"/>
      <c r="F14" s="41">
        <f>SUM(D$5:D14)</f>
        <v>169995030</v>
      </c>
    </row>
    <row r="15" ht="20.05" customHeight="1">
      <c r="A15" s="37"/>
      <c r="B15" s="37"/>
      <c r="C15" s="37"/>
      <c r="D15" s="37"/>
      <c r="E15" s="37"/>
      <c r="F15" s="37"/>
    </row>
    <row r="16" ht="20.05" customHeight="1">
      <c r="A16" s="37"/>
      <c r="B16" s="37"/>
      <c r="C16" s="38">
        <f>SUM(C5:C14)</f>
        <v>150</v>
      </c>
      <c r="D16" s="41">
        <f>SUM(D5:D14)</f>
        <v>169995030</v>
      </c>
      <c r="E16" s="37"/>
      <c r="F16" s="37"/>
    </row>
  </sheetData>
  <mergeCells count="1">
    <mergeCell ref="A1:F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E15"/>
  <sheetViews>
    <sheetView workbookViewId="0" showGridLines="0" defaultGridColor="1"/>
  </sheetViews>
  <sheetFormatPr defaultColWidth="16.3333" defaultRowHeight="19.9" customHeight="1" outlineLevelRow="0" outlineLevelCol="0"/>
  <cols>
    <col min="1" max="5" width="16.3516" style="42" customWidth="1"/>
    <col min="6" max="16384" width="16.3516" style="42" customWidth="1"/>
  </cols>
  <sheetData>
    <row r="1" ht="27.65" customHeight="1">
      <c r="A1" t="s" s="7">
        <v>39</v>
      </c>
      <c r="B1" s="7"/>
      <c r="C1" s="7"/>
      <c r="D1" s="7"/>
      <c r="E1" s="7"/>
    </row>
    <row r="2" ht="20.05" customHeight="1">
      <c r="A2" s="32"/>
      <c r="B2" s="32"/>
      <c r="C2" s="32"/>
      <c r="D2" s="32"/>
      <c r="E2" s="32"/>
    </row>
    <row r="3" ht="20.05" customHeight="1">
      <c r="A3" s="30">
        <v>200</v>
      </c>
      <c r="B3" s="33">
        <v>20000</v>
      </c>
      <c r="C3" s="33">
        <f>A3*B3</f>
        <v>4000000</v>
      </c>
      <c r="D3" s="32"/>
      <c r="E3" s="32"/>
    </row>
    <row r="4" ht="20.05" customHeight="1">
      <c r="A4" s="32"/>
      <c r="B4" s="32"/>
      <c r="C4" s="32"/>
      <c r="D4" s="32"/>
      <c r="E4" s="32"/>
    </row>
    <row r="5" ht="20.05" customHeight="1">
      <c r="A5" s="32"/>
      <c r="B5" s="32"/>
      <c r="C5" s="32"/>
      <c r="D5" s="32"/>
      <c r="E5" s="32"/>
    </row>
    <row r="6" ht="20.05" customHeight="1">
      <c r="A6" s="30">
        <v>70</v>
      </c>
      <c r="B6" s="32"/>
      <c r="C6" s="32"/>
      <c r="D6" s="32"/>
      <c r="E6" s="32"/>
    </row>
    <row r="7" ht="20.05" customHeight="1">
      <c r="A7" s="30">
        <v>75</v>
      </c>
      <c r="B7" s="32"/>
      <c r="C7" s="32"/>
      <c r="D7" s="32"/>
      <c r="E7" s="32"/>
    </row>
    <row r="8" ht="20.05" customHeight="1">
      <c r="A8" s="30">
        <v>33</v>
      </c>
      <c r="B8" s="32"/>
      <c r="C8" s="32"/>
      <c r="D8" s="32"/>
      <c r="E8" s="32"/>
    </row>
    <row r="9" ht="20.05" customHeight="1">
      <c r="A9" s="30">
        <v>28</v>
      </c>
      <c r="B9" s="32"/>
      <c r="C9" s="32"/>
      <c r="D9" s="32"/>
      <c r="E9" s="32"/>
    </row>
    <row r="10" ht="20.05" customHeight="1">
      <c r="A10" s="30">
        <f>SUM(A6:A9)</f>
        <v>206</v>
      </c>
      <c r="B10" s="32"/>
      <c r="C10" s="32"/>
      <c r="D10" s="32"/>
      <c r="E10" s="32"/>
    </row>
    <row r="11" ht="20.05" customHeight="1">
      <c r="A11" s="32"/>
      <c r="B11" s="32"/>
      <c r="C11" s="32"/>
      <c r="D11" s="32"/>
      <c r="E11" s="32"/>
    </row>
    <row r="12" ht="20.05" customHeight="1">
      <c r="A12" s="30">
        <v>25</v>
      </c>
      <c r="B12" s="32"/>
      <c r="C12" s="32"/>
      <c r="D12" s="32"/>
      <c r="E12" s="32"/>
    </row>
    <row r="13" ht="20.05" customHeight="1">
      <c r="A13" s="30">
        <v>75</v>
      </c>
      <c r="B13" s="32"/>
      <c r="C13" s="32"/>
      <c r="D13" s="32"/>
      <c r="E13" s="32"/>
    </row>
    <row r="14" ht="20.05" customHeight="1">
      <c r="A14" s="30">
        <v>50</v>
      </c>
      <c r="B14" s="32"/>
      <c r="C14" s="32"/>
      <c r="D14" s="32"/>
      <c r="E14" s="32"/>
    </row>
    <row r="15" ht="20.05" customHeight="1">
      <c r="A15" s="30">
        <f>SUM(A12:A14)</f>
        <v>150</v>
      </c>
      <c r="B15" s="32"/>
      <c r="C15" s="32"/>
      <c r="D15" s="32"/>
      <c r="E15" s="32"/>
    </row>
  </sheetData>
  <mergeCells count="1">
    <mergeCell ref="A1:E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2:G3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1.8203" style="43" customWidth="1"/>
    <col min="2" max="2" width="14.6094" style="43" customWidth="1"/>
    <col min="3" max="3" width="16.3516" style="43" customWidth="1"/>
    <col min="4" max="4" width="28.6562" style="43" customWidth="1"/>
    <col min="5" max="7" width="13.7891" style="43" customWidth="1"/>
    <col min="8" max="16384" width="16.3516" style="43" customWidth="1"/>
  </cols>
  <sheetData>
    <row r="1" ht="27.65" customHeight="1">
      <c r="A1" t="s" s="7">
        <v>41</v>
      </c>
      <c r="B1" s="7"/>
      <c r="C1" s="7"/>
      <c r="D1" s="7"/>
      <c r="E1" s="7"/>
      <c r="F1" s="7"/>
      <c r="G1" s="7"/>
    </row>
    <row r="2" ht="20.25" customHeight="1">
      <c r="A2" s="44"/>
      <c r="B2" s="44"/>
      <c r="C2" s="45"/>
      <c r="D2" s="45"/>
      <c r="E2" s="45"/>
      <c r="F2" s="45"/>
      <c r="G2" s="45"/>
    </row>
    <row r="3" ht="20.25" customHeight="1">
      <c r="A3" t="s" s="11">
        <v>8</v>
      </c>
      <c r="B3" s="12">
        <v>85</v>
      </c>
      <c r="C3" s="46"/>
      <c r="D3" s="46"/>
      <c r="E3" s="46"/>
      <c r="F3" s="46"/>
      <c r="G3" s="46"/>
    </row>
    <row r="4" ht="20.05" customHeight="1">
      <c r="A4" t="s" s="14">
        <v>9</v>
      </c>
      <c r="B4" s="15">
        <v>35</v>
      </c>
      <c r="C4" s="32"/>
      <c r="D4" s="32"/>
      <c r="E4" s="32"/>
      <c r="F4" s="32"/>
      <c r="G4" s="32"/>
    </row>
    <row r="5" ht="20.05" customHeight="1">
      <c r="A5" t="s" s="14">
        <v>10</v>
      </c>
      <c r="B5" s="15">
        <f>B3-B4</f>
        <v>50</v>
      </c>
      <c r="C5" s="32"/>
      <c r="D5" s="32"/>
      <c r="E5" s="32"/>
      <c r="F5" s="32"/>
      <c r="G5" s="32"/>
    </row>
    <row r="6" ht="20.05" customHeight="1">
      <c r="A6" s="17"/>
      <c r="B6" s="18"/>
      <c r="C6" s="32"/>
      <c r="D6" s="32"/>
      <c r="E6" s="32"/>
      <c r="F6" s="32"/>
      <c r="G6" s="32"/>
    </row>
    <row r="7" ht="20.05" customHeight="1">
      <c r="A7" t="s" s="14">
        <v>11</v>
      </c>
      <c r="B7" s="20">
        <v>0.12</v>
      </c>
      <c r="C7" s="32"/>
      <c r="D7" s="32"/>
      <c r="E7" s="32"/>
      <c r="F7" s="32"/>
      <c r="G7" s="32"/>
    </row>
    <row r="8" ht="20.05" customHeight="1">
      <c r="A8" t="s" s="14">
        <v>12</v>
      </c>
      <c r="B8" s="15">
        <f>B7*B5</f>
        <v>6</v>
      </c>
      <c r="C8" s="32"/>
      <c r="D8" s="32"/>
      <c r="E8" s="32"/>
      <c r="F8" s="32"/>
      <c r="G8" s="32"/>
    </row>
    <row r="9" ht="20.05" customHeight="1">
      <c r="A9" s="17"/>
      <c r="B9" s="18"/>
      <c r="C9" s="32"/>
      <c r="D9" s="32"/>
      <c r="E9" s="32"/>
      <c r="F9" s="32"/>
      <c r="G9" s="32"/>
    </row>
    <row r="10" ht="20.05" customHeight="1">
      <c r="A10" t="s" s="14">
        <v>13</v>
      </c>
      <c r="B10" s="20">
        <v>0.49</v>
      </c>
      <c r="C10" s="32"/>
      <c r="D10" s="32"/>
      <c r="E10" s="32"/>
      <c r="F10" s="32"/>
      <c r="G10" s="32"/>
    </row>
    <row r="11" ht="20.05" customHeight="1">
      <c r="A11" t="s" s="14">
        <v>14</v>
      </c>
      <c r="B11" s="22">
        <f>B8*B10</f>
        <v>2.94</v>
      </c>
      <c r="C11" s="32"/>
      <c r="D11" s="32"/>
      <c r="E11" s="32"/>
      <c r="F11" s="32"/>
      <c r="G11" s="32"/>
    </row>
    <row r="12" ht="20.05" customHeight="1">
      <c r="A12" s="17"/>
      <c r="B12" s="18"/>
      <c r="C12" s="32"/>
      <c r="D12" s="32"/>
      <c r="E12" s="30">
        <v>0.25</v>
      </c>
      <c r="F12" s="32"/>
      <c r="G12" s="32"/>
    </row>
    <row r="13" ht="20.05" customHeight="1">
      <c r="A13" t="s" s="14">
        <v>15</v>
      </c>
      <c r="B13" s="18"/>
      <c r="C13" s="32"/>
      <c r="D13" s="32"/>
      <c r="E13" s="33">
        <f>E12*E22</f>
        <v>423360000</v>
      </c>
      <c r="F13" s="32"/>
      <c r="G13" s="32"/>
    </row>
    <row r="14" ht="20.05" customHeight="1">
      <c r="A14" t="s" s="14">
        <v>16</v>
      </c>
      <c r="B14" s="24">
        <v>3200000000</v>
      </c>
      <c r="C14" s="32"/>
      <c r="D14" s="32"/>
      <c r="E14" s="32"/>
      <c r="F14" s="32"/>
      <c r="G14" s="32"/>
    </row>
    <row r="15" ht="20.05" customHeight="1">
      <c r="A15" t="s" s="14">
        <v>17</v>
      </c>
      <c r="B15" s="24">
        <f>B14*B$11</f>
        <v>9408000000</v>
      </c>
      <c r="C15" s="32"/>
      <c r="D15" s="32"/>
      <c r="E15" s="32"/>
      <c r="F15" s="32"/>
      <c r="G15" s="32"/>
    </row>
    <row r="16" ht="20.05" customHeight="1">
      <c r="A16" t="s" s="14">
        <v>18</v>
      </c>
      <c r="B16" s="20">
        <v>0</v>
      </c>
      <c r="C16" s="32"/>
      <c r="D16" s="32"/>
      <c r="E16" s="32"/>
      <c r="F16" s="32"/>
      <c r="G16" s="32"/>
    </row>
    <row r="17" ht="20.05" customHeight="1">
      <c r="A17" t="s" s="14">
        <v>19</v>
      </c>
      <c r="B17" s="27">
        <v>0.1</v>
      </c>
      <c r="C17" s="32"/>
      <c r="D17" t="s" s="47">
        <v>43</v>
      </c>
      <c r="E17" s="48"/>
      <c r="F17" s="48"/>
      <c r="G17" s="48"/>
    </row>
    <row r="18" ht="20.05" customHeight="1">
      <c r="A18" t="s" s="14">
        <v>20</v>
      </c>
      <c r="B18" s="24">
        <f>B15*(1-(B16+B17))</f>
        <v>8467200000</v>
      </c>
      <c r="C18" s="32"/>
      <c r="D18" t="s" s="49">
        <v>44</v>
      </c>
      <c r="E18" s="50">
        <v>0.25</v>
      </c>
      <c r="F18" s="32"/>
      <c r="G18" s="50">
        <v>0.07000000000000001</v>
      </c>
    </row>
    <row r="19" ht="20.05" customHeight="1">
      <c r="A19" t="s" s="14">
        <v>21</v>
      </c>
      <c r="B19" s="24">
        <v>164923363</v>
      </c>
      <c r="C19" s="32"/>
      <c r="D19" t="s" s="49">
        <v>45</v>
      </c>
      <c r="E19" s="33">
        <f>$B18*E18</f>
        <v>2116800000</v>
      </c>
      <c r="F19" s="32"/>
      <c r="G19" s="33">
        <f>$B18*G18</f>
        <v>592704000</v>
      </c>
    </row>
    <row r="20" ht="20.05" customHeight="1">
      <c r="A20" t="s" s="14">
        <v>22</v>
      </c>
      <c r="B20" s="15">
        <f>B18/B19</f>
        <v>51.3402094523139</v>
      </c>
      <c r="C20" s="32"/>
      <c r="D20" s="48"/>
      <c r="E20" s="32"/>
      <c r="F20" s="32"/>
      <c r="G20" s="32"/>
    </row>
    <row r="21" ht="20.05" customHeight="1">
      <c r="A21" s="17"/>
      <c r="B21" s="18"/>
      <c r="C21" s="32"/>
      <c r="D21" t="s" s="49">
        <v>46</v>
      </c>
      <c r="E21" s="30">
        <v>1.25</v>
      </c>
      <c r="F21" s="32"/>
      <c r="G21" s="30">
        <v>1.25</v>
      </c>
    </row>
    <row r="22" ht="20.05" customHeight="1">
      <c r="A22" t="s" s="14">
        <v>23</v>
      </c>
      <c r="B22" s="18"/>
      <c r="C22" s="32"/>
      <c r="D22" t="s" s="49">
        <v>47</v>
      </c>
      <c r="E22" s="33">
        <f>E19/E21</f>
        <v>1693440000</v>
      </c>
      <c r="F22" s="51"/>
      <c r="G22" s="33">
        <f>G19/G21</f>
        <v>474163200</v>
      </c>
    </row>
    <row r="23" ht="20.05" customHeight="1">
      <c r="A23" t="s" s="14">
        <v>16</v>
      </c>
      <c r="B23" s="24">
        <v>2100000000</v>
      </c>
      <c r="C23" s="32"/>
      <c r="D23" s="48"/>
      <c r="E23" s="32"/>
      <c r="F23" s="32"/>
      <c r="G23" s="32"/>
    </row>
    <row r="24" ht="20.05" customHeight="1">
      <c r="A24" t="s" s="14">
        <v>24</v>
      </c>
      <c r="B24" s="24">
        <f>B23*B$11</f>
        <v>6174000000</v>
      </c>
      <c r="C24" s="32"/>
      <c r="D24" t="s" s="49">
        <v>48</v>
      </c>
      <c r="E24" s="33">
        <v>360788086</v>
      </c>
      <c r="F24" s="33"/>
      <c r="G24" s="33">
        <v>360788086</v>
      </c>
    </row>
    <row r="25" ht="20.05" customHeight="1">
      <c r="A25" t="s" s="14">
        <v>18</v>
      </c>
      <c r="B25" s="20">
        <v>0.21</v>
      </c>
      <c r="C25" s="32"/>
      <c r="D25" t="s" s="49">
        <v>49</v>
      </c>
      <c r="E25" s="33"/>
      <c r="F25" s="33"/>
      <c r="G25" s="33"/>
    </row>
    <row r="26" ht="20.05" customHeight="1">
      <c r="A26" t="s" s="14">
        <v>19</v>
      </c>
      <c r="B26" s="27">
        <v>0.1</v>
      </c>
      <c r="C26" s="32"/>
      <c r="D26" t="s" s="49">
        <v>50</v>
      </c>
      <c r="E26" s="33"/>
      <c r="F26" s="33"/>
      <c r="G26" s="33"/>
    </row>
    <row r="27" ht="20.05" customHeight="1">
      <c r="A27" t="s" s="14">
        <v>20</v>
      </c>
      <c r="B27" s="24">
        <f>B24*(1-(B25+B26))</f>
        <v>4260060000</v>
      </c>
      <c r="C27" s="32"/>
      <c r="D27" t="s" s="49">
        <v>51</v>
      </c>
      <c r="E27" s="33">
        <f>E24-E25-E26</f>
        <v>360788086</v>
      </c>
      <c r="F27" s="32"/>
      <c r="G27" s="33">
        <f>G24-G25-G26</f>
        <v>360788086</v>
      </c>
    </row>
    <row r="28" ht="20.05" customHeight="1">
      <c r="A28" t="s" s="14">
        <v>21</v>
      </c>
      <c r="B28" s="24">
        <v>175000000</v>
      </c>
      <c r="C28" s="32"/>
      <c r="D28" s="48"/>
      <c r="E28" s="33"/>
      <c r="F28" s="33"/>
      <c r="G28" s="33"/>
    </row>
    <row r="29" ht="20.05" customHeight="1">
      <c r="A29" t="s" s="14">
        <v>22</v>
      </c>
      <c r="B29" s="15">
        <f>B27/B28</f>
        <v>24.3432</v>
      </c>
      <c r="C29" s="32"/>
      <c r="D29" t="s" s="49">
        <v>52</v>
      </c>
      <c r="E29" s="33">
        <f>E27-E22</f>
        <v>-1332651914</v>
      </c>
      <c r="F29" s="51"/>
      <c r="G29" s="33">
        <f>G27-G22</f>
        <v>-113375114</v>
      </c>
    </row>
    <row r="30" ht="20.05" customHeight="1">
      <c r="A30" s="17"/>
      <c r="B30" s="15"/>
      <c r="C30" s="32"/>
      <c r="D30" s="32"/>
      <c r="E30" s="32"/>
      <c r="F30" s="32"/>
      <c r="G30" s="32"/>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F25"/>
  <sheetViews>
    <sheetView workbookViewId="0" showGridLines="0" defaultGridColor="1">
      <pane topLeftCell="B1" xSplit="1" ySplit="0" activePane="topRight" state="frozen"/>
    </sheetView>
  </sheetViews>
  <sheetFormatPr defaultColWidth="16.3333" defaultRowHeight="19.9" customHeight="1" outlineLevelRow="0" outlineLevelCol="0"/>
  <cols>
    <col min="1" max="6" width="16.3516" style="52" customWidth="1"/>
    <col min="7" max="16384" width="16.3516" style="52" customWidth="1"/>
  </cols>
  <sheetData>
    <row r="1" ht="27.65" customHeight="1">
      <c r="A1" t="s" s="7">
        <v>53</v>
      </c>
      <c r="B1" s="7"/>
      <c r="C1" s="7"/>
      <c r="D1" s="7"/>
      <c r="E1" s="7"/>
      <c r="F1" s="7"/>
    </row>
    <row r="2" ht="20.05" customHeight="1">
      <c r="A2" t="s" s="53">
        <v>55</v>
      </c>
      <c r="B2" s="54">
        <v>1000</v>
      </c>
      <c r="C2" s="32"/>
      <c r="D2" s="32"/>
      <c r="E2" s="32"/>
      <c r="F2" s="32"/>
    </row>
    <row r="3" ht="20.05" customHeight="1">
      <c r="A3" t="s" s="53">
        <v>56</v>
      </c>
      <c r="B3" s="55">
        <v>1.6</v>
      </c>
      <c r="C3" s="32"/>
      <c r="D3" s="32"/>
      <c r="E3" s="32"/>
      <c r="F3" s="32"/>
    </row>
    <row r="4" ht="20.05" customHeight="1">
      <c r="A4" t="s" s="53">
        <v>57</v>
      </c>
      <c r="B4" s="56">
        <f>B2*B3</f>
        <v>1600</v>
      </c>
      <c r="C4" s="32"/>
      <c r="D4" s="32"/>
      <c r="E4" s="32"/>
      <c r="F4" s="32"/>
    </row>
    <row r="5" ht="20.05" customHeight="1">
      <c r="A5" s="57"/>
      <c r="B5" s="58"/>
      <c r="C5" s="32"/>
      <c r="D5" s="32"/>
      <c r="E5" s="32"/>
      <c r="F5" s="32"/>
    </row>
    <row r="6" ht="20.05" customHeight="1">
      <c r="A6" t="s" s="53">
        <v>58</v>
      </c>
      <c r="B6" s="54">
        <v>75</v>
      </c>
      <c r="C6" s="32"/>
      <c r="D6" s="32"/>
      <c r="E6" s="32"/>
      <c r="F6" s="32"/>
    </row>
    <row r="7" ht="20.05" customHeight="1">
      <c r="A7" t="s" s="53">
        <v>59</v>
      </c>
      <c r="B7" s="56">
        <f>B6*B2</f>
        <v>75000</v>
      </c>
      <c r="C7" s="32"/>
      <c r="D7" s="32"/>
      <c r="E7" s="32"/>
      <c r="F7" s="32"/>
    </row>
    <row r="8" ht="20.05" customHeight="1">
      <c r="A8" t="s" s="53">
        <v>60</v>
      </c>
      <c r="B8" s="59">
        <v>0.371</v>
      </c>
      <c r="C8" s="32"/>
      <c r="D8" t="s" s="60">
        <v>61</v>
      </c>
      <c r="E8" s="32"/>
      <c r="F8" s="32"/>
    </row>
    <row r="9" ht="20.05" customHeight="1">
      <c r="A9" t="s" s="53">
        <v>62</v>
      </c>
      <c r="B9" s="56">
        <f>B8*B7</f>
        <v>27825</v>
      </c>
      <c r="C9" s="32"/>
      <c r="D9" s="61"/>
      <c r="E9" s="32"/>
      <c r="F9" s="32"/>
    </row>
    <row r="10" ht="20.05" customHeight="1">
      <c r="A10" t="s" s="53">
        <v>63</v>
      </c>
      <c r="B10" s="56">
        <f>B7-B9</f>
        <v>47175</v>
      </c>
      <c r="C10" s="32"/>
      <c r="D10" s="61"/>
      <c r="E10" s="32"/>
      <c r="F10" s="32"/>
    </row>
    <row r="11" ht="20.05" customHeight="1">
      <c r="A11" s="57"/>
      <c r="B11" s="58"/>
      <c r="C11" s="32"/>
      <c r="D11" s="61"/>
      <c r="E11" s="32"/>
      <c r="F11" s="32"/>
    </row>
    <row r="12" ht="20.05" customHeight="1">
      <c r="A12" t="s" s="53">
        <v>64</v>
      </c>
      <c r="B12" s="58"/>
      <c r="C12" s="32"/>
      <c r="D12" s="61"/>
      <c r="E12" s="32"/>
      <c r="F12" s="32"/>
    </row>
    <row r="13" ht="20.05" customHeight="1">
      <c r="A13" t="s" s="53">
        <v>65</v>
      </c>
      <c r="B13" s="62">
        <v>1</v>
      </c>
      <c r="C13" s="32"/>
      <c r="D13" s="61"/>
      <c r="E13" s="32"/>
      <c r="F13" s="32"/>
    </row>
    <row r="14" ht="20.05" customHeight="1">
      <c r="A14" t="s" s="53">
        <v>66</v>
      </c>
      <c r="B14" s="56">
        <f>B13*B10</f>
        <v>47175</v>
      </c>
      <c r="C14" s="32"/>
      <c r="D14" s="61"/>
      <c r="E14" s="32"/>
      <c r="F14" s="32"/>
    </row>
    <row r="15" ht="20.05" customHeight="1">
      <c r="A15" t="s" s="53">
        <v>67</v>
      </c>
      <c r="B15" s="54">
        <v>1.25</v>
      </c>
      <c r="C15" s="32"/>
      <c r="D15" s="61"/>
      <c r="E15" s="32"/>
      <c r="F15" s="32"/>
    </row>
    <row r="16" ht="20.05" customHeight="1">
      <c r="A16" t="s" s="53">
        <v>68</v>
      </c>
      <c r="B16" s="63">
        <f>B14/B15</f>
        <v>37740</v>
      </c>
      <c r="C16" s="32"/>
      <c r="D16" s="61"/>
      <c r="E16" s="32"/>
      <c r="F16" s="32"/>
    </row>
    <row r="17" ht="20.05" customHeight="1">
      <c r="A17" s="57"/>
      <c r="B17" s="58"/>
      <c r="C17" s="32"/>
      <c r="D17" s="61"/>
      <c r="E17" s="32"/>
      <c r="F17" s="32"/>
    </row>
    <row r="18" ht="20.05" customHeight="1">
      <c r="A18" s="57"/>
      <c r="B18" t="s" s="64">
        <v>69</v>
      </c>
      <c r="C18" s="65"/>
      <c r="D18" t="s" s="66">
        <v>70</v>
      </c>
      <c r="E18" s="32"/>
      <c r="F18" s="32"/>
    </row>
    <row r="19" ht="20.05" customHeight="1">
      <c r="A19" t="s" s="53">
        <v>71</v>
      </c>
      <c r="B19" s="54">
        <v>100</v>
      </c>
      <c r="C19" s="32"/>
      <c r="D19" s="30">
        <v>100</v>
      </c>
      <c r="E19" s="32"/>
      <c r="F19" s="32"/>
    </row>
    <row r="20" ht="20.05" customHeight="1">
      <c r="A20" t="s" s="53">
        <v>10</v>
      </c>
      <c r="B20" s="63">
        <f>B19*$B16</f>
        <v>3774000</v>
      </c>
      <c r="C20" s="32"/>
      <c r="D20" s="33">
        <f>D19*$B16</f>
        <v>3774000</v>
      </c>
      <c r="E20" s="32"/>
      <c r="F20" s="32"/>
    </row>
    <row r="21" ht="20.05" customHeight="1">
      <c r="A21" t="s" s="53">
        <v>72</v>
      </c>
      <c r="B21" s="63">
        <f>B20-$B14</f>
        <v>3726825</v>
      </c>
      <c r="C21" s="32"/>
      <c r="D21" s="33">
        <f>D20-$B14</f>
        <v>3726825</v>
      </c>
      <c r="E21" s="32"/>
      <c r="F21" s="32"/>
    </row>
    <row r="22" ht="20.05" customHeight="1">
      <c r="A22" t="s" s="53">
        <v>60</v>
      </c>
      <c r="B22" s="59">
        <v>0.541</v>
      </c>
      <c r="C22" s="32"/>
      <c r="D22" s="67">
        <v>0.371</v>
      </c>
      <c r="E22" s="32"/>
      <c r="F22" s="32"/>
    </row>
    <row r="23" ht="20.05" customHeight="1">
      <c r="A23" t="s" s="53">
        <v>62</v>
      </c>
      <c r="B23" s="63">
        <f>B22*B21</f>
        <v>2016212.325</v>
      </c>
      <c r="C23" s="32"/>
      <c r="D23" s="33">
        <f>D22*D21</f>
        <v>1382652.075</v>
      </c>
      <c r="E23" s="32"/>
      <c r="F23" s="32"/>
    </row>
    <row r="24" ht="20.05" customHeight="1">
      <c r="A24" t="s" s="53">
        <v>63</v>
      </c>
      <c r="B24" s="63">
        <f>B21-B23</f>
        <v>1710612.675</v>
      </c>
      <c r="C24" s="32"/>
      <c r="D24" s="33">
        <f>D21-D23</f>
        <v>2344172.925</v>
      </c>
      <c r="E24" s="32"/>
      <c r="F24" s="32"/>
    </row>
    <row r="25" ht="20.05" customHeight="1">
      <c r="A25" s="57"/>
      <c r="B25" s="58"/>
      <c r="C25" s="32"/>
      <c r="D25" s="61"/>
      <c r="E25" s="32"/>
      <c r="F25" s="32"/>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B2:X20"/>
  <sheetViews>
    <sheetView workbookViewId="0" showGridLines="0" defaultGridColor="1">
      <pane topLeftCell="C3" xSplit="2" ySplit="2" activePane="bottomRight" state="frozen"/>
    </sheetView>
  </sheetViews>
  <sheetFormatPr defaultColWidth="16.3333" defaultRowHeight="19.9" customHeight="1" outlineLevelRow="0" outlineLevelCol="0"/>
  <cols>
    <col min="1" max="1" width="3.40625" style="68" customWidth="1"/>
    <col min="2" max="2" width="44.6562" style="68" customWidth="1"/>
    <col min="3" max="24" width="15.3047" style="68" customWidth="1"/>
    <col min="25" max="16384" width="16.3516" style="68" customWidth="1"/>
  </cols>
  <sheetData>
    <row r="1" ht="36.45" customHeight="1">
      <c r="B1" t="s" s="69">
        <v>74</v>
      </c>
      <c r="C1" s="69"/>
      <c r="D1" s="69"/>
      <c r="E1" s="69"/>
      <c r="F1" s="69"/>
      <c r="G1" s="69"/>
      <c r="H1" s="69"/>
      <c r="I1" s="69"/>
      <c r="J1" s="69"/>
      <c r="K1" s="69"/>
      <c r="L1" s="69"/>
      <c r="M1" s="69"/>
      <c r="N1" s="69"/>
      <c r="O1" s="69"/>
      <c r="P1" s="69"/>
      <c r="Q1" s="69"/>
      <c r="R1" s="69"/>
      <c r="S1" s="69"/>
      <c r="T1" s="69"/>
      <c r="U1" s="69"/>
      <c r="V1" s="69"/>
      <c r="W1" s="69"/>
      <c r="X1" s="69"/>
    </row>
    <row r="2" ht="20.55" customHeight="1">
      <c r="B2" t="s" s="70">
        <v>8</v>
      </c>
      <c r="C2" s="71">
        <v>30</v>
      </c>
      <c r="D2" s="71">
        <v>40</v>
      </c>
      <c r="E2" s="71">
        <v>50</v>
      </c>
      <c r="F2" s="71">
        <v>60</v>
      </c>
      <c r="G2" s="71">
        <f>F2+5</f>
        <v>65</v>
      </c>
      <c r="H2" s="71">
        <f>F2+10</f>
        <v>70</v>
      </c>
      <c r="I2" s="71">
        <f>H2+5</f>
        <v>75</v>
      </c>
      <c r="J2" s="71">
        <f>H2+10</f>
        <v>80</v>
      </c>
      <c r="K2" s="71">
        <f>J2+5</f>
        <v>85</v>
      </c>
      <c r="L2" s="71">
        <f>J2+10</f>
        <v>90</v>
      </c>
      <c r="M2" s="71">
        <f>L2+5</f>
        <v>95</v>
      </c>
      <c r="N2" s="71">
        <f>L2+10</f>
        <v>100</v>
      </c>
      <c r="O2" s="71">
        <f>N2+5</f>
        <v>105</v>
      </c>
      <c r="P2" s="71">
        <f>O2+5</f>
        <v>110</v>
      </c>
      <c r="Q2" s="71">
        <f>P2+5</f>
        <v>115</v>
      </c>
      <c r="R2" s="71">
        <f>Q2+5</f>
        <v>120</v>
      </c>
      <c r="S2" s="71">
        <f>R2+5</f>
        <v>125</v>
      </c>
      <c r="T2" s="71">
        <f>S2+5</f>
        <v>130</v>
      </c>
      <c r="U2" s="71">
        <f>T2+5</f>
        <v>135</v>
      </c>
      <c r="V2" s="71">
        <f>U2+5</f>
        <v>140</v>
      </c>
      <c r="W2" s="71">
        <f>V2+5</f>
        <v>145</v>
      </c>
      <c r="X2" s="71">
        <f>W2+5</f>
        <v>150</v>
      </c>
    </row>
    <row r="3" ht="20.35" customHeight="1">
      <c r="B3" t="s" s="72">
        <v>9</v>
      </c>
      <c r="C3" s="73">
        <v>35</v>
      </c>
      <c r="D3" s="74">
        <v>35</v>
      </c>
      <c r="E3" s="74">
        <v>35</v>
      </c>
      <c r="F3" s="74">
        <v>35</v>
      </c>
      <c r="G3" s="74">
        <v>35</v>
      </c>
      <c r="H3" s="74">
        <v>35</v>
      </c>
      <c r="I3" s="74">
        <v>35</v>
      </c>
      <c r="J3" s="74">
        <v>35</v>
      </c>
      <c r="K3" s="74">
        <v>35</v>
      </c>
      <c r="L3" s="74">
        <v>35</v>
      </c>
      <c r="M3" s="74">
        <v>35</v>
      </c>
      <c r="N3" s="74">
        <v>35</v>
      </c>
      <c r="O3" s="74">
        <v>35</v>
      </c>
      <c r="P3" s="74">
        <v>35</v>
      </c>
      <c r="Q3" s="74">
        <v>35</v>
      </c>
      <c r="R3" s="74">
        <v>35</v>
      </c>
      <c r="S3" s="74">
        <v>35</v>
      </c>
      <c r="T3" s="74">
        <v>35</v>
      </c>
      <c r="U3" s="74">
        <v>35</v>
      </c>
      <c r="V3" s="74">
        <v>35</v>
      </c>
      <c r="W3" s="74">
        <v>35</v>
      </c>
      <c r="X3" s="74">
        <v>35</v>
      </c>
    </row>
    <row r="4" ht="20.35" customHeight="1">
      <c r="B4" t="s" s="75">
        <v>10</v>
      </c>
      <c r="C4" s="76">
        <f>C2-C3</f>
        <v>-5</v>
      </c>
      <c r="D4" s="77">
        <f>D2-D3</f>
        <v>5</v>
      </c>
      <c r="E4" s="77">
        <f>E2-E3</f>
        <v>15</v>
      </c>
      <c r="F4" s="77">
        <f>F2-F3</f>
        <v>25</v>
      </c>
      <c r="G4" s="77">
        <f>G2-G3</f>
        <v>30</v>
      </c>
      <c r="H4" s="77">
        <f>H2-H3</f>
        <v>35</v>
      </c>
      <c r="I4" s="77">
        <f>I2-I3</f>
        <v>40</v>
      </c>
      <c r="J4" s="77">
        <f>J2-J3</f>
        <v>45</v>
      </c>
      <c r="K4" s="77">
        <f>K2-K3</f>
        <v>50</v>
      </c>
      <c r="L4" s="77">
        <f>L2-L3</f>
        <v>55</v>
      </c>
      <c r="M4" s="77">
        <f>M2-M3</f>
        <v>60</v>
      </c>
      <c r="N4" s="77">
        <f>N2-N3</f>
        <v>65</v>
      </c>
      <c r="O4" s="77">
        <f>O2-O3</f>
        <v>70</v>
      </c>
      <c r="P4" s="77">
        <f>P2-P3</f>
        <v>75</v>
      </c>
      <c r="Q4" s="77">
        <f>Q2-Q3</f>
        <v>80</v>
      </c>
      <c r="R4" s="77">
        <f>R2-R3</f>
        <v>85</v>
      </c>
      <c r="S4" s="77">
        <f>S2-S3</f>
        <v>90</v>
      </c>
      <c r="T4" s="77">
        <f>T2-T3</f>
        <v>95</v>
      </c>
      <c r="U4" s="77">
        <f>U2-U3</f>
        <v>100</v>
      </c>
      <c r="V4" s="77">
        <f>V2-V3</f>
        <v>105</v>
      </c>
      <c r="W4" s="77">
        <f>W2-W3</f>
        <v>110</v>
      </c>
      <c r="X4" s="77">
        <f>X2-X3</f>
        <v>115</v>
      </c>
    </row>
    <row r="5" ht="20.35" customHeight="1">
      <c r="B5" s="78"/>
      <c r="C5" s="79"/>
      <c r="D5" s="80"/>
      <c r="E5" s="80"/>
      <c r="F5" s="80"/>
      <c r="G5" s="80"/>
      <c r="H5" s="80"/>
      <c r="I5" s="80"/>
      <c r="J5" s="80"/>
      <c r="K5" s="80"/>
      <c r="L5" s="80"/>
      <c r="M5" s="80"/>
      <c r="N5" s="80"/>
      <c r="O5" s="80"/>
      <c r="P5" s="80"/>
      <c r="Q5" s="80"/>
      <c r="R5" s="80"/>
      <c r="S5" s="80"/>
      <c r="T5" s="80"/>
      <c r="U5" s="80"/>
      <c r="V5" s="80"/>
      <c r="W5" s="80"/>
      <c r="X5" s="80"/>
    </row>
    <row r="6" ht="20.35" customHeight="1">
      <c r="B6" t="s" s="75">
        <v>11</v>
      </c>
      <c r="C6" s="81">
        <v>0.12</v>
      </c>
      <c r="D6" s="82">
        <v>0.12</v>
      </c>
      <c r="E6" s="82">
        <v>0.12</v>
      </c>
      <c r="F6" s="82">
        <v>0.12</v>
      </c>
      <c r="G6" s="82">
        <v>0.12</v>
      </c>
      <c r="H6" s="82">
        <v>0.12</v>
      </c>
      <c r="I6" s="82">
        <v>0.12</v>
      </c>
      <c r="J6" s="82">
        <v>0.12</v>
      </c>
      <c r="K6" s="82">
        <v>0.12</v>
      </c>
      <c r="L6" s="82">
        <v>0.12</v>
      </c>
      <c r="M6" s="82">
        <v>0.12</v>
      </c>
      <c r="N6" s="82">
        <v>0.12</v>
      </c>
      <c r="O6" s="82">
        <v>0.12</v>
      </c>
      <c r="P6" s="82">
        <v>0.12</v>
      </c>
      <c r="Q6" s="82">
        <v>0.12</v>
      </c>
      <c r="R6" s="82">
        <v>0.12</v>
      </c>
      <c r="S6" s="82">
        <v>0.12</v>
      </c>
      <c r="T6" s="82">
        <v>0.12</v>
      </c>
      <c r="U6" s="82">
        <v>0.12</v>
      </c>
      <c r="V6" s="82">
        <v>0.12</v>
      </c>
      <c r="W6" s="82">
        <v>0.12</v>
      </c>
      <c r="X6" s="82">
        <v>0.12</v>
      </c>
    </row>
    <row r="7" ht="20.35" customHeight="1">
      <c r="B7" t="s" s="75">
        <v>12</v>
      </c>
      <c r="C7" s="76">
        <f>C6*C4</f>
        <v>-0.6</v>
      </c>
      <c r="D7" s="77">
        <f>D6*D4</f>
        <v>0.6</v>
      </c>
      <c r="E7" s="77">
        <f>E6*E4</f>
        <v>1.8</v>
      </c>
      <c r="F7" s="77">
        <f>F6*F4</f>
        <v>3</v>
      </c>
      <c r="G7" s="77">
        <f>G6*G4</f>
        <v>3.6</v>
      </c>
      <c r="H7" s="77">
        <f>H6*H4</f>
        <v>4.2</v>
      </c>
      <c r="I7" s="77">
        <f>I6*I4</f>
        <v>4.8</v>
      </c>
      <c r="J7" s="77">
        <f>J6*J4</f>
        <v>5.4</v>
      </c>
      <c r="K7" s="77">
        <f>K6*K4</f>
        <v>6</v>
      </c>
      <c r="L7" s="77">
        <f>L6*L4</f>
        <v>6.6</v>
      </c>
      <c r="M7" s="77">
        <f>M6*M4</f>
        <v>7.2</v>
      </c>
      <c r="N7" s="77">
        <f>N6*N4</f>
        <v>7.8</v>
      </c>
      <c r="O7" s="77">
        <f>O6*O4</f>
        <v>8.4</v>
      </c>
      <c r="P7" s="77">
        <f>P6*P4</f>
        <v>9</v>
      </c>
      <c r="Q7" s="77">
        <f>Q6*Q4</f>
        <v>9.6</v>
      </c>
      <c r="R7" s="77">
        <f>R6*R4</f>
        <v>10.2</v>
      </c>
      <c r="S7" s="77">
        <f>S6*S4</f>
        <v>10.8</v>
      </c>
      <c r="T7" s="77">
        <f>T6*T4</f>
        <v>11.4</v>
      </c>
      <c r="U7" s="77">
        <f>U6*U4</f>
        <v>12</v>
      </c>
      <c r="V7" s="77">
        <f>V6*V4</f>
        <v>12.6</v>
      </c>
      <c r="W7" s="77">
        <f>W6*W4</f>
        <v>13.2</v>
      </c>
      <c r="X7" s="77">
        <f>X6*X4</f>
        <v>13.8</v>
      </c>
    </row>
    <row r="8" ht="20.35" customHeight="1">
      <c r="B8" s="78"/>
      <c r="C8" s="79"/>
      <c r="D8" s="80"/>
      <c r="E8" s="80"/>
      <c r="F8" s="80"/>
      <c r="G8" s="80"/>
      <c r="H8" s="80"/>
      <c r="I8" s="80"/>
      <c r="J8" s="80"/>
      <c r="K8" s="80"/>
      <c r="L8" s="80"/>
      <c r="M8" s="80"/>
      <c r="N8" s="80"/>
      <c r="O8" s="80"/>
      <c r="P8" s="80"/>
      <c r="Q8" s="80"/>
      <c r="R8" s="80"/>
      <c r="S8" s="80"/>
      <c r="T8" s="80"/>
      <c r="U8" s="80"/>
      <c r="V8" s="80"/>
      <c r="W8" s="80"/>
      <c r="X8" s="80"/>
    </row>
    <row r="9" ht="20.35" customHeight="1">
      <c r="B9" t="s" s="75">
        <v>13</v>
      </c>
      <c r="C9" s="81">
        <v>0.49</v>
      </c>
      <c r="D9" s="82">
        <v>0.49</v>
      </c>
      <c r="E9" s="82">
        <v>0.49</v>
      </c>
      <c r="F9" s="82">
        <v>0.49</v>
      </c>
      <c r="G9" s="82">
        <v>0.49</v>
      </c>
      <c r="H9" s="82">
        <v>0.49</v>
      </c>
      <c r="I9" s="82">
        <v>0.49</v>
      </c>
      <c r="J9" s="82">
        <v>0.49</v>
      </c>
      <c r="K9" s="82">
        <v>0.49</v>
      </c>
      <c r="L9" s="82">
        <v>0.49</v>
      </c>
      <c r="M9" s="82">
        <v>0.49</v>
      </c>
      <c r="N9" s="82">
        <v>0.49</v>
      </c>
      <c r="O9" s="82">
        <v>0.49</v>
      </c>
      <c r="P9" s="82">
        <v>0.49</v>
      </c>
      <c r="Q9" s="82">
        <v>0.49</v>
      </c>
      <c r="R9" s="82">
        <v>0.49</v>
      </c>
      <c r="S9" s="82">
        <v>0.49</v>
      </c>
      <c r="T9" s="82">
        <v>0.49</v>
      </c>
      <c r="U9" s="82">
        <v>0.49</v>
      </c>
      <c r="V9" s="82">
        <v>0.49</v>
      </c>
      <c r="W9" s="82">
        <v>0.49</v>
      </c>
      <c r="X9" s="82">
        <v>0.49</v>
      </c>
    </row>
    <row r="10" ht="20.35" customHeight="1">
      <c r="B10" t="s" s="75">
        <v>14</v>
      </c>
      <c r="C10" s="83">
        <f>C7*C9</f>
        <v>-0.294</v>
      </c>
      <c r="D10" s="84">
        <f>D7*D9</f>
        <v>0.294</v>
      </c>
      <c r="E10" s="84">
        <f>E7*E9</f>
        <v>0.882</v>
      </c>
      <c r="F10" s="84">
        <f>F7*F9</f>
        <v>1.47</v>
      </c>
      <c r="G10" s="84">
        <f>G7*G9</f>
        <v>1.764</v>
      </c>
      <c r="H10" s="84">
        <f>H7*H9</f>
        <v>2.058</v>
      </c>
      <c r="I10" s="84">
        <f>I7*I9</f>
        <v>2.352</v>
      </c>
      <c r="J10" s="84">
        <f>J7*J9</f>
        <v>2.646</v>
      </c>
      <c r="K10" s="84">
        <f>K7*K9</f>
        <v>2.94</v>
      </c>
      <c r="L10" s="84">
        <f>L7*L9</f>
        <v>3.234</v>
      </c>
      <c r="M10" s="84">
        <f>M7*M9</f>
        <v>3.528</v>
      </c>
      <c r="N10" s="84">
        <f>N7*N9</f>
        <v>3.822</v>
      </c>
      <c r="O10" s="84">
        <f>O7*O9</f>
        <v>4.116</v>
      </c>
      <c r="P10" s="84">
        <f>P7*P9</f>
        <v>4.41</v>
      </c>
      <c r="Q10" s="84">
        <f>Q7*Q9</f>
        <v>4.704</v>
      </c>
      <c r="R10" s="84">
        <f>R7*R9</f>
        <v>4.998</v>
      </c>
      <c r="S10" s="84">
        <f>S7*S9</f>
        <v>5.292</v>
      </c>
      <c r="T10" s="84">
        <f>T7*T9</f>
        <v>5.586</v>
      </c>
      <c r="U10" s="84">
        <f>U7*U9</f>
        <v>5.88</v>
      </c>
      <c r="V10" s="84">
        <f>V7*V9</f>
        <v>6.174</v>
      </c>
      <c r="W10" s="84">
        <f>W7*W9</f>
        <v>6.468</v>
      </c>
      <c r="X10" s="84">
        <f>X7*X9</f>
        <v>6.762</v>
      </c>
    </row>
    <row r="11" ht="20.35" customHeight="1">
      <c r="B11" s="78"/>
      <c r="C11" s="79"/>
      <c r="D11" s="80"/>
      <c r="E11" s="80"/>
      <c r="F11" s="80"/>
      <c r="G11" s="80"/>
      <c r="H11" s="80"/>
      <c r="I11" s="80"/>
      <c r="J11" s="80"/>
      <c r="K11" s="80"/>
      <c r="L11" s="80"/>
      <c r="M11" s="80"/>
      <c r="N11" s="80"/>
      <c r="O11" s="80"/>
      <c r="P11" s="80"/>
      <c r="Q11" s="80"/>
      <c r="R11" s="80"/>
      <c r="S11" s="80"/>
      <c r="T11" s="80"/>
      <c r="U11" s="80"/>
      <c r="V11" s="80"/>
      <c r="W11" s="80"/>
      <c r="X11" s="80"/>
    </row>
    <row r="12" ht="20.35" customHeight="1">
      <c r="B12" t="s" s="75">
        <v>15</v>
      </c>
      <c r="C12" s="79"/>
      <c r="D12" s="80"/>
      <c r="E12" s="80"/>
      <c r="F12" s="80"/>
      <c r="G12" s="80"/>
      <c r="H12" s="80"/>
      <c r="I12" s="80"/>
      <c r="J12" s="80"/>
      <c r="K12" s="80"/>
      <c r="L12" s="80"/>
      <c r="M12" s="80"/>
      <c r="N12" s="80"/>
      <c r="O12" s="80"/>
      <c r="P12" s="80"/>
      <c r="Q12" s="80"/>
      <c r="R12" s="80"/>
      <c r="S12" s="80"/>
      <c r="T12" s="80"/>
      <c r="U12" s="80"/>
      <c r="V12" s="80"/>
      <c r="W12" s="80"/>
      <c r="X12" s="80"/>
    </row>
    <row r="13" ht="20.35" customHeight="1">
      <c r="B13" t="s" s="75">
        <v>16</v>
      </c>
      <c r="C13" s="85">
        <v>3200000000</v>
      </c>
      <c r="D13" s="86">
        <v>3200000000</v>
      </c>
      <c r="E13" s="86">
        <v>3200000000</v>
      </c>
      <c r="F13" s="86">
        <v>3200000000</v>
      </c>
      <c r="G13" s="86">
        <v>3200000000</v>
      </c>
      <c r="H13" s="86">
        <v>3200000000</v>
      </c>
      <c r="I13" s="86">
        <v>3200000000</v>
      </c>
      <c r="J13" s="86">
        <v>3200000000</v>
      </c>
      <c r="K13" s="86">
        <v>3200000000</v>
      </c>
      <c r="L13" s="86">
        <v>3200000000</v>
      </c>
      <c r="M13" s="86">
        <v>3200000000</v>
      </c>
      <c r="N13" s="86">
        <v>3200000000</v>
      </c>
      <c r="O13" s="86">
        <v>3200000000</v>
      </c>
      <c r="P13" s="86">
        <v>3200000000</v>
      </c>
      <c r="Q13" s="86">
        <v>3200000000</v>
      </c>
      <c r="R13" s="86">
        <v>3200000000</v>
      </c>
      <c r="S13" s="86">
        <v>3200000000</v>
      </c>
      <c r="T13" s="86">
        <v>3200000000</v>
      </c>
      <c r="U13" s="86">
        <v>3200000000</v>
      </c>
      <c r="V13" s="86">
        <v>3200000000</v>
      </c>
      <c r="W13" s="86">
        <v>3200000000</v>
      </c>
      <c r="X13" s="86">
        <v>3200000000</v>
      </c>
    </row>
    <row r="14" ht="20.35" customHeight="1">
      <c r="B14" t="s" s="75">
        <v>17</v>
      </c>
      <c r="C14" s="85">
        <f>C13*C$10</f>
        <v>-940800000</v>
      </c>
      <c r="D14" s="86">
        <f>D13*D$10</f>
        <v>940800000</v>
      </c>
      <c r="E14" s="86">
        <f>E13*E$10</f>
        <v>2822400000</v>
      </c>
      <c r="F14" s="86">
        <f>F13*F$10</f>
        <v>4704000000</v>
      </c>
      <c r="G14" s="86">
        <f>G13*G$10</f>
        <v>5644800000</v>
      </c>
      <c r="H14" s="86">
        <f>H13*H$10</f>
        <v>6585600000</v>
      </c>
      <c r="I14" s="86">
        <f>I13*I$10</f>
        <v>7526400000</v>
      </c>
      <c r="J14" s="86">
        <f>J13*J$10</f>
        <v>8467200000</v>
      </c>
      <c r="K14" s="86">
        <f>K13*K$10</f>
        <v>9408000000</v>
      </c>
      <c r="L14" s="86">
        <f>L13*L$10</f>
        <v>10348800000</v>
      </c>
      <c r="M14" s="86">
        <f>M13*M$10</f>
        <v>11289600000</v>
      </c>
      <c r="N14" s="86">
        <f>N13*N$10</f>
        <v>12230400000</v>
      </c>
      <c r="O14" s="86">
        <f>O13*O$10</f>
        <v>13171200000</v>
      </c>
      <c r="P14" s="86">
        <f>P13*P$10</f>
        <v>14112000000</v>
      </c>
      <c r="Q14" s="86">
        <f>Q13*Q$10</f>
        <v>15052800000</v>
      </c>
      <c r="R14" s="86">
        <f>R13*R$10</f>
        <v>15993600000</v>
      </c>
      <c r="S14" s="86">
        <f>S13*S$10</f>
        <v>16934400000</v>
      </c>
      <c r="T14" s="86">
        <f>T13*T$10</f>
        <v>17875200000</v>
      </c>
      <c r="U14" s="86">
        <f>U13*U$10</f>
        <v>18816000000</v>
      </c>
      <c r="V14" s="86">
        <f>V13*V$10</f>
        <v>19756800000</v>
      </c>
      <c r="W14" s="86">
        <f>W13*W$10</f>
        <v>20697600000</v>
      </c>
      <c r="X14" s="86">
        <f>X13*X$10</f>
        <v>21638400000</v>
      </c>
    </row>
    <row r="15" ht="20.35" customHeight="1">
      <c r="B15" t="s" s="75">
        <v>18</v>
      </c>
      <c r="C15" s="81">
        <v>0</v>
      </c>
      <c r="D15" s="82">
        <v>0</v>
      </c>
      <c r="E15" s="82">
        <v>0</v>
      </c>
      <c r="F15" s="82">
        <v>0</v>
      </c>
      <c r="G15" s="82">
        <v>0</v>
      </c>
      <c r="H15" s="82">
        <v>0</v>
      </c>
      <c r="I15" s="82">
        <v>0</v>
      </c>
      <c r="J15" s="82">
        <v>0</v>
      </c>
      <c r="K15" s="82">
        <v>0</v>
      </c>
      <c r="L15" s="82">
        <v>0</v>
      </c>
      <c r="M15" s="82">
        <v>0</v>
      </c>
      <c r="N15" s="82">
        <v>0</v>
      </c>
      <c r="O15" s="82">
        <v>0</v>
      </c>
      <c r="P15" s="82">
        <v>0</v>
      </c>
      <c r="Q15" s="82">
        <v>0</v>
      </c>
      <c r="R15" s="82">
        <v>0</v>
      </c>
      <c r="S15" s="82">
        <v>0</v>
      </c>
      <c r="T15" s="82">
        <v>0</v>
      </c>
      <c r="U15" s="82">
        <v>0</v>
      </c>
      <c r="V15" s="82">
        <v>0</v>
      </c>
      <c r="W15" s="82">
        <v>0</v>
      </c>
      <c r="X15" s="82">
        <v>0</v>
      </c>
    </row>
    <row r="16" ht="20.35" customHeight="1">
      <c r="B16" t="s" s="75">
        <v>19</v>
      </c>
      <c r="C16" s="87">
        <v>0.1</v>
      </c>
      <c r="D16" s="88">
        <v>0.1</v>
      </c>
      <c r="E16" s="88">
        <v>0.1</v>
      </c>
      <c r="F16" s="88">
        <v>0.1</v>
      </c>
      <c r="G16" s="88">
        <v>0.1</v>
      </c>
      <c r="H16" s="88">
        <v>0.1</v>
      </c>
      <c r="I16" s="88">
        <v>0.1</v>
      </c>
      <c r="J16" s="88">
        <v>0.1</v>
      </c>
      <c r="K16" s="88">
        <v>0.1</v>
      </c>
      <c r="L16" s="88">
        <v>0.1</v>
      </c>
      <c r="M16" s="88">
        <v>0.1</v>
      </c>
      <c r="N16" s="88">
        <v>0.1</v>
      </c>
      <c r="O16" s="88">
        <v>0.1</v>
      </c>
      <c r="P16" s="88">
        <v>0.1</v>
      </c>
      <c r="Q16" s="88">
        <v>0.1</v>
      </c>
      <c r="R16" s="88">
        <v>0.1</v>
      </c>
      <c r="S16" s="88">
        <v>0.1</v>
      </c>
      <c r="T16" s="88">
        <v>0.1</v>
      </c>
      <c r="U16" s="88">
        <v>0.1</v>
      </c>
      <c r="V16" s="88">
        <v>0.1</v>
      </c>
      <c r="W16" s="88">
        <v>0.1</v>
      </c>
      <c r="X16" s="88">
        <v>0.1</v>
      </c>
    </row>
    <row r="17" ht="20.35" customHeight="1">
      <c r="B17" t="s" s="75">
        <v>20</v>
      </c>
      <c r="C17" s="85">
        <f>C14*(1-(C15+C16))</f>
        <v>-846720000</v>
      </c>
      <c r="D17" s="86">
        <f>D14*(1-(D15+D16))</f>
        <v>846720000</v>
      </c>
      <c r="E17" s="86">
        <f>E14*(1-(E15+E16))</f>
        <v>2540160000</v>
      </c>
      <c r="F17" s="86">
        <f>F14*(1-(F15+F16))</f>
        <v>4233600000</v>
      </c>
      <c r="G17" s="86">
        <f>G14*(1-(G15+G16))</f>
        <v>5080320000</v>
      </c>
      <c r="H17" s="86">
        <f>H14*(1-(H15+H16))</f>
        <v>5927040000</v>
      </c>
      <c r="I17" s="86">
        <f>I14*(1-(I15+I16))</f>
        <v>6773760000</v>
      </c>
      <c r="J17" s="86">
        <f>J14*(1-(J15+J16))</f>
        <v>7620480000</v>
      </c>
      <c r="K17" s="86">
        <f>K14*(1-(K15+K16))</f>
        <v>8467200000</v>
      </c>
      <c r="L17" s="86">
        <f>L14*(1-(L15+L16))</f>
        <v>9313920000</v>
      </c>
      <c r="M17" s="86">
        <f>M14*(1-(M15+M16))</f>
        <v>10160640000</v>
      </c>
      <c r="N17" s="86">
        <f>N14*(1-(N15+N16))</f>
        <v>11007360000</v>
      </c>
      <c r="O17" s="86">
        <f>O14*(1-(O15+O16))</f>
        <v>11854080000</v>
      </c>
      <c r="P17" s="86">
        <f>P14*(1-(P15+P16))</f>
        <v>12700800000</v>
      </c>
      <c r="Q17" s="86">
        <f>Q14*(1-(Q15+Q16))</f>
        <v>13547520000</v>
      </c>
      <c r="R17" s="86">
        <f>R14*(1-(R15+R16))</f>
        <v>14394240000</v>
      </c>
      <c r="S17" s="86">
        <f>S14*(1-(S15+S16))</f>
        <v>15240960000</v>
      </c>
      <c r="T17" s="86">
        <f>T14*(1-(T15+T16))</f>
        <v>16087680000</v>
      </c>
      <c r="U17" s="86">
        <f>U14*(1-(U15+U16))</f>
        <v>16934400000</v>
      </c>
      <c r="V17" s="86">
        <f>V14*(1-(V15+V16))</f>
        <v>17781120000</v>
      </c>
      <c r="W17" s="86">
        <f>W14*(1-(W15+W16))</f>
        <v>18627840000</v>
      </c>
      <c r="X17" s="86">
        <f>X14*(1-(X15+X16))</f>
        <v>19474560000</v>
      </c>
    </row>
    <row r="18" ht="20.35" customHeight="1">
      <c r="B18" t="s" s="75">
        <v>21</v>
      </c>
      <c r="C18" s="85">
        <v>164923363</v>
      </c>
      <c r="D18" s="86">
        <v>164923363</v>
      </c>
      <c r="E18" s="86">
        <v>164923363</v>
      </c>
      <c r="F18" s="86">
        <v>164923363</v>
      </c>
      <c r="G18" s="86">
        <v>164923363</v>
      </c>
      <c r="H18" s="86">
        <v>164923363</v>
      </c>
      <c r="I18" s="86">
        <v>164923363</v>
      </c>
      <c r="J18" s="86">
        <v>164923363</v>
      </c>
      <c r="K18" s="86">
        <v>164923363</v>
      </c>
      <c r="L18" s="86">
        <v>164923363</v>
      </c>
      <c r="M18" s="86">
        <v>164923363</v>
      </c>
      <c r="N18" s="86">
        <v>164923363</v>
      </c>
      <c r="O18" s="86">
        <v>164923363</v>
      </c>
      <c r="P18" s="86">
        <v>164923363</v>
      </c>
      <c r="Q18" s="86">
        <v>164923363</v>
      </c>
      <c r="R18" s="86">
        <v>164923363</v>
      </c>
      <c r="S18" s="86">
        <v>164923363</v>
      </c>
      <c r="T18" s="86">
        <v>164923363</v>
      </c>
      <c r="U18" s="86">
        <v>164923363</v>
      </c>
      <c r="V18" s="86">
        <v>164923363</v>
      </c>
      <c r="W18" s="86">
        <v>164923363</v>
      </c>
      <c r="X18" s="86">
        <v>164923363</v>
      </c>
    </row>
    <row r="19" ht="20.35" customHeight="1">
      <c r="B19" t="s" s="75">
        <v>22</v>
      </c>
      <c r="C19" s="76">
        <f>C17/C18</f>
        <v>-5.13402094523139</v>
      </c>
      <c r="D19" s="77">
        <f>D17/D18</f>
        <v>5.13402094523139</v>
      </c>
      <c r="E19" s="77">
        <f>E17/E18</f>
        <v>15.4020628356942</v>
      </c>
      <c r="F19" s="77">
        <f>F17/F18</f>
        <v>25.670104726157</v>
      </c>
      <c r="G19" s="77">
        <f>G17/G18</f>
        <v>30.8041256713884</v>
      </c>
      <c r="H19" s="77">
        <f>H17/H18</f>
        <v>35.9381466166197</v>
      </c>
      <c r="I19" s="77">
        <f>I17/I18</f>
        <v>41.0721675618511</v>
      </c>
      <c r="J19" s="77">
        <f>J17/J18</f>
        <v>46.2061885070825</v>
      </c>
      <c r="K19" s="77">
        <f>K17/K18</f>
        <v>51.3402094523139</v>
      </c>
      <c r="L19" s="77">
        <f>L17/L18</f>
        <v>56.4742303975453</v>
      </c>
      <c r="M19" s="77">
        <f>M17/M18</f>
        <v>61.6082513427767</v>
      </c>
      <c r="N19" s="77">
        <f>N17/N18</f>
        <v>66.7422722880081</v>
      </c>
      <c r="O19" s="77">
        <f>O17/O18</f>
        <v>71.87629323323949</v>
      </c>
      <c r="P19" s="77">
        <f>P17/P18</f>
        <v>77.01031417847091</v>
      </c>
      <c r="Q19" s="77">
        <f>Q17/Q18</f>
        <v>82.14433512370231</v>
      </c>
      <c r="R19" s="77">
        <f>R17/R18</f>
        <v>87.2783560689337</v>
      </c>
      <c r="S19" s="77">
        <f>S17/S18</f>
        <v>92.4123770141651</v>
      </c>
      <c r="T19" s="77">
        <f>T17/T18</f>
        <v>97.5463979593965</v>
      </c>
      <c r="U19" s="77">
        <f>U17/U18</f>
        <v>102.680418904628</v>
      </c>
      <c r="V19" s="77">
        <f>V17/V18</f>
        <v>107.814439849859</v>
      </c>
      <c r="W19" s="77">
        <f>W17/W18</f>
        <v>112.948460795091</v>
      </c>
      <c r="X19" s="77">
        <f>X17/X18</f>
        <v>118.082481740322</v>
      </c>
    </row>
    <row r="20" ht="20.35" customHeight="1">
      <c r="B20" s="78"/>
      <c r="C20" s="79"/>
      <c r="D20" s="80"/>
      <c r="E20" s="80"/>
      <c r="F20" s="80"/>
      <c r="G20" s="80"/>
      <c r="H20" s="80"/>
      <c r="I20" s="80"/>
      <c r="J20" s="80"/>
      <c r="K20" s="80"/>
      <c r="L20" s="80"/>
      <c r="M20" s="80"/>
      <c r="N20" s="80"/>
      <c r="O20" s="80"/>
      <c r="P20" s="80"/>
      <c r="Q20" s="80"/>
      <c r="R20" s="80"/>
      <c r="S20" s="80"/>
      <c r="T20" s="80"/>
      <c r="U20" s="80"/>
      <c r="V20" s="80"/>
      <c r="W20" s="80"/>
      <c r="X20" s="80"/>
    </row>
  </sheetData>
  <mergeCells count="1">
    <mergeCell ref="B1:X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