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What Happens if MMTLP" sheetId="2" r:id="rId5"/>
    <sheet name="Sheet 1 - Shares Left To Trade" sheetId="3" r:id="rId6"/>
    <sheet name="Sheet 1 - What Happens if MMTL1" sheetId="4" r:id="rId7"/>
    <sheet name="Sheet 1 - Table 1" sheetId="5" r:id="rId8"/>
  </sheets>
</workbook>
</file>

<file path=xl/sharedStrings.xml><?xml version="1.0" encoding="utf-8"?>
<sst xmlns="http://schemas.openxmlformats.org/spreadsheetml/2006/main" uniqueCount="62">
  <si>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</si>
  <si>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</si>
  <si>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</si>
  <si>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</si>
  <si>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</si>
  <si>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What Happens if MMTLP Divi Get Re-Invested into MMAT</t>
  </si>
  <si>
    <t>Sheet 1 - What Happens if MMTLP</t>
  </si>
  <si>
    <t>Price of Oil</t>
  </si>
  <si>
    <t>COGS (cost of goods sold)</t>
  </si>
  <si>
    <t>Gross Revenue</t>
  </si>
  <si>
    <t>Value of Oil In the Ground</t>
  </si>
  <si>
    <t>$ / Barrel (in Ground)</t>
  </si>
  <si>
    <t>TRCH Revenue Interest</t>
  </si>
  <si>
    <t>$ / Barrel</t>
  </si>
  <si>
    <t>(Medium End Oil Est.)</t>
  </si>
  <si>
    <t>BBLs of Oil</t>
  </si>
  <si>
    <t>$ (oil in ground) value</t>
  </si>
  <si>
    <t>Corp. Tax</t>
  </si>
  <si>
    <t>Underwriter</t>
  </si>
  <si>
    <t>$ (TRCH in ground)</t>
  </si>
  <si>
    <t># shares</t>
  </si>
  <si>
    <t>Div ($/pref share)</t>
  </si>
  <si>
    <t>Multi-Part Payout</t>
  </si>
  <si>
    <t>First Part of Payout %</t>
  </si>
  <si>
    <t>First Part of Payout $ /share</t>
  </si>
  <si>
    <t>First Part of Payout Total $</t>
  </si>
  <si>
    <t>Shares Left To Trade</t>
  </si>
  <si>
    <t>Sheet 1 - Shares Left To Trade</t>
  </si>
  <si>
    <t>Total (MMAT) Shares issued</t>
  </si>
  <si>
    <t>Insiders</t>
  </si>
  <si>
    <t>Institutions</t>
  </si>
  <si>
    <t>Shares Available to Buy (MMAT)</t>
  </si>
  <si>
    <t>What Happens if MMTLP Divi Get Re-Invested into MMAT-reinvesting</t>
  </si>
  <si>
    <t>Sheet 1 - What Happens if MMTL1</t>
  </si>
  <si>
    <t>Re - Investing into MMAT</t>
  </si>
  <si>
    <t>% re-invested</t>
  </si>
  <si>
    <t>$ reinvested</t>
  </si>
  <si>
    <t>$/share (MMAT)</t>
  </si>
  <si>
    <t>Shares purchased …</t>
  </si>
  <si>
    <t>Shares Left Over (if divi reinvested)</t>
  </si>
  <si>
    <t>Table 1</t>
  </si>
  <si>
    <t>Sheet 1 - Table 1</t>
  </si>
  <si>
    <t># shares to buy</t>
  </si>
  <si>
    <t>$/share MMTLP</t>
  </si>
  <si>
    <t>$ spent</t>
  </si>
  <si>
    <t>% bought</t>
  </si>
  <si>
    <t>$/share (full)</t>
  </si>
  <si>
    <t>$/share Dividend (% payout)</t>
  </si>
  <si>
    <t>Dividend ($)</t>
  </si>
  <si>
    <t>Total Tax Rate</t>
  </si>
  <si>
    <t>(Qualified Dividends + State Inc. Tax + Obamacare Tax)</t>
  </si>
  <si>
    <t>Taxes ?</t>
  </si>
  <si>
    <t>$ After Taxes</t>
  </si>
  <si>
    <t>Buying MMAT</t>
  </si>
  <si>
    <t>% to ReInvest</t>
  </si>
  <si>
    <t xml:space="preserve">$ to re-invest </t>
  </si>
  <si>
    <t>Buy Price MMAT</t>
  </si>
  <si>
    <t>Shares Purchased</t>
  </si>
  <si>
    <t>SHORT Term</t>
  </si>
  <si>
    <t>LONG Term</t>
  </si>
  <si>
    <t>Sell Price (MMAT)</t>
  </si>
  <si>
    <t>Profit</t>
  </si>
</sst>
</file>

<file path=xl/styles.xml><?xml version="1.0" encoding="utf-8"?>
<styleSheet xmlns="http://schemas.openxmlformats.org/spreadsheetml/2006/main">
  <numFmts count="7">
    <numFmt numFmtId="0" formatCode="General"/>
    <numFmt numFmtId="59" formatCode="&quot;$&quot;#,##0.00"/>
    <numFmt numFmtId="60" formatCode="&quot;$&quot;0.00"/>
    <numFmt numFmtId="61" formatCode="0.0%"/>
    <numFmt numFmtId="62" formatCode="&quot;$&quot;#,##0"/>
    <numFmt numFmtId="63" formatCode="&quot;$&quot;0"/>
    <numFmt numFmtId="64" formatCode="&quot;$&quot;0.0"/>
  </numFmts>
  <fonts count="11">
    <font>
      <sz val="10"/>
      <color indexed="8"/>
      <name val="Helvetica Neue"/>
    </font>
    <font>
      <sz val="12"/>
      <color indexed="8"/>
      <name val="Helvetica Neue"/>
    </font>
    <font>
      <sz val="14"/>
      <color indexed="8"/>
      <name val="Helvetica Neue"/>
    </font>
    <font>
      <u val="single"/>
      <sz val="12"/>
      <color indexed="11"/>
      <name val="Helvetica Neue"/>
    </font>
    <font>
      <sz val="12"/>
      <color indexed="12"/>
      <name val="Helvetica Neue"/>
    </font>
    <font>
      <b val="1"/>
      <sz val="6"/>
      <color indexed="8"/>
      <name val="Helvetica Neue"/>
    </font>
    <font>
      <b val="1"/>
      <sz val="14"/>
      <color indexed="8"/>
      <name val="Helvetica Neue"/>
    </font>
    <font>
      <b val="1"/>
      <sz val="16"/>
      <color indexed="8"/>
      <name val="Helvetica Neue"/>
    </font>
    <font>
      <sz val="16"/>
      <color indexed="8"/>
      <name val="Helvetica Neue"/>
    </font>
    <font>
      <b val="1"/>
      <sz val="19"/>
      <color indexed="8"/>
      <name val="Helvetica Neue"/>
    </font>
    <font>
      <sz val="19"/>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s>
  <borders count="7">
    <border>
      <left/>
      <right/>
      <top/>
      <bottom/>
      <diagonal/>
    </border>
    <border>
      <left style="thin">
        <color indexed="14"/>
      </left>
      <right style="thin">
        <color indexed="14"/>
      </right>
      <top style="thin">
        <color indexed="14"/>
      </top>
      <bottom style="thin">
        <color indexed="15"/>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0" fontId="5" fillId="4" borderId="1" applyNumberFormat="0" applyFont="1" applyFill="1" applyBorder="1" applyAlignment="1" applyProtection="0">
      <alignment vertical="top" wrapText="1"/>
    </xf>
    <xf numFmtId="49" fontId="6" fillId="5" borderId="2" applyNumberFormat="1" applyFont="1" applyFill="1" applyBorder="1" applyAlignment="1" applyProtection="0">
      <alignment vertical="top" wrapText="1"/>
    </xf>
    <xf numFmtId="59" fontId="2" borderId="3" applyNumberFormat="1" applyFont="1" applyFill="0" applyBorder="1" applyAlignment="1" applyProtection="0">
      <alignment vertical="top" wrapText="1"/>
    </xf>
    <xf numFmtId="49" fontId="6" fillId="5" borderId="4" applyNumberFormat="1" applyFont="1" applyFill="1" applyBorder="1" applyAlignment="1" applyProtection="0">
      <alignment vertical="top" wrapText="1"/>
    </xf>
    <xf numFmtId="59" fontId="2" borderId="5" applyNumberFormat="1" applyFont="1" applyFill="0" applyBorder="1" applyAlignment="1" applyProtection="0">
      <alignment vertical="top" wrapText="1"/>
    </xf>
    <xf numFmtId="0" fontId="6" fillId="5" borderId="4" applyNumberFormat="0" applyFont="1" applyFill="1" applyBorder="1" applyAlignment="1" applyProtection="0">
      <alignment vertical="top" wrapText="1"/>
    </xf>
    <xf numFmtId="0" fontId="2" borderId="5" applyNumberFormat="0" applyFont="1" applyFill="0" applyBorder="1" applyAlignment="1" applyProtection="0">
      <alignment vertical="top" wrapText="1"/>
    </xf>
    <xf numFmtId="9" fontId="2" borderId="5" applyNumberFormat="1" applyFont="1" applyFill="0" applyBorder="1" applyAlignment="1" applyProtection="0">
      <alignment vertical="top" wrapText="1"/>
    </xf>
    <xf numFmtId="60" fontId="2" borderId="5" applyNumberFormat="1" applyFont="1" applyFill="0" applyBorder="1" applyAlignment="1" applyProtection="0">
      <alignment vertical="top" wrapText="1"/>
    </xf>
    <xf numFmtId="3" fontId="2" borderId="5" applyNumberFormat="1" applyFont="1" applyFill="0" applyBorder="1" applyAlignment="1" applyProtection="0">
      <alignment vertical="top" wrapText="1"/>
    </xf>
    <xf numFmtId="61" fontId="2" borderId="5" applyNumberFormat="1" applyFont="1" applyFill="0" applyBorder="1" applyAlignment="1" applyProtection="0">
      <alignment vertical="top" wrapText="1"/>
    </xf>
    <xf numFmtId="62" fontId="2"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7" fillId="6" borderId="6" applyNumberFormat="1" applyFont="1" applyFill="1" applyBorder="1" applyAlignment="1" applyProtection="0">
      <alignment vertical="top" wrapText="1"/>
    </xf>
    <xf numFmtId="3" fontId="8"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7" fillId="6" borderId="6" applyNumberFormat="1" applyFont="1" applyFill="1" applyBorder="1" applyAlignment="1" applyProtection="0">
      <alignment vertical="top"/>
    </xf>
    <xf numFmtId="0" fontId="8" fillId="6" borderId="6" applyNumberFormat="0" applyFont="1" applyFill="1" applyBorder="1" applyAlignment="1" applyProtection="0">
      <alignment vertical="top" wrapText="1"/>
    </xf>
    <xf numFmtId="9" fontId="8" borderId="6" applyNumberFormat="1" applyFont="1" applyFill="0" applyBorder="1" applyAlignment="1" applyProtection="0">
      <alignment vertical="top" wrapText="1"/>
    </xf>
    <xf numFmtId="0" fontId="8" borderId="6" applyNumberFormat="0" applyFont="1" applyFill="0" applyBorder="1" applyAlignment="1" applyProtection="0">
      <alignment vertical="top" wrapText="1"/>
    </xf>
    <xf numFmtId="61" fontId="8" borderId="6" applyNumberFormat="1" applyFont="1" applyFill="0" applyBorder="1" applyAlignment="1" applyProtection="0">
      <alignment vertical="top" wrapText="1"/>
    </xf>
    <xf numFmtId="62" fontId="8" borderId="6" applyNumberFormat="1" applyFont="1" applyFill="0" applyBorder="1" applyAlignment="1" applyProtection="0">
      <alignment vertical="top" wrapText="1"/>
    </xf>
    <xf numFmtId="63" fontId="8" borderId="6" applyNumberFormat="1" applyFont="1" applyFill="0" applyBorder="1" applyAlignment="1" applyProtection="0">
      <alignment vertical="top" wrapText="1"/>
    </xf>
    <xf numFmtId="64" fontId="8" borderId="6" applyNumberFormat="1" applyFont="1" applyFill="0" applyBorder="1" applyAlignment="1" applyProtection="0">
      <alignment vertical="top" wrapText="1"/>
    </xf>
    <xf numFmtId="0" fontId="7" fillId="6" borderId="6" applyNumberFormat="0" applyFont="1" applyFill="1" applyBorder="1" applyAlignment="1" applyProtection="0">
      <alignment vertical="top" wrapText="1"/>
    </xf>
    <xf numFmtId="0" fontId="8" borderId="6" applyNumberFormat="1" applyFont="1" applyFill="0" applyBorder="1" applyAlignment="1" applyProtection="0">
      <alignment vertical="top" wrapText="1"/>
    </xf>
    <xf numFmtId="1" fontId="8"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9" fillId="5" borderId="4" applyNumberFormat="1" applyFont="1" applyFill="1" applyBorder="1" applyAlignment="1" applyProtection="0">
      <alignment vertical="top" wrapText="1"/>
    </xf>
    <xf numFmtId="0" fontId="10" borderId="5" applyNumberFormat="1" applyFont="1" applyFill="0" applyBorder="1" applyAlignment="1" applyProtection="0">
      <alignment vertical="top" wrapText="1"/>
    </xf>
    <xf numFmtId="0" fontId="10" borderId="6" applyNumberFormat="0" applyFont="1" applyFill="0" applyBorder="1" applyAlignment="1" applyProtection="0">
      <alignment vertical="top" wrapText="1"/>
    </xf>
    <xf numFmtId="60" fontId="10" borderId="5" applyNumberFormat="1" applyFont="1" applyFill="0" applyBorder="1" applyAlignment="1" applyProtection="0">
      <alignment vertical="top" wrapText="1"/>
    </xf>
    <xf numFmtId="62" fontId="10" borderId="5" applyNumberFormat="1" applyFont="1" applyFill="0" applyBorder="1" applyAlignment="1" applyProtection="0">
      <alignment vertical="top" wrapText="1"/>
    </xf>
    <xf numFmtId="0" fontId="9" fillId="5" borderId="4" applyNumberFormat="0" applyFont="1" applyFill="1" applyBorder="1" applyAlignment="1" applyProtection="0">
      <alignment vertical="top" wrapText="1"/>
    </xf>
    <xf numFmtId="0" fontId="10" borderId="5" applyNumberFormat="0" applyFont="1" applyFill="0" applyBorder="1" applyAlignment="1" applyProtection="0">
      <alignment vertical="top" wrapText="1"/>
    </xf>
    <xf numFmtId="9" fontId="10" borderId="5" applyNumberFormat="1" applyFont="1" applyFill="0" applyBorder="1" applyAlignment="1" applyProtection="0">
      <alignment vertical="top" wrapText="1"/>
    </xf>
    <xf numFmtId="59" fontId="10" borderId="5" applyNumberFormat="1" applyFont="1" applyFill="0" applyBorder="1" applyAlignment="1" applyProtection="0">
      <alignment vertical="top" wrapText="1"/>
    </xf>
    <xf numFmtId="61" fontId="10" borderId="5" applyNumberFormat="1" applyFont="1" applyFill="0" applyBorder="1" applyAlignment="1" applyProtection="0">
      <alignment vertical="top" wrapText="1"/>
    </xf>
    <xf numFmtId="49" fontId="10" borderId="6" applyNumberFormat="1" applyFont="1" applyFill="0" applyBorder="1" applyAlignment="1" applyProtection="0">
      <alignment vertical="top"/>
    </xf>
    <xf numFmtId="0" fontId="10" borderId="6" applyNumberFormat="0" applyFont="1" applyFill="0" applyBorder="1" applyAlignment="1" applyProtection="0">
      <alignment vertical="top"/>
    </xf>
    <xf numFmtId="3" fontId="10" borderId="5" applyNumberFormat="1" applyFont="1" applyFill="0" applyBorder="1" applyAlignment="1" applyProtection="0">
      <alignment vertical="top" wrapText="1"/>
    </xf>
    <xf numFmtId="49" fontId="10" borderId="5" applyNumberFormat="1" applyFont="1" applyFill="0" applyBorder="1" applyAlignment="1" applyProtection="0">
      <alignment horizontal="right" vertical="top" wrapText="1"/>
    </xf>
    <xf numFmtId="0" fontId="10" borderId="6" applyNumberFormat="0" applyFont="1" applyFill="0" applyBorder="1" applyAlignment="1" applyProtection="0">
      <alignment horizontal="right" vertical="top" wrapText="1"/>
    </xf>
    <xf numFmtId="49" fontId="10" borderId="6" applyNumberFormat="1" applyFont="1" applyFill="0" applyBorder="1" applyAlignment="1" applyProtection="0">
      <alignment horizontal="right" vertical="top" wrapText="1"/>
    </xf>
    <xf numFmtId="0" fontId="10" borderId="6" applyNumberFormat="1" applyFont="1" applyFill="0" applyBorder="1" applyAlignment="1" applyProtection="0">
      <alignment vertical="top" wrapText="1"/>
    </xf>
    <xf numFmtId="62" fontId="10" borderId="6" applyNumberFormat="1" applyFont="1" applyFill="0" applyBorder="1" applyAlignment="1" applyProtection="0">
      <alignment vertical="top" wrapText="1"/>
    </xf>
    <xf numFmtId="61" fontId="1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19191"/>
      <rgbColor rgb="ffbdc0bf"/>
      <rgbColor rgb="ffa5a5a5"/>
      <rgbColor rgb="ff3f3f3f"/>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26</v>
      </c>
      <c r="D11" t="s" s="5">
        <v>27</v>
      </c>
    </row>
    <row r="12">
      <c r="B12" s="4"/>
      <c r="C12" t="s" s="4">
        <v>32</v>
      </c>
      <c r="D12" t="s" s="5">
        <v>33</v>
      </c>
    </row>
    <row r="13">
      <c r="B13" s="4"/>
      <c r="C13" t="s" s="4">
        <v>40</v>
      </c>
      <c r="D13" t="s" s="5">
        <v>41</v>
      </c>
    </row>
  </sheetData>
  <mergeCells count="1">
    <mergeCell ref="B3:D3"/>
  </mergeCells>
  <hyperlinks>
    <hyperlink ref="D10" location="'Sheet 1 - What Happens if MMTLP'!R2C1" tooltip="" display="Sheet 1 - What Happens if MMTLP"/>
    <hyperlink ref="D11" location="'Sheet 1 - Shares Left To Trade'!R2C1" tooltip="" display="Sheet 1 - Shares Left To Trade"/>
    <hyperlink ref="D12" location="'Sheet 1 - What Happens if MMTL1'!R2C1" tooltip="" display="Sheet 1 - What Happens if MMTL1"/>
    <hyperlink ref="D13" location="'Sheet 1 - Table 1'!R2C1" tooltip="" display="Sheet 1 - Table 1"/>
  </hyperlinks>
</worksheet>
</file>

<file path=xl/worksheets/sheet2.xml><?xml version="1.0" encoding="utf-8"?>
<worksheet xmlns:r="http://schemas.openxmlformats.org/officeDocument/2006/relationships" xmlns="http://schemas.openxmlformats.org/spreadsheetml/2006/main">
  <dimension ref="A2:B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32.9688" style="6" customWidth="1"/>
    <col min="2" max="2" width="23.6016" style="6" customWidth="1"/>
    <col min="3" max="16384" width="16.3516" style="6" customWidth="1"/>
  </cols>
  <sheetData>
    <row r="1" ht="27.65" customHeight="1">
      <c r="A1" t="s" s="7">
        <v>5</v>
      </c>
      <c r="B1" s="7"/>
    </row>
    <row r="2" ht="28.4" customHeight="1">
      <c r="A2" s="8"/>
      <c r="B2" s="8"/>
    </row>
    <row r="3" ht="28.4" customHeight="1">
      <c r="A3" t="s" s="9">
        <v>7</v>
      </c>
      <c r="B3" s="10">
        <v>85</v>
      </c>
    </row>
    <row r="4" ht="28.15" customHeight="1">
      <c r="A4" t="s" s="11">
        <v>8</v>
      </c>
      <c r="B4" s="12">
        <v>25</v>
      </c>
    </row>
    <row r="5" ht="28.15" customHeight="1">
      <c r="A5" t="s" s="11">
        <v>9</v>
      </c>
      <c r="B5" s="12">
        <f>B3-B4</f>
        <v>60</v>
      </c>
    </row>
    <row r="6" ht="28.15" customHeight="1">
      <c r="A6" s="13"/>
      <c r="B6" s="14"/>
    </row>
    <row r="7" ht="28.15" customHeight="1">
      <c r="A7" t="s" s="11">
        <v>10</v>
      </c>
      <c r="B7" s="15">
        <v>0.12</v>
      </c>
    </row>
    <row r="8" ht="28.15" customHeight="1">
      <c r="A8" t="s" s="11">
        <v>11</v>
      </c>
      <c r="B8" s="12">
        <f>B7*B5</f>
        <v>7.2</v>
      </c>
    </row>
    <row r="9" ht="28.15" customHeight="1">
      <c r="A9" s="13"/>
      <c r="B9" s="14"/>
    </row>
    <row r="10" ht="28.15" customHeight="1">
      <c r="A10" t="s" s="11">
        <v>12</v>
      </c>
      <c r="B10" s="15">
        <v>0.49</v>
      </c>
    </row>
    <row r="11" ht="28.15" customHeight="1">
      <c r="A11" t="s" s="11">
        <v>13</v>
      </c>
      <c r="B11" s="16">
        <f>B8*B10</f>
        <v>3.528</v>
      </c>
    </row>
    <row r="12" ht="28.15" customHeight="1">
      <c r="A12" s="13"/>
      <c r="B12" s="14"/>
    </row>
    <row r="13" ht="28.15" customHeight="1">
      <c r="A13" t="s" s="11">
        <v>14</v>
      </c>
      <c r="B13" s="14"/>
    </row>
    <row r="14" ht="28.15" customHeight="1">
      <c r="A14" t="s" s="11">
        <v>15</v>
      </c>
      <c r="B14" s="17">
        <v>3200000000</v>
      </c>
    </row>
    <row r="15" ht="28.15" customHeight="1">
      <c r="A15" t="s" s="11">
        <v>16</v>
      </c>
      <c r="B15" s="17">
        <f>B14*B$11</f>
        <v>11289600000</v>
      </c>
    </row>
    <row r="16" ht="28.15" customHeight="1">
      <c r="A16" t="s" s="11">
        <v>17</v>
      </c>
      <c r="B16" s="15">
        <v>0.21</v>
      </c>
    </row>
    <row r="17" ht="28.15" customHeight="1">
      <c r="A17" t="s" s="11">
        <v>18</v>
      </c>
      <c r="B17" s="18">
        <v>0.1</v>
      </c>
    </row>
    <row r="18" ht="28.15" customHeight="1">
      <c r="A18" t="s" s="11">
        <v>19</v>
      </c>
      <c r="B18" s="17">
        <f>B15*(1-(B16+B17))</f>
        <v>7789824000</v>
      </c>
    </row>
    <row r="19" ht="28.15" customHeight="1">
      <c r="A19" t="s" s="11">
        <v>20</v>
      </c>
      <c r="B19" s="17">
        <v>164923363</v>
      </c>
    </row>
    <row r="20" ht="28.15" customHeight="1">
      <c r="A20" t="s" s="11">
        <v>21</v>
      </c>
      <c r="B20" s="12">
        <f>B18/B19</f>
        <v>47.2329926961288</v>
      </c>
    </row>
    <row r="21" ht="28.15" customHeight="1">
      <c r="A21" s="13"/>
      <c r="B21" s="14"/>
    </row>
    <row r="22" ht="28.15" customHeight="1">
      <c r="A22" t="s" s="11">
        <v>22</v>
      </c>
      <c r="B22" s="14"/>
    </row>
    <row r="23" ht="28.15" customHeight="1">
      <c r="A23" t="s" s="11">
        <v>23</v>
      </c>
      <c r="B23" s="15">
        <v>0.49</v>
      </c>
    </row>
    <row r="24" ht="28.15" customHeight="1">
      <c r="A24" t="s" s="11">
        <v>24</v>
      </c>
      <c r="B24" s="12">
        <f>B20*B23</f>
        <v>23.1441664211031</v>
      </c>
    </row>
    <row r="25" ht="28.15" customHeight="1">
      <c r="A25" t="s" s="11">
        <v>25</v>
      </c>
      <c r="B25" s="19">
        <f>B24*B19</f>
        <v>3817013760</v>
      </c>
    </row>
    <row r="26" ht="28.15" customHeight="1">
      <c r="A26" s="13"/>
      <c r="B26" s="14"/>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B5"/>
  <sheetViews>
    <sheetView workbookViewId="0" showGridLines="0" defaultGridColor="1"/>
  </sheetViews>
  <sheetFormatPr defaultColWidth="16.3333" defaultRowHeight="19.9" customHeight="1" outlineLevelRow="0" outlineLevelCol="0"/>
  <cols>
    <col min="1" max="1" width="48.2812" style="20" customWidth="1"/>
    <col min="2" max="2" width="23.1953" style="20" customWidth="1"/>
    <col min="3" max="16384" width="16.3516" style="20" customWidth="1"/>
  </cols>
  <sheetData>
    <row r="1" ht="27.65" customHeight="1">
      <c r="A1" t="s" s="7">
        <v>26</v>
      </c>
      <c r="B1" s="7"/>
    </row>
    <row r="2" ht="26.85" customHeight="1">
      <c r="A2" t="s" s="21">
        <v>28</v>
      </c>
      <c r="B2" s="22">
        <v>281259620</v>
      </c>
    </row>
    <row r="3" ht="26.85" customHeight="1">
      <c r="A3" t="s" s="21">
        <v>29</v>
      </c>
      <c r="B3" s="22">
        <v>50820911</v>
      </c>
    </row>
    <row r="4" ht="26.85" customHeight="1">
      <c r="A4" t="s" s="21">
        <v>30</v>
      </c>
      <c r="B4" s="22">
        <v>41845770</v>
      </c>
    </row>
    <row r="5" ht="26.85" customHeight="1">
      <c r="A5" t="s" s="21">
        <v>31</v>
      </c>
      <c r="B5" s="22">
        <f>B2-B3-B4</f>
        <v>188592939</v>
      </c>
    </row>
  </sheetData>
  <mergeCells count="1">
    <mergeCell ref="A1:B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F10"/>
  <sheetViews>
    <sheetView workbookViewId="0" showGridLines="0" defaultGridColor="1"/>
  </sheetViews>
  <sheetFormatPr defaultColWidth="16.3333" defaultRowHeight="19.9" customHeight="1" outlineLevelRow="0" outlineLevelCol="0"/>
  <cols>
    <col min="1" max="1" width="48.2812" style="23" customWidth="1"/>
    <col min="2" max="2" width="23.1953" style="23" customWidth="1"/>
    <col min="3" max="3" width="4.80469" style="23" customWidth="1"/>
    <col min="4" max="4" width="23.0781" style="23" customWidth="1"/>
    <col min="5" max="5" width="3.95312" style="23" customWidth="1"/>
    <col min="6" max="6" width="20.9062" style="23" customWidth="1"/>
    <col min="7" max="16384" width="16.3516" style="23" customWidth="1"/>
  </cols>
  <sheetData>
    <row r="1" ht="27.65" customHeight="1">
      <c r="A1" t="s" s="7">
        <v>32</v>
      </c>
      <c r="B1" s="7"/>
      <c r="C1" s="7"/>
      <c r="D1" s="7"/>
      <c r="E1" s="7"/>
      <c r="F1" s="7"/>
    </row>
    <row r="2" ht="26.85" customHeight="1">
      <c r="A2" t="s" s="24">
        <v>34</v>
      </c>
      <c r="B2" s="25"/>
      <c r="C2" s="25"/>
      <c r="D2" s="25"/>
      <c r="E2" s="25"/>
      <c r="F2" s="25"/>
    </row>
    <row r="3" ht="26.85" customHeight="1">
      <c r="A3" t="s" s="21">
        <v>35</v>
      </c>
      <c r="B3" s="26">
        <v>0.25</v>
      </c>
      <c r="C3" s="27"/>
      <c r="D3" s="28">
        <v>0.125</v>
      </c>
      <c r="E3" s="27"/>
      <c r="F3" s="26">
        <v>0.08</v>
      </c>
    </row>
    <row r="4" ht="26.85" customHeight="1">
      <c r="A4" t="s" s="21">
        <v>36</v>
      </c>
      <c r="B4" s="29">
        <f>'Sheet 1 - What Happens if MMTLP'!$B25*B3</f>
        <v>954253440</v>
      </c>
      <c r="C4" s="27"/>
      <c r="D4" s="30">
        <f>'Sheet 1 - What Happens if MMTLP'!$B25*D3</f>
        <v>477126720</v>
      </c>
      <c r="E4" s="27"/>
      <c r="F4" s="31">
        <f>'Sheet 1 - What Happens if MMTLP'!$B25*F3</f>
        <v>305361100.8</v>
      </c>
    </row>
    <row r="5" ht="26.85" customHeight="1">
      <c r="A5" s="32"/>
      <c r="B5" s="27"/>
      <c r="C5" s="27"/>
      <c r="D5" s="27"/>
      <c r="E5" s="27"/>
      <c r="F5" s="27"/>
    </row>
    <row r="6" ht="26.85" customHeight="1">
      <c r="A6" t="s" s="21">
        <v>37</v>
      </c>
      <c r="B6" s="33">
        <v>1.45</v>
      </c>
      <c r="C6" s="27"/>
      <c r="D6" s="33">
        <v>1.45</v>
      </c>
      <c r="E6" s="27"/>
      <c r="F6" s="33">
        <v>1.45</v>
      </c>
    </row>
    <row r="7" ht="26.85" customHeight="1">
      <c r="A7" t="s" s="21">
        <v>38</v>
      </c>
      <c r="B7" s="22">
        <f>B4/B6</f>
        <v>658105820.6896549</v>
      </c>
      <c r="C7" s="34"/>
      <c r="D7" s="22">
        <f>D4/D6</f>
        <v>329052910.344828</v>
      </c>
      <c r="E7" s="34"/>
      <c r="F7" s="22">
        <f>F4/F6</f>
        <v>210593862.62069</v>
      </c>
    </row>
    <row r="8" ht="26.85" customHeight="1">
      <c r="A8" s="32"/>
      <c r="B8" s="22"/>
      <c r="C8" s="22"/>
      <c r="D8" s="22"/>
      <c r="E8" s="22"/>
      <c r="F8" s="22"/>
    </row>
    <row r="9" ht="28.85" customHeight="1">
      <c r="A9" t="s" s="21">
        <v>39</v>
      </c>
      <c r="B9" s="22">
        <f>'Sheet 1 - Shares Left To Trade'!$B$5-B7</f>
        <v>-469512881.689655</v>
      </c>
      <c r="C9" s="34"/>
      <c r="D9" s="22">
        <f>'Sheet 1 - Shares Left To Trade'!$B$5-D7</f>
        <v>-140459971.344828</v>
      </c>
      <c r="E9" s="34"/>
      <c r="F9" s="22">
        <f>'Sheet 1 - Shares Left To Trade'!$B$5-F7</f>
        <v>-22000923.62069</v>
      </c>
    </row>
    <row r="10" ht="28.85" customHeight="1">
      <c r="A10" s="32"/>
      <c r="B10" s="22"/>
      <c r="C10" s="34"/>
      <c r="D10" s="22"/>
      <c r="E10" s="34"/>
      <c r="F10" s="22"/>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F27"/>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47.8125" style="35" customWidth="1"/>
    <col min="2" max="2" width="20.2422" style="35" customWidth="1"/>
    <col min="3" max="6" width="27.2812" style="35" customWidth="1"/>
    <col min="7" max="16384" width="16.3516" style="35" customWidth="1"/>
  </cols>
  <sheetData>
    <row r="1" ht="27.65" customHeight="1">
      <c r="A1" t="s" s="36">
        <v>40</v>
      </c>
      <c r="B1" s="36"/>
      <c r="C1" s="36"/>
      <c r="D1" s="36"/>
      <c r="E1" s="36"/>
      <c r="F1" s="36"/>
    </row>
    <row r="2" ht="34.55" customHeight="1">
      <c r="A2" t="s" s="37">
        <v>42</v>
      </c>
      <c r="B2" s="38">
        <v>1000</v>
      </c>
      <c r="C2" s="39"/>
      <c r="D2" s="39"/>
      <c r="E2" s="39"/>
      <c r="F2" s="39"/>
    </row>
    <row r="3" ht="34.55" customHeight="1">
      <c r="A3" t="s" s="37">
        <v>43</v>
      </c>
      <c r="B3" s="40">
        <v>1.25</v>
      </c>
      <c r="C3" s="39"/>
      <c r="D3" s="39"/>
      <c r="E3" s="39"/>
      <c r="F3" s="39"/>
    </row>
    <row r="4" ht="34.55" customHeight="1">
      <c r="A4" t="s" s="37">
        <v>44</v>
      </c>
      <c r="B4" s="41">
        <f>B2*B3</f>
        <v>1250</v>
      </c>
      <c r="C4" s="39"/>
      <c r="D4" s="39"/>
      <c r="E4" s="39"/>
      <c r="F4" s="39"/>
    </row>
    <row r="5" ht="34.55" customHeight="1">
      <c r="A5" s="42"/>
      <c r="B5" s="43"/>
      <c r="C5" s="39"/>
      <c r="D5" s="39"/>
      <c r="E5" s="39"/>
      <c r="F5" s="39"/>
    </row>
    <row r="6" ht="34.55" customHeight="1">
      <c r="A6" t="s" s="37">
        <v>45</v>
      </c>
      <c r="B6" s="44">
        <f>'Sheet 1 - What Happens if MMTLP'!B23</f>
        <v>0.49</v>
      </c>
      <c r="C6" s="39"/>
      <c r="D6" s="39"/>
      <c r="E6" s="39"/>
      <c r="F6" s="39"/>
    </row>
    <row r="7" ht="34.55" customHeight="1">
      <c r="A7" t="s" s="37">
        <v>46</v>
      </c>
      <c r="B7" s="45">
        <f>'Sheet 1 - What Happens if MMTLP'!B20</f>
        <v>47.2329926961288</v>
      </c>
      <c r="C7" s="39"/>
      <c r="D7" s="39"/>
      <c r="E7" s="39"/>
      <c r="F7" s="39"/>
    </row>
    <row r="8" ht="34.55" customHeight="1">
      <c r="A8" t="s" s="37">
        <v>47</v>
      </c>
      <c r="B8" s="45">
        <f>'Sheet 1 - What Happens if MMTLP'!B24</f>
        <v>23.1441664211031</v>
      </c>
      <c r="C8" s="39"/>
      <c r="D8" s="39"/>
      <c r="E8" s="39"/>
      <c r="F8" s="39"/>
    </row>
    <row r="9" ht="34.55" customHeight="1">
      <c r="A9" t="s" s="37">
        <v>48</v>
      </c>
      <c r="B9" s="41">
        <f>B8*B2</f>
        <v>23144.1664211031</v>
      </c>
      <c r="C9" s="39"/>
      <c r="D9" s="39"/>
      <c r="E9" s="39"/>
      <c r="F9" s="39"/>
    </row>
    <row r="10" ht="34.55" customHeight="1">
      <c r="A10" t="s" s="37">
        <v>49</v>
      </c>
      <c r="B10" s="46">
        <v>0.371</v>
      </c>
      <c r="C10" s="39"/>
      <c r="D10" t="s" s="47">
        <v>50</v>
      </c>
      <c r="E10" s="39"/>
      <c r="F10" s="39"/>
    </row>
    <row r="11" ht="34.55" customHeight="1">
      <c r="A11" t="s" s="37">
        <v>51</v>
      </c>
      <c r="B11" s="41">
        <f>B10*B9</f>
        <v>8586.485742229250</v>
      </c>
      <c r="C11" s="39"/>
      <c r="D11" s="48"/>
      <c r="E11" s="39"/>
      <c r="F11" s="39"/>
    </row>
    <row r="12" ht="34.55" customHeight="1">
      <c r="A12" t="s" s="37">
        <v>52</v>
      </c>
      <c r="B12" s="41">
        <f>B9-B11</f>
        <v>14557.6806788739</v>
      </c>
      <c r="C12" s="39"/>
      <c r="D12" s="48"/>
      <c r="E12" s="39"/>
      <c r="F12" s="39"/>
    </row>
    <row r="13" ht="34.55" customHeight="1">
      <c r="A13" s="42"/>
      <c r="B13" s="43"/>
      <c r="C13" s="39"/>
      <c r="D13" s="48"/>
      <c r="E13" s="39"/>
      <c r="F13" s="39"/>
    </row>
    <row r="14" ht="34.55" customHeight="1">
      <c r="A14" t="s" s="37">
        <v>53</v>
      </c>
      <c r="B14" s="43"/>
      <c r="C14" s="39"/>
      <c r="D14" s="48"/>
      <c r="E14" s="39"/>
      <c r="F14" s="39"/>
    </row>
    <row r="15" ht="34.55" customHeight="1">
      <c r="A15" t="s" s="37">
        <v>54</v>
      </c>
      <c r="B15" s="44">
        <v>1</v>
      </c>
      <c r="C15" s="39"/>
      <c r="D15" s="48"/>
      <c r="E15" s="39"/>
      <c r="F15" s="39"/>
    </row>
    <row r="16" ht="34.55" customHeight="1">
      <c r="A16" t="s" s="37">
        <v>55</v>
      </c>
      <c r="B16" s="41">
        <f>B15*B12</f>
        <v>14557.6806788739</v>
      </c>
      <c r="C16" s="39"/>
      <c r="D16" s="48"/>
      <c r="E16" s="39"/>
      <c r="F16" s="39"/>
    </row>
    <row r="17" ht="34.55" customHeight="1">
      <c r="A17" t="s" s="37">
        <v>56</v>
      </c>
      <c r="B17" s="38">
        <v>1.45</v>
      </c>
      <c r="C17" s="39"/>
      <c r="D17" s="48"/>
      <c r="E17" s="39"/>
      <c r="F17" s="39"/>
    </row>
    <row r="18" ht="34.55" customHeight="1">
      <c r="A18" t="s" s="37">
        <v>57</v>
      </c>
      <c r="B18" s="49">
        <f>B16/B17</f>
        <v>10039.7797785337</v>
      </c>
      <c r="C18" s="39"/>
      <c r="D18" s="48"/>
      <c r="E18" s="39"/>
      <c r="F18" s="39"/>
    </row>
    <row r="19" ht="34.55" customHeight="1">
      <c r="A19" s="42"/>
      <c r="B19" s="43"/>
      <c r="C19" s="39"/>
      <c r="D19" s="48"/>
      <c r="E19" s="39"/>
      <c r="F19" s="39"/>
    </row>
    <row r="20" ht="34.55" customHeight="1">
      <c r="A20" s="42"/>
      <c r="B20" t="s" s="50">
        <v>58</v>
      </c>
      <c r="C20" s="51"/>
      <c r="D20" t="s" s="52">
        <v>59</v>
      </c>
      <c r="E20" s="39"/>
      <c r="F20" s="39"/>
    </row>
    <row r="21" ht="34.55" customHeight="1">
      <c r="A21" t="s" s="37">
        <v>60</v>
      </c>
      <c r="B21" s="38">
        <v>100</v>
      </c>
      <c r="C21" s="39"/>
      <c r="D21" s="53">
        <v>100</v>
      </c>
      <c r="E21" s="39"/>
      <c r="F21" s="39"/>
    </row>
    <row r="22" ht="34.55" customHeight="1">
      <c r="A22" t="s" s="37">
        <v>9</v>
      </c>
      <c r="B22" s="41">
        <f>B21*$B18</f>
        <v>1003977.97785337</v>
      </c>
      <c r="C22" s="39"/>
      <c r="D22" s="54">
        <f>D21*$B18</f>
        <v>1003977.97785337</v>
      </c>
      <c r="E22" s="39"/>
      <c r="F22" s="39"/>
    </row>
    <row r="23" ht="34.55" customHeight="1">
      <c r="A23" t="s" s="37">
        <v>61</v>
      </c>
      <c r="B23" s="41">
        <f>B22-$B16</f>
        <v>989420.297174496</v>
      </c>
      <c r="C23" s="39"/>
      <c r="D23" s="54">
        <f>D22-$B16</f>
        <v>989420.297174496</v>
      </c>
      <c r="E23" s="39"/>
      <c r="F23" s="39"/>
    </row>
    <row r="24" ht="34.55" customHeight="1">
      <c r="A24" t="s" s="37">
        <v>49</v>
      </c>
      <c r="B24" s="46">
        <v>0.541</v>
      </c>
      <c r="C24" s="39"/>
      <c r="D24" s="55">
        <v>0.371</v>
      </c>
      <c r="E24" s="39"/>
      <c r="F24" s="39"/>
    </row>
    <row r="25" ht="34.55" customHeight="1">
      <c r="A25" t="s" s="37">
        <v>51</v>
      </c>
      <c r="B25" s="41">
        <f>B24*B23</f>
        <v>535276.380771402</v>
      </c>
      <c r="C25" s="39"/>
      <c r="D25" s="54">
        <f>D24*D23</f>
        <v>367074.930251738</v>
      </c>
      <c r="E25" s="39"/>
      <c r="F25" s="39"/>
    </row>
    <row r="26" ht="34.55" customHeight="1">
      <c r="A26" t="s" s="37">
        <v>52</v>
      </c>
      <c r="B26" s="41">
        <f>B23-B25</f>
        <v>454143.916403094</v>
      </c>
      <c r="C26" s="39"/>
      <c r="D26" s="54">
        <f>D23-D25</f>
        <v>622345.3669227581</v>
      </c>
      <c r="E26" s="39"/>
      <c r="F26" s="39"/>
    </row>
    <row r="27" ht="34.55" customHeight="1">
      <c r="A27" s="42"/>
      <c r="B27" s="43"/>
      <c r="C27" s="39"/>
      <c r="D27" s="48"/>
      <c r="E27" s="39"/>
      <c r="F27" s="39"/>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