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shen/PycharmProjects/TRA/"/>
    </mc:Choice>
  </mc:AlternateContent>
  <xr:revisionPtr revIDLastSave="0" documentId="13_ncr:1_{04F480A4-BA99-2F43-B068-3D4726AA15BD}" xr6:coauthVersionLast="47" xr6:coauthVersionMax="47" xr10:uidLastSave="{00000000-0000-0000-0000-000000000000}"/>
  <bookViews>
    <workbookView xWindow="0" yWindow="0" windowWidth="18800" windowHeight="21000" firstSheet="3" activeTab="4" xr2:uid="{0412223A-99D7-0246-949B-EE06C17D59BA}"/>
    <workbookView xWindow="19040" yWindow="0" windowWidth="14560" windowHeight="21000" activeTab="3" xr2:uid="{4F928D52-4042-1B45-A9EB-85840ED69177}"/>
  </bookViews>
  <sheets>
    <sheet name="Notes" sheetId="12" r:id="rId1"/>
    <sheet name="Shadow Output&gt;" sheetId="7" r:id="rId2"/>
    <sheet name="Shadow USSH 951A" sheetId="10" r:id="rId3"/>
    <sheet name="Shadow Tested Income CFC" sheetId="9" r:id="rId4"/>
    <sheet name="Output Accounts" sheetId="8" r:id="rId5"/>
    <sheet name="Excel Check&gt;" sheetId="6" r:id="rId6"/>
    <sheet name="USSH GILTI" sheetId="5" r:id="rId7"/>
    <sheet name="Tested Income CFC" sheetId="4" r:id="rId8"/>
    <sheet name="Input Data Tables&gt;" sheetId="3" r:id="rId9"/>
    <sheet name="Entity Config" sheetId="11" r:id="rId10"/>
    <sheet name="Accounts Table" sheetId="1" r:id="rId11"/>
    <sheet name="Adjustments Table" sheetId="2" r:id="rId12"/>
  </sheets>
  <definedNames>
    <definedName name="_xlnm._FilterDatabase" localSheetId="4" hidden="1">'Output Accounts'!$A$1:$I$504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9" l="1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Q5" i="9"/>
  <c r="Q64" i="9" s="1"/>
  <c r="P5" i="9"/>
  <c r="P50" i="9" s="1"/>
  <c r="O5" i="9"/>
  <c r="O64" i="9" s="1"/>
  <c r="N5" i="9"/>
  <c r="N60" i="9" s="1"/>
  <c r="M5" i="9"/>
  <c r="M60" i="9" s="1"/>
  <c r="L5" i="9"/>
  <c r="L62" i="9" s="1"/>
  <c r="K5" i="9"/>
  <c r="K62" i="9" s="1"/>
  <c r="J5" i="9"/>
  <c r="J62" i="9" s="1"/>
  <c r="I5" i="9"/>
  <c r="I64" i="9" s="1"/>
  <c r="H5" i="9"/>
  <c r="H50" i="9" s="1"/>
  <c r="G5" i="9"/>
  <c r="G64" i="9" s="1"/>
  <c r="F5" i="9"/>
  <c r="F64" i="9" s="1"/>
  <c r="E5" i="9"/>
  <c r="E60" i="9" s="1"/>
  <c r="D5" i="9"/>
  <c r="D62" i="9" s="1"/>
  <c r="C5" i="9"/>
  <c r="C62" i="9" s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7" i="10"/>
  <c r="C5" i="10"/>
  <c r="C6" i="10" s="1"/>
  <c r="D9" i="10"/>
  <c r="E9" i="10" s="1"/>
  <c r="C11" i="10"/>
  <c r="C10" i="10"/>
  <c r="C13" i="10"/>
  <c r="C12" i="10"/>
  <c r="C3" i="10"/>
  <c r="C4" i="10"/>
  <c r="C2" i="10"/>
  <c r="Q46" i="9"/>
  <c r="Q48" i="9" s="1"/>
  <c r="Q2" i="9" s="1"/>
  <c r="P46" i="9"/>
  <c r="P48" i="9" s="1"/>
  <c r="P2" i="9" s="1"/>
  <c r="O46" i="9"/>
  <c r="O48" i="9" s="1"/>
  <c r="O2" i="9" s="1"/>
  <c r="N46" i="9"/>
  <c r="N48" i="9" s="1"/>
  <c r="N2" i="9" s="1"/>
  <c r="M46" i="9"/>
  <c r="M48" i="9" s="1"/>
  <c r="M2" i="9" s="1"/>
  <c r="L46" i="9"/>
  <c r="L48" i="9" s="1"/>
  <c r="L2" i="9" s="1"/>
  <c r="K46" i="9"/>
  <c r="K48" i="9" s="1"/>
  <c r="K2" i="9" s="1"/>
  <c r="J46" i="9"/>
  <c r="I46" i="9"/>
  <c r="H46" i="9"/>
  <c r="G46" i="9"/>
  <c r="F46" i="9"/>
  <c r="F48" i="9" s="1"/>
  <c r="F2" i="9" s="1"/>
  <c r="E46" i="9"/>
  <c r="E48" i="9" s="1"/>
  <c r="E2" i="9" s="1"/>
  <c r="D46" i="9"/>
  <c r="D48" i="9" s="1"/>
  <c r="D2" i="9" s="1"/>
  <c r="C46" i="9"/>
  <c r="C48" i="9" s="1"/>
  <c r="C2" i="9" s="1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5" i="9"/>
  <c r="P35" i="9"/>
  <c r="O35" i="9"/>
  <c r="N35" i="9"/>
  <c r="M35" i="9"/>
  <c r="L35" i="9"/>
  <c r="K35" i="9"/>
  <c r="J35" i="9"/>
  <c r="I35" i="9"/>
  <c r="H35" i="9"/>
  <c r="G35" i="9"/>
  <c r="E35" i="9"/>
  <c r="D35" i="9"/>
  <c r="C35" i="9"/>
  <c r="Q31" i="9"/>
  <c r="Q1" i="9" s="1"/>
  <c r="P31" i="9"/>
  <c r="P1" i="9" s="1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D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C27" i="9"/>
  <c r="C23" i="9"/>
  <c r="D31" i="9"/>
  <c r="D1" i="9" s="1"/>
  <c r="E31" i="9"/>
  <c r="E1" i="9" s="1"/>
  <c r="F31" i="9"/>
  <c r="F1" i="9" s="1"/>
  <c r="G31" i="9"/>
  <c r="G1" i="9" s="1"/>
  <c r="H31" i="9"/>
  <c r="H1" i="9" s="1"/>
  <c r="I31" i="9"/>
  <c r="I1" i="9" s="1"/>
  <c r="J31" i="9"/>
  <c r="J1" i="9" s="1"/>
  <c r="K31" i="9"/>
  <c r="K1" i="9" s="1"/>
  <c r="L31" i="9"/>
  <c r="L1" i="9" s="1"/>
  <c r="M31" i="9"/>
  <c r="M1" i="9" s="1"/>
  <c r="N31" i="9"/>
  <c r="N1" i="9" s="1"/>
  <c r="O31" i="9"/>
  <c r="O1" i="9" s="1"/>
  <c r="C21" i="9"/>
  <c r="C19" i="9"/>
  <c r="C18" i="9"/>
  <c r="C17" i="9"/>
  <c r="C16" i="9"/>
  <c r="C15" i="9"/>
  <c r="C14" i="9"/>
  <c r="C13" i="9"/>
  <c r="C12" i="9"/>
  <c r="C11" i="9"/>
  <c r="C10" i="9"/>
  <c r="C8" i="9"/>
  <c r="C7" i="9"/>
  <c r="C31" i="9"/>
  <c r="C1" i="9" s="1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6" i="4"/>
  <c r="C8" i="4"/>
  <c r="C9" i="4"/>
  <c r="C10" i="4"/>
  <c r="C11" i="4"/>
  <c r="C12" i="4"/>
  <c r="C13" i="4"/>
  <c r="C14" i="4"/>
  <c r="C15" i="4"/>
  <c r="C16" i="4"/>
  <c r="C21" i="4"/>
  <c r="C17" i="4"/>
  <c r="C25" i="4"/>
  <c r="C5" i="4"/>
  <c r="L50" i="9" l="1"/>
  <c r="N50" i="9"/>
  <c r="G52" i="9"/>
  <c r="D55" i="9"/>
  <c r="O55" i="9"/>
  <c r="D50" i="9"/>
  <c r="O62" i="9"/>
  <c r="E52" i="9"/>
  <c r="J50" i="9"/>
  <c r="P64" i="9"/>
  <c r="C50" i="9"/>
  <c r="M50" i="9"/>
  <c r="H52" i="9"/>
  <c r="E55" i="9"/>
  <c r="P55" i="9"/>
  <c r="P62" i="9"/>
  <c r="K52" i="9"/>
  <c r="F55" i="9"/>
  <c r="E62" i="9"/>
  <c r="F60" i="9"/>
  <c r="E50" i="9"/>
  <c r="O50" i="9"/>
  <c r="L52" i="9"/>
  <c r="G55" i="9"/>
  <c r="F62" i="9"/>
  <c r="G60" i="9"/>
  <c r="F50" i="9"/>
  <c r="C52" i="9"/>
  <c r="M52" i="9"/>
  <c r="H55" i="9"/>
  <c r="G62" i="9"/>
  <c r="H60" i="9"/>
  <c r="G50" i="9"/>
  <c r="D52" i="9"/>
  <c r="N52" i="9"/>
  <c r="L55" i="9"/>
  <c r="H62" i="9"/>
  <c r="O60" i="9"/>
  <c r="O52" i="9"/>
  <c r="M55" i="9"/>
  <c r="M62" i="9"/>
  <c r="P60" i="9"/>
  <c r="K50" i="9"/>
  <c r="F52" i="9"/>
  <c r="P52" i="9"/>
  <c r="N55" i="9"/>
  <c r="N62" i="9"/>
  <c r="H64" i="9"/>
  <c r="Q60" i="9"/>
  <c r="J64" i="9"/>
  <c r="I60" i="9"/>
  <c r="K64" i="9"/>
  <c r="D64" i="9"/>
  <c r="L64" i="9"/>
  <c r="K60" i="9"/>
  <c r="M64" i="9"/>
  <c r="J60" i="9"/>
  <c r="Q55" i="9"/>
  <c r="L60" i="9"/>
  <c r="E64" i="9"/>
  <c r="I52" i="9"/>
  <c r="Q52" i="9"/>
  <c r="J55" i="9"/>
  <c r="C60" i="9"/>
  <c r="I62" i="9"/>
  <c r="Q62" i="9"/>
  <c r="N64" i="9"/>
  <c r="C64" i="9"/>
  <c r="I55" i="9"/>
  <c r="I50" i="9"/>
  <c r="Q50" i="9"/>
  <c r="J52" i="9"/>
  <c r="C55" i="9"/>
  <c r="K55" i="9"/>
  <c r="D60" i="9"/>
  <c r="C8" i="10"/>
  <c r="C14" i="10"/>
  <c r="G48" i="9"/>
  <c r="G2" i="9" s="1"/>
  <c r="H48" i="9"/>
  <c r="H2" i="9" s="1"/>
  <c r="I48" i="9"/>
  <c r="I2" i="9" s="1"/>
  <c r="J48" i="9"/>
  <c r="J2" i="9" s="1"/>
  <c r="G9" i="9"/>
  <c r="G32" i="9" s="1"/>
  <c r="O9" i="9"/>
  <c r="O32" i="9" s="1"/>
  <c r="L9" i="9"/>
  <c r="F9" i="9"/>
  <c r="F32" i="9" s="1"/>
  <c r="N9" i="9"/>
  <c r="N32" i="9" s="1"/>
  <c r="P9" i="9"/>
  <c r="H9" i="9"/>
  <c r="I9" i="9"/>
  <c r="Q9" i="9"/>
  <c r="C9" i="9"/>
  <c r="C32" i="9" s="1"/>
  <c r="J9" i="9"/>
  <c r="K9" i="9"/>
  <c r="K32" i="9" s="1"/>
  <c r="E9" i="9"/>
  <c r="M9" i="9"/>
  <c r="D9" i="9"/>
  <c r="D32" i="9" s="1"/>
  <c r="K7" i="4"/>
  <c r="K23" i="4" s="1"/>
  <c r="J7" i="4"/>
  <c r="C7" i="4"/>
  <c r="C23" i="4" s="1"/>
  <c r="F7" i="4"/>
  <c r="Q7" i="4"/>
  <c r="I7" i="4"/>
  <c r="I23" i="4" s="1"/>
  <c r="P7" i="4"/>
  <c r="P23" i="4" s="1"/>
  <c r="H7" i="4"/>
  <c r="O7" i="4"/>
  <c r="G7" i="4"/>
  <c r="N7" i="4"/>
  <c r="M7" i="4"/>
  <c r="M23" i="4" s="1"/>
  <c r="E7" i="4"/>
  <c r="E23" i="4" s="1"/>
  <c r="L7" i="4"/>
  <c r="D7" i="4"/>
  <c r="N30" i="4" l="1"/>
  <c r="N31" i="4" s="1"/>
  <c r="N32" i="4" s="1"/>
  <c r="N33" i="4" s="1"/>
  <c r="C30" i="4"/>
  <c r="C31" i="4" s="1"/>
  <c r="C32" i="4" s="1"/>
  <c r="C33" i="4" s="1"/>
  <c r="J30" i="4"/>
  <c r="J31" i="4" s="1"/>
  <c r="J32" i="4" s="1"/>
  <c r="J33" i="4" s="1"/>
  <c r="J23" i="4"/>
  <c r="G30" i="4"/>
  <c r="G31" i="4" s="1"/>
  <c r="G32" i="4" s="1"/>
  <c r="G33" i="4" s="1"/>
  <c r="G23" i="4"/>
  <c r="O30" i="4"/>
  <c r="O31" i="4" s="1"/>
  <c r="O32" i="4" s="1"/>
  <c r="O23" i="4"/>
  <c r="K30" i="4"/>
  <c r="K31" i="4" s="1"/>
  <c r="K32" i="4" s="1"/>
  <c r="K33" i="4" s="1"/>
  <c r="N23" i="4"/>
  <c r="H30" i="4"/>
  <c r="H31" i="4" s="1"/>
  <c r="H32" i="4" s="1"/>
  <c r="H33" i="4" s="1"/>
  <c r="L32" i="9"/>
  <c r="L25" i="9"/>
  <c r="H23" i="4"/>
  <c r="D30" i="4"/>
  <c r="D31" i="4" s="1"/>
  <c r="D32" i="4" s="1"/>
  <c r="D33" i="4" s="1"/>
  <c r="D23" i="4"/>
  <c r="P30" i="4"/>
  <c r="P31" i="4" s="1"/>
  <c r="P32" i="4" s="1"/>
  <c r="L30" i="4"/>
  <c r="L31" i="4" s="1"/>
  <c r="L32" i="4" s="1"/>
  <c r="L33" i="4" s="1"/>
  <c r="I30" i="4"/>
  <c r="I31" i="4" s="1"/>
  <c r="I32" i="4" s="1"/>
  <c r="I33" i="4" s="1"/>
  <c r="E30" i="4"/>
  <c r="E31" i="4" s="1"/>
  <c r="E32" i="4" s="1"/>
  <c r="E33" i="4" s="1"/>
  <c r="Q30" i="4"/>
  <c r="Q31" i="4" s="1"/>
  <c r="Q32" i="4" s="1"/>
  <c r="L23" i="4"/>
  <c r="M30" i="4"/>
  <c r="M31" i="4" s="1"/>
  <c r="M32" i="4" s="1"/>
  <c r="M33" i="4" s="1"/>
  <c r="F30" i="4"/>
  <c r="F31" i="4" s="1"/>
  <c r="F32" i="4" s="1"/>
  <c r="F33" i="4" s="1"/>
  <c r="Q23" i="4"/>
  <c r="F23" i="4"/>
  <c r="K25" i="9"/>
  <c r="K26" i="9" s="1"/>
  <c r="G25" i="9"/>
  <c r="N25" i="9"/>
  <c r="O25" i="9"/>
  <c r="F25" i="9"/>
  <c r="Q25" i="9"/>
  <c r="Q32" i="9"/>
  <c r="I25" i="9"/>
  <c r="I26" i="9" s="1"/>
  <c r="I32" i="9"/>
  <c r="E25" i="9"/>
  <c r="E26" i="9" s="1"/>
  <c r="E32" i="9"/>
  <c r="H25" i="9"/>
  <c r="H32" i="9"/>
  <c r="M25" i="9"/>
  <c r="M26" i="9" s="1"/>
  <c r="M32" i="9"/>
  <c r="C25" i="9"/>
  <c r="C26" i="9" s="1"/>
  <c r="J25" i="9"/>
  <c r="J32" i="9"/>
  <c r="P25" i="9"/>
  <c r="P26" i="9" s="1"/>
  <c r="P32" i="9"/>
  <c r="D25" i="9"/>
  <c r="F26" i="9" l="1"/>
  <c r="Q26" i="9"/>
  <c r="O33" i="4"/>
  <c r="O38" i="9"/>
  <c r="O26" i="9"/>
  <c r="Q33" i="4"/>
  <c r="Q38" i="9"/>
  <c r="P33" i="4"/>
  <c r="P38" i="9"/>
  <c r="A32" i="9"/>
  <c r="D26" i="9"/>
  <c r="H26" i="9"/>
  <c r="J26" i="9"/>
  <c r="E34" i="9"/>
  <c r="I34" i="9"/>
  <c r="F34" i="9"/>
  <c r="N26" i="9"/>
  <c r="M34" i="9"/>
  <c r="L26" i="9"/>
  <c r="J34" i="9"/>
  <c r="K34" i="9"/>
  <c r="G26" i="9"/>
  <c r="L34" i="9"/>
  <c r="O34" i="9"/>
  <c r="D34" i="9"/>
  <c r="C34" i="9"/>
  <c r="Q34" i="9"/>
  <c r="P34" i="9"/>
  <c r="H34" i="9"/>
  <c r="N34" i="9"/>
  <c r="G34" i="9"/>
  <c r="A34" i="9" l="1"/>
  <c r="G36" i="9"/>
  <c r="N36" i="9"/>
  <c r="H36" i="9"/>
  <c r="L36" i="9"/>
  <c r="K36" i="9"/>
  <c r="D36" i="9"/>
  <c r="J36" i="9"/>
  <c r="I36" i="9"/>
  <c r="M36" i="9"/>
  <c r="O36" i="9"/>
  <c r="Q36" i="9"/>
  <c r="C36" i="9"/>
  <c r="P36" i="9"/>
  <c r="E36" i="9"/>
  <c r="O40" i="9" l="1"/>
  <c r="O35" i="4"/>
  <c r="O37" i="4" s="1"/>
  <c r="O38" i="4" s="1"/>
  <c r="P40" i="9"/>
  <c r="P35" i="4"/>
  <c r="P37" i="4" s="1"/>
  <c r="P38" i="4" s="1"/>
  <c r="M40" i="9"/>
  <c r="M38" i="9"/>
  <c r="M35" i="4"/>
  <c r="C40" i="9"/>
  <c r="C38" i="9"/>
  <c r="C35" i="4"/>
  <c r="I40" i="9"/>
  <c r="I38" i="9"/>
  <c r="I35" i="4"/>
  <c r="Q40" i="9"/>
  <c r="Q35" i="4"/>
  <c r="Q37" i="4" s="1"/>
  <c r="Q38" i="4" s="1"/>
  <c r="H40" i="9"/>
  <c r="H38" i="9"/>
  <c r="H35" i="4"/>
  <c r="J40" i="9"/>
  <c r="J38" i="9"/>
  <c r="J35" i="4"/>
  <c r="D40" i="9"/>
  <c r="D38" i="9"/>
  <c r="D35" i="4"/>
  <c r="F40" i="9"/>
  <c r="F38" i="9"/>
  <c r="F35" i="4"/>
  <c r="N40" i="9"/>
  <c r="N38" i="9"/>
  <c r="N35" i="4"/>
  <c r="K40" i="9"/>
  <c r="K38" i="9"/>
  <c r="K35" i="4"/>
  <c r="G40" i="9"/>
  <c r="G38" i="9"/>
  <c r="G35" i="4"/>
  <c r="E40" i="9"/>
  <c r="E38" i="9"/>
  <c r="E35" i="4"/>
  <c r="L40" i="9"/>
  <c r="L38" i="9"/>
  <c r="L35" i="4"/>
  <c r="A40" i="9" l="1"/>
  <c r="A38" i="9"/>
  <c r="E45" i="9"/>
  <c r="E37" i="4"/>
  <c r="Q40" i="4"/>
  <c r="Q51" i="9" s="1"/>
  <c r="Q49" i="4"/>
  <c r="Q63" i="9" s="1"/>
  <c r="Q46" i="4"/>
  <c r="Q41" i="4"/>
  <c r="M45" i="9"/>
  <c r="M37" i="4"/>
  <c r="N45" i="9"/>
  <c r="N37" i="4"/>
  <c r="D45" i="9"/>
  <c r="D37" i="4"/>
  <c r="J45" i="9"/>
  <c r="J37" i="4"/>
  <c r="I45" i="9"/>
  <c r="I37" i="4"/>
  <c r="P46" i="4"/>
  <c r="P41" i="4"/>
  <c r="P40" i="4"/>
  <c r="P51" i="9" s="1"/>
  <c r="P49" i="4"/>
  <c r="P63" i="9" s="1"/>
  <c r="G45" i="9"/>
  <c r="G37" i="4"/>
  <c r="F45" i="9"/>
  <c r="F37" i="4"/>
  <c r="O46" i="4"/>
  <c r="O41" i="4"/>
  <c r="O49" i="4"/>
  <c r="O63" i="9" s="1"/>
  <c r="O40" i="4"/>
  <c r="O51" i="9" s="1"/>
  <c r="L45" i="9"/>
  <c r="L37" i="4"/>
  <c r="H45" i="9"/>
  <c r="H37" i="4"/>
  <c r="C45" i="9"/>
  <c r="C37" i="4"/>
  <c r="K45" i="9"/>
  <c r="K37" i="4"/>
  <c r="Q47" i="4" l="1"/>
  <c r="Q59" i="9" s="1"/>
  <c r="Q53" i="9"/>
  <c r="P47" i="4"/>
  <c r="P59" i="9" s="1"/>
  <c r="P53" i="9"/>
  <c r="P3" i="9" s="1"/>
  <c r="O47" i="4"/>
  <c r="O59" i="9" s="1"/>
  <c r="O53" i="9"/>
  <c r="A45" i="9"/>
  <c r="Q48" i="4"/>
  <c r="P51" i="4"/>
  <c r="P65" i="9" s="1"/>
  <c r="P43" i="4"/>
  <c r="P44" i="4" s="1"/>
  <c r="P56" i="9" s="1"/>
  <c r="C38" i="4"/>
  <c r="C47" i="9"/>
  <c r="H38" i="4"/>
  <c r="H47" i="9"/>
  <c r="F38" i="4"/>
  <c r="F47" i="9"/>
  <c r="I38" i="4"/>
  <c r="I47" i="9"/>
  <c r="M38" i="4"/>
  <c r="M47" i="9"/>
  <c r="L38" i="4"/>
  <c r="L47" i="9"/>
  <c r="G38" i="4"/>
  <c r="G47" i="9"/>
  <c r="J38" i="4"/>
  <c r="J47" i="9"/>
  <c r="K38" i="4"/>
  <c r="K47" i="9"/>
  <c r="O51" i="4"/>
  <c r="O65" i="9" s="1"/>
  <c r="O43" i="4"/>
  <c r="O44" i="4" s="1"/>
  <c r="O56" i="9" s="1"/>
  <c r="D38" i="4"/>
  <c r="D47" i="9"/>
  <c r="Q51" i="4"/>
  <c r="Q65" i="9" s="1"/>
  <c r="Q43" i="4"/>
  <c r="Q44" i="4" s="1"/>
  <c r="Q56" i="9" s="1"/>
  <c r="Q3" i="9" s="1"/>
  <c r="N38" i="4"/>
  <c r="N47" i="9"/>
  <c r="E38" i="4"/>
  <c r="E47" i="9"/>
  <c r="O3" i="9" l="1"/>
  <c r="O48" i="4"/>
  <c r="P48" i="4"/>
  <c r="A47" i="9"/>
  <c r="E49" i="4"/>
  <c r="E63" i="9" s="1"/>
  <c r="E46" i="4"/>
  <c r="E40" i="4"/>
  <c r="E41" i="4"/>
  <c r="D41" i="4"/>
  <c r="D40" i="4"/>
  <c r="D49" i="4"/>
  <c r="D63" i="9" s="1"/>
  <c r="D46" i="4"/>
  <c r="G40" i="4"/>
  <c r="G41" i="4"/>
  <c r="G46" i="4"/>
  <c r="G49" i="4"/>
  <c r="G63" i="9" s="1"/>
  <c r="F49" i="4"/>
  <c r="F63" i="9" s="1"/>
  <c r="F40" i="4"/>
  <c r="F41" i="4"/>
  <c r="F46" i="4"/>
  <c r="L46" i="4"/>
  <c r="L40" i="4"/>
  <c r="L49" i="4"/>
  <c r="L63" i="9" s="1"/>
  <c r="L41" i="4"/>
  <c r="H49" i="4"/>
  <c r="H63" i="9" s="1"/>
  <c r="H41" i="4"/>
  <c r="H40" i="4"/>
  <c r="H46" i="4"/>
  <c r="C49" i="4"/>
  <c r="C63" i="9" s="1"/>
  <c r="C46" i="4"/>
  <c r="C41" i="4"/>
  <c r="C40" i="4"/>
  <c r="K41" i="4"/>
  <c r="K46" i="4"/>
  <c r="K49" i="4"/>
  <c r="K63" i="9" s="1"/>
  <c r="K40" i="4"/>
  <c r="N40" i="4"/>
  <c r="N49" i="4"/>
  <c r="N63" i="9" s="1"/>
  <c r="N46" i="4"/>
  <c r="N41" i="4"/>
  <c r="M40" i="4"/>
  <c r="M41" i="4"/>
  <c r="M46" i="4"/>
  <c r="M49" i="4"/>
  <c r="M63" i="9" s="1"/>
  <c r="J40" i="4"/>
  <c r="J46" i="4"/>
  <c r="J49" i="4"/>
  <c r="J63" i="9" s="1"/>
  <c r="J41" i="4"/>
  <c r="I46" i="4"/>
  <c r="I41" i="4"/>
  <c r="I49" i="4"/>
  <c r="I63" i="9" s="1"/>
  <c r="I40" i="4"/>
  <c r="N47" i="4" l="1"/>
  <c r="N53" i="9"/>
  <c r="L47" i="4"/>
  <c r="L59" i="9" s="1"/>
  <c r="L53" i="9"/>
  <c r="C47" i="4"/>
  <c r="C3" i="5"/>
  <c r="D3" i="10" s="1"/>
  <c r="E3" i="10" s="1"/>
  <c r="K47" i="4"/>
  <c r="K48" i="4" s="1"/>
  <c r="K61" i="9" s="1"/>
  <c r="K53" i="9"/>
  <c r="D47" i="4"/>
  <c r="D53" i="9"/>
  <c r="E47" i="4"/>
  <c r="E59" i="9" s="1"/>
  <c r="E53" i="9"/>
  <c r="J47" i="4"/>
  <c r="J53" i="9"/>
  <c r="G47" i="4"/>
  <c r="G59" i="9" s="1"/>
  <c r="G53" i="9"/>
  <c r="F47" i="4"/>
  <c r="F53" i="9"/>
  <c r="I47" i="4"/>
  <c r="I59" i="9" s="1"/>
  <c r="I53" i="9"/>
  <c r="M47" i="4"/>
  <c r="M59" i="9" s="1"/>
  <c r="M53" i="9"/>
  <c r="H47" i="4"/>
  <c r="H59" i="9" s="1"/>
  <c r="H53" i="9"/>
  <c r="A63" i="9"/>
  <c r="H51" i="9"/>
  <c r="H51" i="4"/>
  <c r="H65" i="9" s="1"/>
  <c r="H43" i="4"/>
  <c r="H44" i="4" s="1"/>
  <c r="H56" i="9" s="1"/>
  <c r="D59" i="9"/>
  <c r="J59" i="9"/>
  <c r="N59" i="9"/>
  <c r="C51" i="9"/>
  <c r="C2" i="5"/>
  <c r="C51" i="4"/>
  <c r="C43" i="4"/>
  <c r="C44" i="4" s="1"/>
  <c r="M51" i="9"/>
  <c r="M51" i="4"/>
  <c r="M65" i="9" s="1"/>
  <c r="M43" i="4"/>
  <c r="M44" i="4" s="1"/>
  <c r="M56" i="9" s="1"/>
  <c r="C53" i="9"/>
  <c r="E51" i="9"/>
  <c r="E51" i="4"/>
  <c r="E65" i="9" s="1"/>
  <c r="E43" i="4"/>
  <c r="E44" i="4" s="1"/>
  <c r="E56" i="9" s="1"/>
  <c r="F51" i="9"/>
  <c r="F43" i="4"/>
  <c r="F44" i="4" s="1"/>
  <c r="F56" i="9" s="1"/>
  <c r="F51" i="4"/>
  <c r="F65" i="9" s="1"/>
  <c r="L51" i="9"/>
  <c r="L51" i="4"/>
  <c r="L65" i="9" s="1"/>
  <c r="L43" i="4"/>
  <c r="L44" i="4" s="1"/>
  <c r="L56" i="9" s="1"/>
  <c r="I51" i="9"/>
  <c r="I51" i="4"/>
  <c r="I65" i="9" s="1"/>
  <c r="I43" i="4"/>
  <c r="I44" i="4" s="1"/>
  <c r="I56" i="9" s="1"/>
  <c r="K51" i="9"/>
  <c r="K51" i="4"/>
  <c r="K65" i="9" s="1"/>
  <c r="K43" i="4"/>
  <c r="K44" i="4" s="1"/>
  <c r="K56" i="9" s="1"/>
  <c r="F59" i="9"/>
  <c r="D51" i="9"/>
  <c r="D51" i="4"/>
  <c r="D65" i="9" s="1"/>
  <c r="D43" i="4"/>
  <c r="D44" i="4" s="1"/>
  <c r="D56" i="9" s="1"/>
  <c r="J51" i="9"/>
  <c r="J51" i="4"/>
  <c r="J65" i="9" s="1"/>
  <c r="J43" i="4"/>
  <c r="J44" i="4" s="1"/>
  <c r="J56" i="9" s="1"/>
  <c r="N51" i="9"/>
  <c r="N51" i="4"/>
  <c r="N65" i="9" s="1"/>
  <c r="N43" i="4"/>
  <c r="N44" i="4" s="1"/>
  <c r="N56" i="9" s="1"/>
  <c r="G51" i="9"/>
  <c r="G51" i="4"/>
  <c r="G65" i="9" s="1"/>
  <c r="G43" i="4"/>
  <c r="G44" i="4" s="1"/>
  <c r="G56" i="9" s="1"/>
  <c r="E48" i="4" l="1"/>
  <c r="E61" i="9" s="1"/>
  <c r="K59" i="9"/>
  <c r="E3" i="9"/>
  <c r="K3" i="9"/>
  <c r="G48" i="4"/>
  <c r="G61" i="9" s="1"/>
  <c r="G3" i="9" s="1"/>
  <c r="A51" i="9"/>
  <c r="A53" i="9"/>
  <c r="L48" i="4"/>
  <c r="L61" i="9" s="1"/>
  <c r="L3" i="9" s="1"/>
  <c r="J48" i="4"/>
  <c r="J61" i="9" s="1"/>
  <c r="J3" i="9" s="1"/>
  <c r="I48" i="4"/>
  <c r="I61" i="9" s="1"/>
  <c r="I3" i="9" s="1"/>
  <c r="M48" i="4"/>
  <c r="M61" i="9" s="1"/>
  <c r="M3" i="9" s="1"/>
  <c r="N48" i="4"/>
  <c r="N61" i="9" s="1"/>
  <c r="N3" i="9" s="1"/>
  <c r="C65" i="9"/>
  <c r="C11" i="5"/>
  <c r="D11" i="10" s="1"/>
  <c r="E11" i="10" s="1"/>
  <c r="D48" i="4"/>
  <c r="D61" i="9" s="1"/>
  <c r="D3" i="9" s="1"/>
  <c r="D2" i="10"/>
  <c r="E2" i="10" s="1"/>
  <c r="C4" i="5"/>
  <c r="D4" i="10" s="1"/>
  <c r="E4" i="10" s="1"/>
  <c r="C48" i="4"/>
  <c r="C59" i="9"/>
  <c r="A59" i="9" s="1"/>
  <c r="H48" i="4"/>
  <c r="H61" i="9" s="1"/>
  <c r="H3" i="9" s="1"/>
  <c r="C56" i="9"/>
  <c r="A56" i="9" s="1"/>
  <c r="C5" i="5"/>
  <c r="F48" i="4"/>
  <c r="F61" i="9" s="1"/>
  <c r="A65" i="9" l="1"/>
  <c r="C61" i="9"/>
  <c r="A61" i="9" s="1"/>
  <c r="C7" i="5"/>
  <c r="D7" i="10" s="1"/>
  <c r="E7" i="10" s="1"/>
  <c r="C6" i="5"/>
  <c r="D5" i="10"/>
  <c r="E5" i="10" s="1"/>
  <c r="C3" i="9" l="1"/>
  <c r="D6" i="10"/>
  <c r="E6" i="10" s="1"/>
  <c r="C8" i="5"/>
  <c r="C10" i="5" l="1"/>
  <c r="D8" i="10"/>
  <c r="E8" i="10" s="1"/>
  <c r="C12" i="5" l="1"/>
  <c r="D10" i="10"/>
  <c r="E10" i="10" s="1"/>
  <c r="C13" i="5" l="1"/>
  <c r="D12" i="10"/>
  <c r="E12" i="10" s="1"/>
  <c r="C14" i="5" l="1"/>
  <c r="D14" i="10" s="1"/>
  <c r="E14" i="10" s="1"/>
  <c r="D13" i="10"/>
  <c r="E13" i="10" s="1"/>
  <c r="F36" i="9"/>
  <c r="A36" i="9" s="1"/>
  <c r="F3" i="9" l="1"/>
</calcChain>
</file>

<file path=xl/sharedStrings.xml><?xml version="1.0" encoding="utf-8"?>
<sst xmlns="http://schemas.openxmlformats.org/spreadsheetml/2006/main" count="4150" uniqueCount="136">
  <si>
    <t>Account Name</t>
  </si>
  <si>
    <t>Amount</t>
  </si>
  <si>
    <t>ISO Currency Code</t>
  </si>
  <si>
    <t>Period</t>
  </si>
  <si>
    <t>Collection</t>
  </si>
  <si>
    <t>Class</t>
  </si>
  <si>
    <t>Data Type</t>
  </si>
  <si>
    <t>Entity</t>
  </si>
  <si>
    <t>Sales</t>
  </si>
  <si>
    <t>USD</t>
  </si>
  <si>
    <t>CYE2022</t>
  </si>
  <si>
    <t>TBFC</t>
  </si>
  <si>
    <t>Braun, King and Barrows</t>
  </si>
  <si>
    <t>COGS</t>
  </si>
  <si>
    <t>OtherIncomeThirdParty</t>
  </si>
  <si>
    <t>OtherIncomeIntercompany</t>
  </si>
  <si>
    <t>InterestIncomeThirdParty</t>
  </si>
  <si>
    <t>InterestIncomeIntercompany</t>
  </si>
  <si>
    <t>DividendIncome</t>
  </si>
  <si>
    <t>Depreciation</t>
  </si>
  <si>
    <t>Amortization</t>
  </si>
  <si>
    <t>InterestExpenseThirdParty</t>
  </si>
  <si>
    <t>InterestExpenseIntercompany</t>
  </si>
  <si>
    <t>IncomeTaxes</t>
  </si>
  <si>
    <t>OtherDeductions</t>
  </si>
  <si>
    <t>QBAI</t>
  </si>
  <si>
    <t>Pacocha, Kemmer and Orn</t>
  </si>
  <si>
    <t>Mueller, Dach and Hyatt</t>
  </si>
  <si>
    <t>Konopelski - Dare</t>
  </si>
  <si>
    <t>Collins, Gleason and Abshire</t>
  </si>
  <si>
    <t>Morissette - Steuber</t>
  </si>
  <si>
    <t>Schroeder - Fritsch</t>
  </si>
  <si>
    <t>Reynolds, Kozey and Kerluke</t>
  </si>
  <si>
    <t>Schoen, O'Conner and Senger</t>
  </si>
  <si>
    <t>Kovacek and Sons</t>
  </si>
  <si>
    <t>Schiller, Huels and Moen</t>
  </si>
  <si>
    <t>Torp LLC</t>
  </si>
  <si>
    <t>Crona, Harris and Grimes</t>
  </si>
  <si>
    <t>Mraz - Frami</t>
  </si>
  <si>
    <t>Ferry Group</t>
  </si>
  <si>
    <t>Adjustment Type</t>
  </si>
  <si>
    <t>Adjustment Collection</t>
  </si>
  <si>
    <t>Adjustment Class</t>
  </si>
  <si>
    <t>Adjustment Amount</t>
  </si>
  <si>
    <t>Adjustment Period</t>
  </si>
  <si>
    <t>Adjustment Percentage</t>
  </si>
  <si>
    <t>ForeignSchM-1Adj</t>
  </si>
  <si>
    <t>Account</t>
  </si>
  <si>
    <t>Gross Profit</t>
  </si>
  <si>
    <t>M-1 Adjustments (Excluding 163j)</t>
  </si>
  <si>
    <t>Sec 163j</t>
  </si>
  <si>
    <t>ATI</t>
  </si>
  <si>
    <t>Interest Limitation</t>
  </si>
  <si>
    <t>Interest Utilized</t>
  </si>
  <si>
    <t>Disallowed Interest</t>
  </si>
  <si>
    <t>Tentative Tested Income Before Taxes</t>
  </si>
  <si>
    <t>ETR</t>
  </si>
  <si>
    <t>HTE Met?</t>
  </si>
  <si>
    <t>Pro Rata QBAI</t>
  </si>
  <si>
    <t>Interest Expense</t>
  </si>
  <si>
    <t>Tested Loss QBAI</t>
  </si>
  <si>
    <t>Tested Interest Expense</t>
  </si>
  <si>
    <t>Pro Rata Tested Income</t>
  </si>
  <si>
    <t>Pro Rata Tested Loss</t>
  </si>
  <si>
    <t>Aggregate CFC Tested Income</t>
  </si>
  <si>
    <t>Aggregate CFC Tested Loss</t>
  </si>
  <si>
    <t>Net CFC Tested Income</t>
  </si>
  <si>
    <t>Aggregate QBAI</t>
  </si>
  <si>
    <t>10% of QBAI</t>
  </si>
  <si>
    <t>Specified Interest Expense</t>
  </si>
  <si>
    <t>DTIR</t>
  </si>
  <si>
    <t>GILTI</t>
  </si>
  <si>
    <t>Aggregated Tested Foreign Income Taxes</t>
  </si>
  <si>
    <t>Inclusion Percentage</t>
  </si>
  <si>
    <t>Sec 78 Gross up on GILTI</t>
  </si>
  <si>
    <t>GILTI Inclusion under Sec 951A</t>
  </si>
  <si>
    <t>Tested Income Taxes</t>
  </si>
  <si>
    <t>Tested Interest Income</t>
  </si>
  <si>
    <t>GILTI Inclusion</t>
  </si>
  <si>
    <t>TI</t>
  </si>
  <si>
    <t>USSH</t>
  </si>
  <si>
    <t>nan</t>
  </si>
  <si>
    <t>EBIT</t>
  </si>
  <si>
    <t>M1Adjustments</t>
  </si>
  <si>
    <t>TI_EBIT</t>
  </si>
  <si>
    <t>Sec163j</t>
  </si>
  <si>
    <t>Section163jLimitation</t>
  </si>
  <si>
    <t>InterestExpenseUtilized</t>
  </si>
  <si>
    <t>Sec163DisallowedInterestExpense</t>
  </si>
  <si>
    <t>TentativeTestedIncomeBeforeTaxes</t>
  </si>
  <si>
    <t>TestedIncome</t>
  </si>
  <si>
    <t>TestedLoss</t>
  </si>
  <si>
    <t>TestedLossQBAI</t>
  </si>
  <si>
    <t>TestedIncome_ETR</t>
  </si>
  <si>
    <t>TestedInterestExpense</t>
  </si>
  <si>
    <t>TestedInterestIncome</t>
  </si>
  <si>
    <t>TestedIncomeTaxes</t>
  </si>
  <si>
    <t>Check</t>
  </si>
  <si>
    <t>CFC Tested Income</t>
  </si>
  <si>
    <t>AggregateCFCTestedIncome</t>
  </si>
  <si>
    <t>USSH951A</t>
  </si>
  <si>
    <t>AggregateCFCTestedLoss</t>
  </si>
  <si>
    <t>AggregateQBAI</t>
  </si>
  <si>
    <t>AggregateTestedInterestIncome</t>
  </si>
  <si>
    <t>AggregateTestedInterestExpnese</t>
  </si>
  <si>
    <t>GILTIInclusionPercentage</t>
  </si>
  <si>
    <t>Sec78GrossUpOnGILTI</t>
  </si>
  <si>
    <t>NetCFCTestedIncome</t>
  </si>
  <si>
    <t>SpecifiedInterestExpense</t>
  </si>
  <si>
    <t>AggregateTestedIncomeTax</t>
  </si>
  <si>
    <t>Shadow Calc Output</t>
  </si>
  <si>
    <t>Excel Check Output</t>
  </si>
  <si>
    <t>Difference</t>
  </si>
  <si>
    <t>Account Mapping</t>
  </si>
  <si>
    <t>Entity Names</t>
  </si>
  <si>
    <t>Tickers</t>
  </si>
  <si>
    <t>Ownership Percentage</t>
  </si>
  <si>
    <t>Income or Loss</t>
  </si>
  <si>
    <t>AAPL</t>
  </si>
  <si>
    <t>MSFT</t>
  </si>
  <si>
    <t>PFE</t>
  </si>
  <si>
    <t>ABBV</t>
  </si>
  <si>
    <t>META</t>
  </si>
  <si>
    <t>PEP</t>
  </si>
  <si>
    <t>KO</t>
  </si>
  <si>
    <t>EA</t>
  </si>
  <si>
    <t>MRK</t>
  </si>
  <si>
    <t>TXN</t>
  </si>
  <si>
    <t>NKE</t>
  </si>
  <si>
    <t>RTX</t>
  </si>
  <si>
    <t>COP</t>
  </si>
  <si>
    <t>NFLX</t>
  </si>
  <si>
    <t>UNP</t>
  </si>
  <si>
    <t>TestedIncomeQBAI</t>
  </si>
  <si>
    <t>163j</t>
  </si>
  <si>
    <t>Used source files from entity_files_v3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</si>
</sst>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 indent="1"/>
    </xf>
    <xf numFmtId="164" fontId="0" fillId="0" borderId="0" xfId="0" applyNumberFormat="1"/>
    <xf numFmtId="9" fontId="0" fillId="0" borderId="0" xfId="2" applyFont="1"/>
    <xf numFmtId="9" fontId="0" fillId="0" borderId="0" xfId="0" applyNumberFormat="1"/>
    <xf numFmtId="0" fontId="3" fillId="0" borderId="0" xfId="0" applyFont="1"/>
    <xf numFmtId="165" fontId="0" fillId="0" borderId="0" xfId="2" applyNumberFormat="1" applyFont="1"/>
    <xf numFmtId="0" fontId="4" fillId="0" borderId="0" xfId="0" applyFont="1"/>
    <xf numFmtId="9" fontId="4" fillId="0" borderId="0" xfId="0" applyNumberFormat="1" applyFont="1"/>
    <xf numFmtId="164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5" fillId="0" borderId="0" xfId="0" applyFont="1"/>
    <xf numFmtId="164" fontId="2" fillId="0" borderId="0" xfId="0" applyNumberFormat="1" applyFont="1"/>
    <xf numFmtId="0" fontId="6" fillId="0" borderId="0" xfId="0" applyFont="1"/>
    <xf numFmtId="164" fontId="6" fillId="0" borderId="0" xfId="0" applyNumberFormat="1" applyFont="1"/>
    <xf numFmtId="164" fontId="6" fillId="0" borderId="0" xfId="1" applyNumberFormat="1" applyFont="1"/>
    <xf numFmtId="10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E840-99FD-854A-9DD9-E7C23ACB29F0}">
  <dimension ref="A1"/>
  <sheetViews>
    <sheetView workbookViewId="0">
      <selection activeCell="A2" sqref="A2"/>
    </sheetView>
    <sheetView workbookViewId="1"/>
  </sheetViews>
  <sheetFormatPr baseColWidth="10" defaultRowHeight="16" x14ac:dyDescent="0.2"/>
  <sheetData>
    <row r="1" spans="1:1" x14ac:dyDescent="0.2">
      <c r="A1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C42D-8091-5345-A396-FD04CEC737A4}">
  <dimension ref="A1:F16"/>
  <sheetViews>
    <sheetView workbookViewId="0">
      <selection activeCell="A2" sqref="A2:F16"/>
    </sheetView>
    <sheetView workbookViewId="1"/>
  </sheetViews>
  <sheetFormatPr baseColWidth="10" defaultRowHeight="16" x14ac:dyDescent="0.2"/>
  <cols>
    <col min="4" max="4" width="19.83203125" bestFit="1" customWidth="1"/>
  </cols>
  <sheetData>
    <row r="1" spans="1:6" x14ac:dyDescent="0.2">
      <c r="B1" t="s">
        <v>114</v>
      </c>
      <c r="C1" t="s">
        <v>115</v>
      </c>
      <c r="D1" t="s">
        <v>116</v>
      </c>
      <c r="E1" t="s">
        <v>117</v>
      </c>
      <c r="F1" t="s">
        <v>134</v>
      </c>
    </row>
    <row r="2" spans="1:6" x14ac:dyDescent="0.2">
      <c r="A2">
        <v>0</v>
      </c>
      <c r="B2" t="s">
        <v>12</v>
      </c>
      <c r="C2" t="s">
        <v>118</v>
      </c>
      <c r="D2">
        <v>0.20030000000000001</v>
      </c>
      <c r="E2" t="b">
        <v>1</v>
      </c>
      <c r="F2" t="b">
        <v>0</v>
      </c>
    </row>
    <row r="3" spans="1:6" x14ac:dyDescent="0.2">
      <c r="A3">
        <v>1</v>
      </c>
      <c r="B3" t="s">
        <v>26</v>
      </c>
      <c r="C3" t="s">
        <v>119</v>
      </c>
      <c r="D3">
        <v>1</v>
      </c>
      <c r="E3" t="b">
        <v>1</v>
      </c>
      <c r="F3" t="b">
        <v>0</v>
      </c>
    </row>
    <row r="4" spans="1:6" x14ac:dyDescent="0.2">
      <c r="A4">
        <v>2</v>
      </c>
      <c r="B4" t="s">
        <v>27</v>
      </c>
      <c r="C4" t="s">
        <v>120</v>
      </c>
      <c r="D4">
        <v>0.98740000000000006</v>
      </c>
      <c r="E4" t="b">
        <v>0</v>
      </c>
      <c r="F4" t="b">
        <v>1</v>
      </c>
    </row>
    <row r="5" spans="1:6" x14ac:dyDescent="0.2">
      <c r="A5">
        <v>3</v>
      </c>
      <c r="B5" t="s">
        <v>28</v>
      </c>
      <c r="C5" t="s">
        <v>121</v>
      </c>
      <c r="D5">
        <v>1</v>
      </c>
      <c r="E5" t="b">
        <v>0</v>
      </c>
      <c r="F5" t="b">
        <v>0</v>
      </c>
    </row>
    <row r="6" spans="1:6" x14ac:dyDescent="0.2">
      <c r="A6">
        <v>4</v>
      </c>
      <c r="B6" t="s">
        <v>29</v>
      </c>
      <c r="C6" t="s">
        <v>122</v>
      </c>
      <c r="D6">
        <v>0.38919999999999999</v>
      </c>
      <c r="E6" t="b">
        <v>0</v>
      </c>
      <c r="F6" t="b">
        <v>1</v>
      </c>
    </row>
    <row r="7" spans="1:6" x14ac:dyDescent="0.2">
      <c r="A7">
        <v>5</v>
      </c>
      <c r="B7" t="s">
        <v>30</v>
      </c>
      <c r="C7" t="s">
        <v>123</v>
      </c>
      <c r="D7">
        <v>1</v>
      </c>
      <c r="E7" t="b">
        <v>0</v>
      </c>
      <c r="F7" t="b">
        <v>0</v>
      </c>
    </row>
    <row r="8" spans="1:6" x14ac:dyDescent="0.2">
      <c r="A8">
        <v>6</v>
      </c>
      <c r="B8" t="s">
        <v>31</v>
      </c>
      <c r="C8" t="s">
        <v>124</v>
      </c>
      <c r="D8">
        <v>1</v>
      </c>
      <c r="E8" t="b">
        <v>1</v>
      </c>
      <c r="F8" t="b">
        <v>0</v>
      </c>
    </row>
    <row r="9" spans="1:6" x14ac:dyDescent="0.2">
      <c r="A9">
        <v>7</v>
      </c>
      <c r="B9" t="s">
        <v>32</v>
      </c>
      <c r="C9" t="s">
        <v>125</v>
      </c>
      <c r="D9">
        <v>1</v>
      </c>
      <c r="E9" t="b">
        <v>1</v>
      </c>
      <c r="F9" t="b">
        <v>0</v>
      </c>
    </row>
    <row r="10" spans="1:6" x14ac:dyDescent="0.2">
      <c r="A10">
        <v>8</v>
      </c>
      <c r="B10" t="s">
        <v>33</v>
      </c>
      <c r="C10" t="s">
        <v>126</v>
      </c>
      <c r="D10">
        <v>1</v>
      </c>
      <c r="E10" t="b">
        <v>1</v>
      </c>
      <c r="F10" t="b">
        <v>0</v>
      </c>
    </row>
    <row r="11" spans="1:6" x14ac:dyDescent="0.2">
      <c r="A11">
        <v>9</v>
      </c>
      <c r="B11" t="s">
        <v>34</v>
      </c>
      <c r="C11" t="s">
        <v>127</v>
      </c>
      <c r="D11">
        <v>0.31030000000000002</v>
      </c>
      <c r="E11" t="b">
        <v>0</v>
      </c>
      <c r="F11" t="b">
        <v>0</v>
      </c>
    </row>
    <row r="12" spans="1:6" x14ac:dyDescent="0.2">
      <c r="A12">
        <v>10</v>
      </c>
      <c r="B12" t="s">
        <v>35</v>
      </c>
      <c r="C12" t="s">
        <v>128</v>
      </c>
      <c r="D12">
        <v>0.77800000000000002</v>
      </c>
      <c r="E12" t="b">
        <v>1</v>
      </c>
      <c r="F12" t="b">
        <v>1</v>
      </c>
    </row>
    <row r="13" spans="1:6" x14ac:dyDescent="0.2">
      <c r="A13">
        <v>11</v>
      </c>
      <c r="B13" t="s">
        <v>36</v>
      </c>
      <c r="C13" t="s">
        <v>129</v>
      </c>
      <c r="D13">
        <v>0.8044</v>
      </c>
      <c r="E13" t="b">
        <v>1</v>
      </c>
      <c r="F13" t="b">
        <v>1</v>
      </c>
    </row>
    <row r="14" spans="1:6" x14ac:dyDescent="0.2">
      <c r="A14">
        <v>12</v>
      </c>
      <c r="B14" t="s">
        <v>37</v>
      </c>
      <c r="C14" t="s">
        <v>130</v>
      </c>
      <c r="D14">
        <v>0.28589999999999999</v>
      </c>
      <c r="E14" t="b">
        <v>1</v>
      </c>
      <c r="F14" t="b">
        <v>0</v>
      </c>
    </row>
    <row r="15" spans="1:6" x14ac:dyDescent="0.2">
      <c r="A15">
        <v>13</v>
      </c>
      <c r="B15" t="s">
        <v>38</v>
      </c>
      <c r="C15" t="s">
        <v>131</v>
      </c>
      <c r="D15">
        <v>1</v>
      </c>
      <c r="E15" t="b">
        <v>1</v>
      </c>
      <c r="F15" t="b">
        <v>0</v>
      </c>
    </row>
    <row r="16" spans="1:6" x14ac:dyDescent="0.2">
      <c r="A16">
        <v>14</v>
      </c>
      <c r="B16" t="s">
        <v>39</v>
      </c>
      <c r="C16" t="s">
        <v>132</v>
      </c>
      <c r="D16">
        <v>0.64759999999999995</v>
      </c>
      <c r="E16" t="b">
        <v>0</v>
      </c>
      <c r="F16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7450-8EA5-2643-BDAD-C4D3EEF321B7}">
  <dimension ref="A1:I211"/>
  <sheetViews>
    <sheetView workbookViewId="0">
      <selection activeCell="A2" sqref="A2:I211"/>
    </sheetView>
    <sheetView workbookViewId="1"/>
  </sheetViews>
  <sheetFormatPr baseColWidth="10" defaultColWidth="11" defaultRowHeight="16" x14ac:dyDescent="0.2"/>
  <cols>
    <col min="1" max="1" width="3.1640625" bestFit="1" customWidth="1"/>
    <col min="2" max="2" width="25.6640625" bestFit="1" customWidth="1"/>
    <col min="3" max="3" width="7.83203125" bestFit="1" customWidth="1"/>
    <col min="4" max="4" width="16" bestFit="1" customWidth="1"/>
    <col min="5" max="5" width="8.1640625" bestFit="1" customWidth="1"/>
    <col min="6" max="6" width="9.16406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-71607</v>
      </c>
      <c r="D2" t="s">
        <v>9</v>
      </c>
      <c r="E2" t="s">
        <v>10</v>
      </c>
      <c r="F2" t="s">
        <v>11</v>
      </c>
      <c r="I2" t="s">
        <v>12</v>
      </c>
    </row>
    <row r="3" spans="1:9" x14ac:dyDescent="0.2">
      <c r="A3">
        <v>1</v>
      </c>
      <c r="B3" t="s">
        <v>13</v>
      </c>
      <c r="C3">
        <v>40594</v>
      </c>
      <c r="D3" t="s">
        <v>9</v>
      </c>
      <c r="E3" t="s">
        <v>10</v>
      </c>
      <c r="F3" t="s">
        <v>11</v>
      </c>
      <c r="I3" t="s">
        <v>12</v>
      </c>
    </row>
    <row r="4" spans="1:9" x14ac:dyDescent="0.2">
      <c r="A4">
        <v>2</v>
      </c>
      <c r="B4" t="s">
        <v>14</v>
      </c>
      <c r="C4">
        <v>-218811</v>
      </c>
      <c r="D4" t="s">
        <v>9</v>
      </c>
      <c r="E4" t="s">
        <v>10</v>
      </c>
      <c r="F4" t="s">
        <v>11</v>
      </c>
      <c r="I4" t="s">
        <v>12</v>
      </c>
    </row>
    <row r="5" spans="1:9" x14ac:dyDescent="0.2">
      <c r="A5">
        <v>3</v>
      </c>
      <c r="B5" t="s">
        <v>15</v>
      </c>
      <c r="C5">
        <v>-41877</v>
      </c>
      <c r="D5" t="s">
        <v>9</v>
      </c>
      <c r="E5" t="s">
        <v>10</v>
      </c>
      <c r="F5" t="s">
        <v>11</v>
      </c>
      <c r="I5" t="s">
        <v>12</v>
      </c>
    </row>
    <row r="6" spans="1:9" x14ac:dyDescent="0.2">
      <c r="A6">
        <v>4</v>
      </c>
      <c r="B6" t="s">
        <v>16</v>
      </c>
      <c r="C6">
        <v>-57919</v>
      </c>
      <c r="D6" t="s">
        <v>9</v>
      </c>
      <c r="E6" t="s">
        <v>10</v>
      </c>
      <c r="F6" t="s">
        <v>11</v>
      </c>
      <c r="I6" t="s">
        <v>12</v>
      </c>
    </row>
    <row r="7" spans="1:9" x14ac:dyDescent="0.2">
      <c r="A7">
        <v>5</v>
      </c>
      <c r="B7" t="s">
        <v>17</v>
      </c>
      <c r="C7">
        <v>-11085</v>
      </c>
      <c r="D7" t="s">
        <v>9</v>
      </c>
      <c r="E7" t="s">
        <v>10</v>
      </c>
      <c r="F7" t="s">
        <v>11</v>
      </c>
      <c r="I7" t="s">
        <v>12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12</v>
      </c>
    </row>
    <row r="9" spans="1:9" x14ac:dyDescent="0.2">
      <c r="A9">
        <v>7</v>
      </c>
      <c r="B9" t="s">
        <v>19</v>
      </c>
      <c r="C9">
        <v>41</v>
      </c>
      <c r="D9" t="s">
        <v>9</v>
      </c>
      <c r="E9" t="s">
        <v>10</v>
      </c>
      <c r="F9" t="s">
        <v>11</v>
      </c>
      <c r="I9" t="s">
        <v>12</v>
      </c>
    </row>
    <row r="10" spans="1:9" x14ac:dyDescent="0.2">
      <c r="A10">
        <v>8</v>
      </c>
      <c r="B10" t="s">
        <v>20</v>
      </c>
      <c r="C10">
        <v>521</v>
      </c>
      <c r="D10" t="s">
        <v>9</v>
      </c>
      <c r="E10" t="s">
        <v>10</v>
      </c>
      <c r="F10" t="s">
        <v>11</v>
      </c>
      <c r="I10" t="s">
        <v>12</v>
      </c>
    </row>
    <row r="11" spans="1:9" x14ac:dyDescent="0.2">
      <c r="A11">
        <v>9</v>
      </c>
      <c r="B11" t="s">
        <v>21</v>
      </c>
      <c r="C11">
        <v>447</v>
      </c>
      <c r="D11" t="s">
        <v>9</v>
      </c>
      <c r="E11" t="s">
        <v>10</v>
      </c>
      <c r="F11" t="s">
        <v>11</v>
      </c>
      <c r="I11" t="s">
        <v>12</v>
      </c>
    </row>
    <row r="12" spans="1:9" x14ac:dyDescent="0.2">
      <c r="A12">
        <v>10</v>
      </c>
      <c r="B12" t="s">
        <v>22</v>
      </c>
      <c r="C12">
        <v>85</v>
      </c>
      <c r="D12" t="s">
        <v>9</v>
      </c>
      <c r="E12" t="s">
        <v>10</v>
      </c>
      <c r="F12" t="s">
        <v>11</v>
      </c>
      <c r="I12" t="s">
        <v>12</v>
      </c>
    </row>
    <row r="13" spans="1:9" x14ac:dyDescent="0.2">
      <c r="A13">
        <v>11</v>
      </c>
      <c r="B13" t="s">
        <v>23</v>
      </c>
      <c r="C13">
        <v>76140</v>
      </c>
      <c r="D13" t="s">
        <v>9</v>
      </c>
      <c r="E13" t="s">
        <v>10</v>
      </c>
      <c r="F13" t="s">
        <v>11</v>
      </c>
      <c r="I13" t="s">
        <v>12</v>
      </c>
    </row>
    <row r="14" spans="1:9" x14ac:dyDescent="0.2">
      <c r="A14">
        <v>12</v>
      </c>
      <c r="B14" t="s">
        <v>24</v>
      </c>
      <c r="C14">
        <v>547</v>
      </c>
      <c r="D14" t="s">
        <v>9</v>
      </c>
      <c r="E14" t="s">
        <v>10</v>
      </c>
      <c r="F14" t="s">
        <v>11</v>
      </c>
      <c r="I14" t="s">
        <v>12</v>
      </c>
    </row>
    <row r="15" spans="1:9" x14ac:dyDescent="0.2">
      <c r="A15">
        <v>13</v>
      </c>
      <c r="B15" t="s">
        <v>25</v>
      </c>
      <c r="C15">
        <v>7648</v>
      </c>
      <c r="D15" t="s">
        <v>9</v>
      </c>
      <c r="E15" t="s">
        <v>10</v>
      </c>
      <c r="F15" t="s">
        <v>11</v>
      </c>
      <c r="I15" t="s">
        <v>12</v>
      </c>
    </row>
    <row r="16" spans="1:9" x14ac:dyDescent="0.2">
      <c r="A16">
        <v>0</v>
      </c>
      <c r="B16" t="s">
        <v>8</v>
      </c>
      <c r="C16">
        <v>-73142</v>
      </c>
      <c r="D16" t="s">
        <v>9</v>
      </c>
      <c r="E16" t="s">
        <v>10</v>
      </c>
      <c r="F16" t="s">
        <v>11</v>
      </c>
      <c r="I16" t="s">
        <v>26</v>
      </c>
    </row>
    <row r="17" spans="1:9" x14ac:dyDescent="0.2">
      <c r="A17">
        <v>1</v>
      </c>
      <c r="B17" t="s">
        <v>13</v>
      </c>
      <c r="C17">
        <v>23112</v>
      </c>
      <c r="D17" t="s">
        <v>9</v>
      </c>
      <c r="E17" t="s">
        <v>10</v>
      </c>
      <c r="F17" t="s">
        <v>11</v>
      </c>
      <c r="I17" t="s">
        <v>26</v>
      </c>
    </row>
    <row r="18" spans="1:9" x14ac:dyDescent="0.2">
      <c r="A18">
        <v>2</v>
      </c>
      <c r="B18" t="s">
        <v>14</v>
      </c>
      <c r="C18">
        <v>-1329</v>
      </c>
      <c r="D18" t="s">
        <v>9</v>
      </c>
      <c r="E18" t="s">
        <v>10</v>
      </c>
      <c r="F18" t="s">
        <v>11</v>
      </c>
      <c r="I18" t="s">
        <v>26</v>
      </c>
    </row>
    <row r="19" spans="1:9" x14ac:dyDescent="0.2">
      <c r="A19">
        <v>3</v>
      </c>
      <c r="B19" t="s">
        <v>15</v>
      </c>
      <c r="C19">
        <v>-164653</v>
      </c>
      <c r="D19" t="s">
        <v>9</v>
      </c>
      <c r="E19" t="s">
        <v>10</v>
      </c>
      <c r="F19" t="s">
        <v>11</v>
      </c>
      <c r="I19" t="s">
        <v>26</v>
      </c>
    </row>
    <row r="20" spans="1:9" x14ac:dyDescent="0.2">
      <c r="A20">
        <v>4</v>
      </c>
      <c r="B20" t="s">
        <v>16</v>
      </c>
      <c r="C20">
        <v>-1078</v>
      </c>
      <c r="D20" t="s">
        <v>9</v>
      </c>
      <c r="E20" t="s">
        <v>10</v>
      </c>
      <c r="F20" t="s">
        <v>11</v>
      </c>
      <c r="I20" t="s">
        <v>26</v>
      </c>
    </row>
    <row r="21" spans="1:9" x14ac:dyDescent="0.2">
      <c r="A21">
        <v>5</v>
      </c>
      <c r="B21" t="s">
        <v>17</v>
      </c>
      <c r="C21">
        <v>-133501</v>
      </c>
      <c r="D21" t="s">
        <v>9</v>
      </c>
      <c r="E21" t="s">
        <v>10</v>
      </c>
      <c r="F21" t="s">
        <v>11</v>
      </c>
      <c r="I21" t="s">
        <v>26</v>
      </c>
    </row>
    <row r="22" spans="1:9" x14ac:dyDescent="0.2">
      <c r="A22">
        <v>6</v>
      </c>
      <c r="B22" t="s">
        <v>18</v>
      </c>
      <c r="C22">
        <v>0</v>
      </c>
      <c r="D22" t="s">
        <v>9</v>
      </c>
      <c r="E22" t="s">
        <v>10</v>
      </c>
      <c r="F22" t="s">
        <v>11</v>
      </c>
      <c r="I22" t="s">
        <v>26</v>
      </c>
    </row>
    <row r="23" spans="1:9" x14ac:dyDescent="0.2">
      <c r="A23">
        <v>7</v>
      </c>
      <c r="B23" t="s">
        <v>19</v>
      </c>
      <c r="C23">
        <v>277</v>
      </c>
      <c r="D23" t="s">
        <v>9</v>
      </c>
      <c r="E23" t="s">
        <v>10</v>
      </c>
      <c r="F23" t="s">
        <v>11</v>
      </c>
      <c r="I23" t="s">
        <v>26</v>
      </c>
    </row>
    <row r="24" spans="1:9" x14ac:dyDescent="0.2">
      <c r="A24">
        <v>8</v>
      </c>
      <c r="B24" t="s">
        <v>20</v>
      </c>
      <c r="C24">
        <v>2093</v>
      </c>
      <c r="D24" t="s">
        <v>9</v>
      </c>
      <c r="E24" t="s">
        <v>10</v>
      </c>
      <c r="F24" t="s">
        <v>11</v>
      </c>
      <c r="I24" t="s">
        <v>26</v>
      </c>
    </row>
    <row r="25" spans="1:9" x14ac:dyDescent="0.2">
      <c r="A25">
        <v>9</v>
      </c>
      <c r="B25" t="s">
        <v>21</v>
      </c>
      <c r="C25">
        <v>6</v>
      </c>
      <c r="D25" t="s">
        <v>9</v>
      </c>
      <c r="E25" t="s">
        <v>10</v>
      </c>
      <c r="F25" t="s">
        <v>11</v>
      </c>
      <c r="I25" t="s">
        <v>26</v>
      </c>
    </row>
    <row r="26" spans="1:9" x14ac:dyDescent="0.2">
      <c r="A26">
        <v>10</v>
      </c>
      <c r="B26" t="s">
        <v>22</v>
      </c>
      <c r="C26">
        <v>755</v>
      </c>
      <c r="D26" t="s">
        <v>9</v>
      </c>
      <c r="E26" t="s">
        <v>10</v>
      </c>
      <c r="F26" t="s">
        <v>11</v>
      </c>
      <c r="I26" t="s">
        <v>26</v>
      </c>
    </row>
    <row r="27" spans="1:9" x14ac:dyDescent="0.2">
      <c r="A27">
        <v>11</v>
      </c>
      <c r="B27" t="s">
        <v>23</v>
      </c>
      <c r="C27">
        <v>145462</v>
      </c>
      <c r="D27" t="s">
        <v>9</v>
      </c>
      <c r="E27" t="s">
        <v>10</v>
      </c>
      <c r="F27" t="s">
        <v>11</v>
      </c>
      <c r="I27" t="s">
        <v>26</v>
      </c>
    </row>
    <row r="28" spans="1:9" x14ac:dyDescent="0.2">
      <c r="A28">
        <v>12</v>
      </c>
      <c r="B28" t="s">
        <v>24</v>
      </c>
      <c r="C28">
        <v>2628</v>
      </c>
      <c r="D28" t="s">
        <v>9</v>
      </c>
      <c r="E28" t="s">
        <v>10</v>
      </c>
      <c r="F28" t="s">
        <v>11</v>
      </c>
      <c r="I28" t="s">
        <v>26</v>
      </c>
    </row>
    <row r="29" spans="1:9" x14ac:dyDescent="0.2">
      <c r="A29">
        <v>13</v>
      </c>
      <c r="B29" t="s">
        <v>25</v>
      </c>
      <c r="C29">
        <v>32296</v>
      </c>
      <c r="D29" t="s">
        <v>9</v>
      </c>
      <c r="E29" t="s">
        <v>10</v>
      </c>
      <c r="F29" t="s">
        <v>11</v>
      </c>
      <c r="I29" t="s">
        <v>26</v>
      </c>
    </row>
    <row r="30" spans="1:9" x14ac:dyDescent="0.2">
      <c r="A30">
        <v>0</v>
      </c>
      <c r="B30" t="s">
        <v>8</v>
      </c>
      <c r="C30">
        <v>0</v>
      </c>
      <c r="D30" t="s">
        <v>9</v>
      </c>
      <c r="E30" t="s">
        <v>10</v>
      </c>
      <c r="F30" t="s">
        <v>11</v>
      </c>
      <c r="I30" t="s">
        <v>27</v>
      </c>
    </row>
    <row r="31" spans="1:9" x14ac:dyDescent="0.2">
      <c r="A31">
        <v>1</v>
      </c>
      <c r="B31" t="s">
        <v>13</v>
      </c>
      <c r="C31">
        <v>12416</v>
      </c>
      <c r="D31" t="s">
        <v>9</v>
      </c>
      <c r="E31" t="s">
        <v>10</v>
      </c>
      <c r="F31" t="s">
        <v>11</v>
      </c>
      <c r="I31" t="s">
        <v>27</v>
      </c>
    </row>
    <row r="32" spans="1:9" x14ac:dyDescent="0.2">
      <c r="A32">
        <v>2</v>
      </c>
      <c r="B32" t="s">
        <v>14</v>
      </c>
      <c r="C32">
        <v>0</v>
      </c>
      <c r="D32" t="s">
        <v>9</v>
      </c>
      <c r="E32" t="s">
        <v>10</v>
      </c>
      <c r="F32" t="s">
        <v>11</v>
      </c>
      <c r="I32" t="s">
        <v>27</v>
      </c>
    </row>
    <row r="33" spans="1:9" x14ac:dyDescent="0.2">
      <c r="A33">
        <v>3</v>
      </c>
      <c r="B33" t="s">
        <v>15</v>
      </c>
      <c r="C33">
        <v>0</v>
      </c>
      <c r="D33" t="s">
        <v>9</v>
      </c>
      <c r="E33" t="s">
        <v>10</v>
      </c>
      <c r="F33" t="s">
        <v>11</v>
      </c>
      <c r="I33" t="s">
        <v>27</v>
      </c>
    </row>
    <row r="34" spans="1:9" x14ac:dyDescent="0.2">
      <c r="A34">
        <v>4</v>
      </c>
      <c r="B34" t="s">
        <v>16</v>
      </c>
      <c r="C34">
        <v>-5484</v>
      </c>
      <c r="D34" t="s">
        <v>9</v>
      </c>
      <c r="E34" t="s">
        <v>10</v>
      </c>
      <c r="F34" t="s">
        <v>11</v>
      </c>
      <c r="I34" t="s">
        <v>27</v>
      </c>
    </row>
    <row r="35" spans="1:9" x14ac:dyDescent="0.2">
      <c r="A35">
        <v>5</v>
      </c>
      <c r="B35" t="s">
        <v>17</v>
      </c>
      <c r="C35">
        <v>0</v>
      </c>
      <c r="D35" t="s">
        <v>9</v>
      </c>
      <c r="E35" t="s">
        <v>10</v>
      </c>
      <c r="F35" t="s">
        <v>11</v>
      </c>
      <c r="I35" t="s">
        <v>27</v>
      </c>
    </row>
    <row r="36" spans="1:9" x14ac:dyDescent="0.2">
      <c r="A36">
        <v>6</v>
      </c>
      <c r="B36" t="s">
        <v>18</v>
      </c>
      <c r="C36">
        <v>0</v>
      </c>
      <c r="D36" t="s">
        <v>9</v>
      </c>
      <c r="E36" t="s">
        <v>10</v>
      </c>
      <c r="F36" t="s">
        <v>11</v>
      </c>
      <c r="I36" t="s">
        <v>27</v>
      </c>
    </row>
    <row r="37" spans="1:9" x14ac:dyDescent="0.2">
      <c r="A37">
        <v>7</v>
      </c>
      <c r="B37" t="s">
        <v>19</v>
      </c>
      <c r="C37">
        <v>7935</v>
      </c>
      <c r="D37" t="s">
        <v>9</v>
      </c>
      <c r="E37" t="s">
        <v>10</v>
      </c>
      <c r="F37" t="s">
        <v>11</v>
      </c>
      <c r="I37" t="s">
        <v>27</v>
      </c>
    </row>
    <row r="38" spans="1:9" x14ac:dyDescent="0.2">
      <c r="A38">
        <v>8</v>
      </c>
      <c r="B38" t="s">
        <v>20</v>
      </c>
      <c r="C38">
        <v>679</v>
      </c>
      <c r="D38" t="s">
        <v>9</v>
      </c>
      <c r="E38" t="s">
        <v>10</v>
      </c>
      <c r="F38" t="s">
        <v>11</v>
      </c>
      <c r="I38" t="s">
        <v>27</v>
      </c>
    </row>
    <row r="39" spans="1:9" x14ac:dyDescent="0.2">
      <c r="A39">
        <v>9</v>
      </c>
      <c r="B39" t="s">
        <v>21</v>
      </c>
      <c r="C39">
        <v>17800</v>
      </c>
      <c r="D39" t="s">
        <v>9</v>
      </c>
      <c r="E39" t="s">
        <v>10</v>
      </c>
      <c r="F39" t="s">
        <v>11</v>
      </c>
      <c r="I39" t="s">
        <v>27</v>
      </c>
    </row>
    <row r="40" spans="1:9" x14ac:dyDescent="0.2">
      <c r="A40">
        <v>10</v>
      </c>
      <c r="B40" t="s">
        <v>22</v>
      </c>
      <c r="C40">
        <v>342</v>
      </c>
      <c r="D40" t="s">
        <v>9</v>
      </c>
      <c r="E40" t="s">
        <v>10</v>
      </c>
      <c r="F40" t="s">
        <v>11</v>
      </c>
      <c r="I40" t="s">
        <v>27</v>
      </c>
    </row>
    <row r="41" spans="1:9" x14ac:dyDescent="0.2">
      <c r="A41">
        <v>11</v>
      </c>
      <c r="B41" t="s">
        <v>23</v>
      </c>
      <c r="C41">
        <v>0</v>
      </c>
      <c r="D41" t="s">
        <v>9</v>
      </c>
      <c r="E41" t="s">
        <v>10</v>
      </c>
      <c r="F41" t="s">
        <v>11</v>
      </c>
      <c r="I41" t="s">
        <v>27</v>
      </c>
    </row>
    <row r="42" spans="1:9" x14ac:dyDescent="0.2">
      <c r="A42">
        <v>12</v>
      </c>
      <c r="B42" t="s">
        <v>24</v>
      </c>
      <c r="C42">
        <v>220</v>
      </c>
      <c r="D42" t="s">
        <v>9</v>
      </c>
      <c r="E42" t="s">
        <v>10</v>
      </c>
      <c r="F42" t="s">
        <v>11</v>
      </c>
      <c r="I42" t="s">
        <v>27</v>
      </c>
    </row>
    <row r="43" spans="1:9" x14ac:dyDescent="0.2">
      <c r="A43">
        <v>13</v>
      </c>
      <c r="B43" t="s">
        <v>25</v>
      </c>
      <c r="C43">
        <v>5995</v>
      </c>
      <c r="D43" t="s">
        <v>9</v>
      </c>
      <c r="E43" t="s">
        <v>10</v>
      </c>
      <c r="F43" t="s">
        <v>11</v>
      </c>
      <c r="I43" t="s">
        <v>27</v>
      </c>
    </row>
    <row r="44" spans="1:9" x14ac:dyDescent="0.2">
      <c r="A44">
        <v>0</v>
      </c>
      <c r="B44" t="s">
        <v>8</v>
      </c>
      <c r="C44">
        <v>0</v>
      </c>
      <c r="D44" t="s">
        <v>9</v>
      </c>
      <c r="E44" t="s">
        <v>10</v>
      </c>
      <c r="F44" t="s">
        <v>11</v>
      </c>
      <c r="I44" t="s">
        <v>28</v>
      </c>
    </row>
    <row r="45" spans="1:9" x14ac:dyDescent="0.2">
      <c r="A45">
        <v>1</v>
      </c>
      <c r="B45" t="s">
        <v>13</v>
      </c>
      <c r="C45">
        <v>5022</v>
      </c>
      <c r="D45" t="s">
        <v>9</v>
      </c>
      <c r="E45" t="s">
        <v>10</v>
      </c>
      <c r="F45" t="s">
        <v>11</v>
      </c>
      <c r="I45" t="s">
        <v>28</v>
      </c>
    </row>
    <row r="46" spans="1:9" x14ac:dyDescent="0.2">
      <c r="A46">
        <v>2</v>
      </c>
      <c r="B46" t="s">
        <v>14</v>
      </c>
      <c r="C46">
        <v>0</v>
      </c>
      <c r="D46" t="s">
        <v>9</v>
      </c>
      <c r="E46" t="s">
        <v>10</v>
      </c>
      <c r="F46" t="s">
        <v>11</v>
      </c>
      <c r="I46" t="s">
        <v>28</v>
      </c>
    </row>
    <row r="47" spans="1:9" x14ac:dyDescent="0.2">
      <c r="A47">
        <v>3</v>
      </c>
      <c r="B47" t="s">
        <v>15</v>
      </c>
      <c r="C47">
        <v>0</v>
      </c>
      <c r="D47" t="s">
        <v>9</v>
      </c>
      <c r="E47" t="s">
        <v>10</v>
      </c>
      <c r="F47" t="s">
        <v>11</v>
      </c>
      <c r="I47" t="s">
        <v>28</v>
      </c>
    </row>
    <row r="48" spans="1:9" x14ac:dyDescent="0.2">
      <c r="A48">
        <v>4</v>
      </c>
      <c r="B48" t="s">
        <v>16</v>
      </c>
      <c r="C48">
        <v>-324.75</v>
      </c>
      <c r="D48" t="s">
        <v>9</v>
      </c>
      <c r="E48" t="s">
        <v>10</v>
      </c>
      <c r="F48" t="s">
        <v>11</v>
      </c>
      <c r="I48" t="s">
        <v>28</v>
      </c>
    </row>
    <row r="49" spans="1:9" x14ac:dyDescent="0.2">
      <c r="A49">
        <v>5</v>
      </c>
      <c r="B49" t="s">
        <v>17</v>
      </c>
      <c r="C49">
        <v>0</v>
      </c>
      <c r="D49" t="s">
        <v>9</v>
      </c>
      <c r="E49" t="s">
        <v>10</v>
      </c>
      <c r="F49" t="s">
        <v>11</v>
      </c>
      <c r="I49" t="s">
        <v>28</v>
      </c>
    </row>
    <row r="50" spans="1:9" x14ac:dyDescent="0.2">
      <c r="A50">
        <v>6</v>
      </c>
      <c r="B50" t="s">
        <v>18</v>
      </c>
      <c r="C50">
        <v>0</v>
      </c>
      <c r="D50" t="s">
        <v>9</v>
      </c>
      <c r="E50" t="s">
        <v>10</v>
      </c>
      <c r="F50" t="s">
        <v>11</v>
      </c>
      <c r="I50" t="s">
        <v>28</v>
      </c>
    </row>
    <row r="51" spans="1:9" x14ac:dyDescent="0.2">
      <c r="A51">
        <v>7</v>
      </c>
      <c r="B51" t="s">
        <v>19</v>
      </c>
      <c r="C51">
        <v>15</v>
      </c>
      <c r="D51" t="s">
        <v>9</v>
      </c>
      <c r="E51" t="s">
        <v>10</v>
      </c>
      <c r="F51" t="s">
        <v>11</v>
      </c>
      <c r="I51" t="s">
        <v>28</v>
      </c>
    </row>
    <row r="52" spans="1:9" x14ac:dyDescent="0.2">
      <c r="A52">
        <v>8</v>
      </c>
      <c r="B52" t="s">
        <v>20</v>
      </c>
      <c r="C52">
        <v>18</v>
      </c>
      <c r="D52" t="s">
        <v>9</v>
      </c>
      <c r="E52" t="s">
        <v>10</v>
      </c>
      <c r="F52" t="s">
        <v>11</v>
      </c>
      <c r="I52" t="s">
        <v>28</v>
      </c>
    </row>
    <row r="53" spans="1:9" x14ac:dyDescent="0.2">
      <c r="A53">
        <v>9</v>
      </c>
      <c r="B53" t="s">
        <v>21</v>
      </c>
      <c r="C53">
        <v>176</v>
      </c>
      <c r="D53" t="s">
        <v>9</v>
      </c>
      <c r="E53" t="s">
        <v>10</v>
      </c>
      <c r="F53" t="s">
        <v>11</v>
      </c>
      <c r="I53" t="s">
        <v>28</v>
      </c>
    </row>
    <row r="54" spans="1:9" x14ac:dyDescent="0.2">
      <c r="A54">
        <v>10</v>
      </c>
      <c r="B54" t="s">
        <v>22</v>
      </c>
      <c r="C54">
        <v>522</v>
      </c>
      <c r="D54" t="s">
        <v>9</v>
      </c>
      <c r="E54" t="s">
        <v>10</v>
      </c>
      <c r="F54" t="s">
        <v>11</v>
      </c>
      <c r="I54" t="s">
        <v>28</v>
      </c>
    </row>
    <row r="55" spans="1:9" x14ac:dyDescent="0.2">
      <c r="A55">
        <v>11</v>
      </c>
      <c r="B55" t="s">
        <v>23</v>
      </c>
      <c r="C55">
        <v>0</v>
      </c>
      <c r="D55" t="s">
        <v>9</v>
      </c>
      <c r="E55" t="s">
        <v>10</v>
      </c>
      <c r="F55" t="s">
        <v>11</v>
      </c>
      <c r="I55" t="s">
        <v>28</v>
      </c>
    </row>
    <row r="56" spans="1:9" x14ac:dyDescent="0.2">
      <c r="A56">
        <v>12</v>
      </c>
      <c r="B56" t="s">
        <v>24</v>
      </c>
      <c r="C56">
        <v>806</v>
      </c>
      <c r="D56" t="s">
        <v>9</v>
      </c>
      <c r="E56" t="s">
        <v>10</v>
      </c>
      <c r="F56" t="s">
        <v>11</v>
      </c>
      <c r="I56" t="s">
        <v>28</v>
      </c>
    </row>
    <row r="57" spans="1:9" x14ac:dyDescent="0.2">
      <c r="A57">
        <v>13</v>
      </c>
      <c r="B57" t="s">
        <v>25</v>
      </c>
      <c r="C57">
        <v>1471</v>
      </c>
      <c r="D57" t="s">
        <v>9</v>
      </c>
      <c r="E57" t="s">
        <v>10</v>
      </c>
      <c r="F57" t="s">
        <v>11</v>
      </c>
      <c r="I57" t="s">
        <v>28</v>
      </c>
    </row>
    <row r="58" spans="1:9" x14ac:dyDescent="0.2">
      <c r="A58">
        <v>0</v>
      </c>
      <c r="B58" t="s">
        <v>8</v>
      </c>
      <c r="C58">
        <v>0</v>
      </c>
      <c r="D58" t="s">
        <v>9</v>
      </c>
      <c r="E58" t="s">
        <v>10</v>
      </c>
      <c r="F58" t="s">
        <v>11</v>
      </c>
      <c r="I58" t="s">
        <v>29</v>
      </c>
    </row>
    <row r="59" spans="1:9" x14ac:dyDescent="0.2">
      <c r="A59">
        <v>1</v>
      </c>
      <c r="B59" t="s">
        <v>13</v>
      </c>
      <c r="C59">
        <v>15208</v>
      </c>
      <c r="D59" t="s">
        <v>9</v>
      </c>
      <c r="E59" t="s">
        <v>10</v>
      </c>
      <c r="F59" t="s">
        <v>11</v>
      </c>
      <c r="I59" t="s">
        <v>29</v>
      </c>
    </row>
    <row r="60" spans="1:9" x14ac:dyDescent="0.2">
      <c r="A60">
        <v>2</v>
      </c>
      <c r="B60" t="s">
        <v>14</v>
      </c>
      <c r="C60">
        <v>0</v>
      </c>
      <c r="D60" t="s">
        <v>9</v>
      </c>
      <c r="E60" t="s">
        <v>10</v>
      </c>
      <c r="F60" t="s">
        <v>11</v>
      </c>
      <c r="I60" t="s">
        <v>29</v>
      </c>
    </row>
    <row r="61" spans="1:9" x14ac:dyDescent="0.2">
      <c r="A61">
        <v>3</v>
      </c>
      <c r="B61" t="s">
        <v>15</v>
      </c>
      <c r="C61">
        <v>0</v>
      </c>
      <c r="D61" t="s">
        <v>9</v>
      </c>
      <c r="E61" t="s">
        <v>10</v>
      </c>
      <c r="F61" t="s">
        <v>11</v>
      </c>
      <c r="I61" t="s">
        <v>29</v>
      </c>
    </row>
    <row r="62" spans="1:9" x14ac:dyDescent="0.2">
      <c r="A62">
        <v>4</v>
      </c>
      <c r="B62" t="s">
        <v>16</v>
      </c>
      <c r="C62">
        <v>-1341.25</v>
      </c>
      <c r="D62" t="s">
        <v>9</v>
      </c>
      <c r="E62" t="s">
        <v>10</v>
      </c>
      <c r="F62" t="s">
        <v>11</v>
      </c>
      <c r="I62" t="s">
        <v>29</v>
      </c>
    </row>
    <row r="63" spans="1:9" x14ac:dyDescent="0.2">
      <c r="A63">
        <v>5</v>
      </c>
      <c r="B63" t="s">
        <v>17</v>
      </c>
      <c r="C63">
        <v>0</v>
      </c>
      <c r="D63" t="s">
        <v>9</v>
      </c>
      <c r="E63" t="s">
        <v>10</v>
      </c>
      <c r="F63" t="s">
        <v>11</v>
      </c>
      <c r="I63" t="s">
        <v>29</v>
      </c>
    </row>
    <row r="64" spans="1:9" x14ac:dyDescent="0.2">
      <c r="A64">
        <v>6</v>
      </c>
      <c r="B64" t="s">
        <v>18</v>
      </c>
      <c r="C64">
        <v>0</v>
      </c>
      <c r="D64" t="s">
        <v>9</v>
      </c>
      <c r="E64" t="s">
        <v>10</v>
      </c>
      <c r="F64" t="s">
        <v>11</v>
      </c>
      <c r="I64" t="s">
        <v>29</v>
      </c>
    </row>
    <row r="65" spans="1:9" x14ac:dyDescent="0.2">
      <c r="A65">
        <v>7</v>
      </c>
      <c r="B65" t="s">
        <v>19</v>
      </c>
      <c r="C65">
        <v>1137</v>
      </c>
      <c r="D65" t="s">
        <v>9</v>
      </c>
      <c r="E65" t="s">
        <v>10</v>
      </c>
      <c r="F65" t="s">
        <v>11</v>
      </c>
      <c r="I65" t="s">
        <v>29</v>
      </c>
    </row>
    <row r="66" spans="1:9" x14ac:dyDescent="0.2">
      <c r="A66">
        <v>8</v>
      </c>
      <c r="B66" t="s">
        <v>20</v>
      </c>
      <c r="C66">
        <v>1235</v>
      </c>
      <c r="D66" t="s">
        <v>9</v>
      </c>
      <c r="E66" t="s">
        <v>10</v>
      </c>
      <c r="F66" t="s">
        <v>11</v>
      </c>
      <c r="I66" t="s">
        <v>29</v>
      </c>
    </row>
    <row r="67" spans="1:9" x14ac:dyDescent="0.2">
      <c r="A67">
        <v>9</v>
      </c>
      <c r="B67" t="s">
        <v>21</v>
      </c>
      <c r="C67">
        <v>19500</v>
      </c>
      <c r="D67" t="s">
        <v>9</v>
      </c>
      <c r="E67" t="s">
        <v>10</v>
      </c>
      <c r="F67" t="s">
        <v>11</v>
      </c>
      <c r="I67" t="s">
        <v>29</v>
      </c>
    </row>
    <row r="68" spans="1:9" x14ac:dyDescent="0.2">
      <c r="A68">
        <v>10</v>
      </c>
      <c r="B68" t="s">
        <v>22</v>
      </c>
      <c r="C68">
        <v>115</v>
      </c>
      <c r="D68" t="s">
        <v>9</v>
      </c>
      <c r="E68" t="s">
        <v>10</v>
      </c>
      <c r="F68" t="s">
        <v>11</v>
      </c>
      <c r="I68" t="s">
        <v>29</v>
      </c>
    </row>
    <row r="69" spans="1:9" x14ac:dyDescent="0.2">
      <c r="A69">
        <v>11</v>
      </c>
      <c r="B69" t="s">
        <v>23</v>
      </c>
      <c r="C69">
        <v>0</v>
      </c>
      <c r="D69" t="s">
        <v>9</v>
      </c>
      <c r="E69" t="s">
        <v>10</v>
      </c>
      <c r="F69" t="s">
        <v>11</v>
      </c>
      <c r="I69" t="s">
        <v>29</v>
      </c>
    </row>
    <row r="70" spans="1:9" x14ac:dyDescent="0.2">
      <c r="A70">
        <v>12</v>
      </c>
      <c r="B70" t="s">
        <v>24</v>
      </c>
      <c r="C70">
        <v>9516</v>
      </c>
      <c r="D70" t="s">
        <v>9</v>
      </c>
      <c r="E70" t="s">
        <v>10</v>
      </c>
      <c r="F70" t="s">
        <v>11</v>
      </c>
      <c r="I70" t="s">
        <v>29</v>
      </c>
    </row>
    <row r="71" spans="1:9" x14ac:dyDescent="0.2">
      <c r="A71">
        <v>13</v>
      </c>
      <c r="B71" t="s">
        <v>25</v>
      </c>
      <c r="C71">
        <v>46978</v>
      </c>
      <c r="D71" t="s">
        <v>9</v>
      </c>
      <c r="E71" t="s">
        <v>10</v>
      </c>
      <c r="F71" t="s">
        <v>11</v>
      </c>
      <c r="I71" t="s">
        <v>29</v>
      </c>
    </row>
    <row r="72" spans="1:9" x14ac:dyDescent="0.2">
      <c r="A72">
        <v>0</v>
      </c>
      <c r="B72" t="s">
        <v>8</v>
      </c>
      <c r="C72">
        <v>0</v>
      </c>
      <c r="D72" t="s">
        <v>9</v>
      </c>
      <c r="E72" t="s">
        <v>10</v>
      </c>
      <c r="F72" t="s">
        <v>11</v>
      </c>
      <c r="I72" t="s">
        <v>30</v>
      </c>
    </row>
    <row r="73" spans="1:9" x14ac:dyDescent="0.2">
      <c r="A73">
        <v>1</v>
      </c>
      <c r="B73" t="s">
        <v>13</v>
      </c>
      <c r="C73">
        <v>3688</v>
      </c>
      <c r="D73" t="s">
        <v>9</v>
      </c>
      <c r="E73" t="s">
        <v>10</v>
      </c>
      <c r="F73" t="s">
        <v>11</v>
      </c>
      <c r="I73" t="s">
        <v>30</v>
      </c>
    </row>
    <row r="74" spans="1:9" x14ac:dyDescent="0.2">
      <c r="A74">
        <v>2</v>
      </c>
      <c r="B74" t="s">
        <v>14</v>
      </c>
      <c r="C74">
        <v>0</v>
      </c>
      <c r="D74" t="s">
        <v>9</v>
      </c>
      <c r="E74" t="s">
        <v>10</v>
      </c>
      <c r="F74" t="s">
        <v>11</v>
      </c>
      <c r="I74" t="s">
        <v>30</v>
      </c>
    </row>
    <row r="75" spans="1:9" x14ac:dyDescent="0.2">
      <c r="A75">
        <v>3</v>
      </c>
      <c r="B75" t="s">
        <v>15</v>
      </c>
      <c r="C75">
        <v>0</v>
      </c>
      <c r="D75" t="s">
        <v>9</v>
      </c>
      <c r="E75" t="s">
        <v>10</v>
      </c>
      <c r="F75" t="s">
        <v>11</v>
      </c>
      <c r="I75" t="s">
        <v>30</v>
      </c>
    </row>
    <row r="76" spans="1:9" x14ac:dyDescent="0.2">
      <c r="A76">
        <v>4</v>
      </c>
      <c r="B76" t="s">
        <v>16</v>
      </c>
      <c r="C76">
        <v>-1295.25</v>
      </c>
      <c r="D76" t="s">
        <v>9</v>
      </c>
      <c r="E76" t="s">
        <v>10</v>
      </c>
      <c r="F76" t="s">
        <v>11</v>
      </c>
      <c r="I76" t="s">
        <v>30</v>
      </c>
    </row>
    <row r="77" spans="1:9" x14ac:dyDescent="0.2">
      <c r="A77">
        <v>5</v>
      </c>
      <c r="B77" t="s">
        <v>17</v>
      </c>
      <c r="C77">
        <v>0</v>
      </c>
      <c r="D77" t="s">
        <v>9</v>
      </c>
      <c r="E77" t="s">
        <v>10</v>
      </c>
      <c r="F77" t="s">
        <v>11</v>
      </c>
      <c r="I77" t="s">
        <v>30</v>
      </c>
    </row>
    <row r="78" spans="1:9" x14ac:dyDescent="0.2">
      <c r="A78">
        <v>6</v>
      </c>
      <c r="B78" t="s">
        <v>18</v>
      </c>
      <c r="C78">
        <v>0</v>
      </c>
      <c r="D78" t="s">
        <v>9</v>
      </c>
      <c r="E78" t="s">
        <v>10</v>
      </c>
      <c r="F78" t="s">
        <v>11</v>
      </c>
      <c r="I78" t="s">
        <v>30</v>
      </c>
    </row>
    <row r="79" spans="1:9" x14ac:dyDescent="0.2">
      <c r="A79">
        <v>7</v>
      </c>
      <c r="B79" t="s">
        <v>19</v>
      </c>
      <c r="C79">
        <v>3</v>
      </c>
      <c r="D79" t="s">
        <v>9</v>
      </c>
      <c r="E79" t="s">
        <v>10</v>
      </c>
      <c r="F79" t="s">
        <v>11</v>
      </c>
      <c r="I79" t="s">
        <v>30</v>
      </c>
    </row>
    <row r="80" spans="1:9" x14ac:dyDescent="0.2">
      <c r="A80">
        <v>8</v>
      </c>
      <c r="B80" t="s">
        <v>20</v>
      </c>
      <c r="C80">
        <v>2</v>
      </c>
      <c r="D80" t="s">
        <v>9</v>
      </c>
      <c r="E80" t="s">
        <v>10</v>
      </c>
      <c r="F80" t="s">
        <v>11</v>
      </c>
      <c r="I80" t="s">
        <v>30</v>
      </c>
    </row>
    <row r="81" spans="1:9" x14ac:dyDescent="0.2">
      <c r="A81">
        <v>9</v>
      </c>
      <c r="B81" t="s">
        <v>21</v>
      </c>
      <c r="C81">
        <v>177</v>
      </c>
      <c r="D81" t="s">
        <v>9</v>
      </c>
      <c r="E81" t="s">
        <v>10</v>
      </c>
      <c r="F81" t="s">
        <v>11</v>
      </c>
      <c r="I81" t="s">
        <v>30</v>
      </c>
    </row>
    <row r="82" spans="1:9" x14ac:dyDescent="0.2">
      <c r="A82">
        <v>10</v>
      </c>
      <c r="B82" t="s">
        <v>22</v>
      </c>
      <c r="C82">
        <v>8</v>
      </c>
      <c r="D82" t="s">
        <v>9</v>
      </c>
      <c r="E82" t="s">
        <v>10</v>
      </c>
      <c r="F82" t="s">
        <v>11</v>
      </c>
      <c r="I82" t="s">
        <v>30</v>
      </c>
    </row>
    <row r="83" spans="1:9" x14ac:dyDescent="0.2">
      <c r="A83">
        <v>11</v>
      </c>
      <c r="B83" t="s">
        <v>23</v>
      </c>
      <c r="C83">
        <v>0</v>
      </c>
      <c r="D83" t="s">
        <v>9</v>
      </c>
      <c r="E83" t="s">
        <v>10</v>
      </c>
      <c r="F83" t="s">
        <v>11</v>
      </c>
      <c r="I83" t="s">
        <v>30</v>
      </c>
    </row>
    <row r="84" spans="1:9" x14ac:dyDescent="0.2">
      <c r="A84">
        <v>12</v>
      </c>
      <c r="B84" t="s">
        <v>24</v>
      </c>
      <c r="C84">
        <v>324</v>
      </c>
      <c r="D84" t="s">
        <v>9</v>
      </c>
      <c r="E84" t="s">
        <v>10</v>
      </c>
      <c r="F84" t="s">
        <v>11</v>
      </c>
      <c r="I84" t="s">
        <v>30</v>
      </c>
    </row>
    <row r="85" spans="1:9" x14ac:dyDescent="0.2">
      <c r="A85">
        <v>13</v>
      </c>
      <c r="B85" t="s">
        <v>25</v>
      </c>
      <c r="C85">
        <v>2430</v>
      </c>
      <c r="D85" t="s">
        <v>9</v>
      </c>
      <c r="E85" t="s">
        <v>10</v>
      </c>
      <c r="F85" t="s">
        <v>11</v>
      </c>
      <c r="I85" t="s">
        <v>30</v>
      </c>
    </row>
    <row r="86" spans="1:9" x14ac:dyDescent="0.2">
      <c r="A86">
        <v>0</v>
      </c>
      <c r="B86" t="s">
        <v>8</v>
      </c>
      <c r="C86">
        <v>-26177</v>
      </c>
      <c r="D86" t="s">
        <v>9</v>
      </c>
      <c r="E86" t="s">
        <v>10</v>
      </c>
      <c r="F86" t="s">
        <v>11</v>
      </c>
      <c r="I86" t="s">
        <v>31</v>
      </c>
    </row>
    <row r="87" spans="1:9" x14ac:dyDescent="0.2">
      <c r="A87">
        <v>1</v>
      </c>
      <c r="B87" t="s">
        <v>13</v>
      </c>
      <c r="C87">
        <v>10400</v>
      </c>
      <c r="D87" t="s">
        <v>9</v>
      </c>
      <c r="E87" t="s">
        <v>10</v>
      </c>
      <c r="F87" t="s">
        <v>11</v>
      </c>
      <c r="I87" t="s">
        <v>31</v>
      </c>
    </row>
    <row r="88" spans="1:9" x14ac:dyDescent="0.2">
      <c r="A88">
        <v>2</v>
      </c>
      <c r="B88" t="s">
        <v>14</v>
      </c>
      <c r="C88">
        <v>-24825</v>
      </c>
      <c r="D88" t="s">
        <v>9</v>
      </c>
      <c r="E88" t="s">
        <v>10</v>
      </c>
      <c r="F88" t="s">
        <v>11</v>
      </c>
      <c r="I88" t="s">
        <v>31</v>
      </c>
    </row>
    <row r="89" spans="1:9" x14ac:dyDescent="0.2">
      <c r="A89">
        <v>3</v>
      </c>
      <c r="B89" t="s">
        <v>15</v>
      </c>
      <c r="C89">
        <v>-69861</v>
      </c>
      <c r="D89" t="s">
        <v>9</v>
      </c>
      <c r="E89" t="s">
        <v>10</v>
      </c>
      <c r="F89" t="s">
        <v>11</v>
      </c>
      <c r="I89" t="s">
        <v>31</v>
      </c>
    </row>
    <row r="90" spans="1:9" x14ac:dyDescent="0.2">
      <c r="A90">
        <v>4</v>
      </c>
      <c r="B90" t="s">
        <v>16</v>
      </c>
      <c r="C90">
        <v>-11490</v>
      </c>
      <c r="D90" t="s">
        <v>9</v>
      </c>
      <c r="E90" t="s">
        <v>10</v>
      </c>
      <c r="F90" t="s">
        <v>11</v>
      </c>
      <c r="I90" t="s">
        <v>31</v>
      </c>
    </row>
    <row r="91" spans="1:9" x14ac:dyDescent="0.2">
      <c r="A91">
        <v>5</v>
      </c>
      <c r="B91" t="s">
        <v>17</v>
      </c>
      <c r="C91">
        <v>-32335</v>
      </c>
      <c r="D91" t="s">
        <v>9</v>
      </c>
      <c r="E91" t="s">
        <v>10</v>
      </c>
      <c r="F91" t="s">
        <v>11</v>
      </c>
      <c r="I91" t="s">
        <v>31</v>
      </c>
    </row>
    <row r="92" spans="1:9" x14ac:dyDescent="0.2">
      <c r="A92">
        <v>6</v>
      </c>
      <c r="B92" t="s">
        <v>18</v>
      </c>
      <c r="C92">
        <v>0</v>
      </c>
      <c r="D92" t="s">
        <v>9</v>
      </c>
      <c r="E92" t="s">
        <v>10</v>
      </c>
      <c r="F92" t="s">
        <v>11</v>
      </c>
      <c r="I92" t="s">
        <v>31</v>
      </c>
    </row>
    <row r="93" spans="1:9" x14ac:dyDescent="0.2">
      <c r="A93">
        <v>7</v>
      </c>
      <c r="B93" t="s">
        <v>19</v>
      </c>
      <c r="C93">
        <v>537</v>
      </c>
      <c r="D93" t="s">
        <v>9</v>
      </c>
      <c r="E93" t="s">
        <v>10</v>
      </c>
      <c r="F93" t="s">
        <v>11</v>
      </c>
      <c r="I93" t="s">
        <v>31</v>
      </c>
    </row>
    <row r="94" spans="1:9" x14ac:dyDescent="0.2">
      <c r="A94">
        <v>8</v>
      </c>
      <c r="B94" t="s">
        <v>20</v>
      </c>
      <c r="C94">
        <v>1469</v>
      </c>
      <c r="D94" t="s">
        <v>9</v>
      </c>
      <c r="E94" t="s">
        <v>10</v>
      </c>
      <c r="F94" t="s">
        <v>11</v>
      </c>
      <c r="I94" t="s">
        <v>31</v>
      </c>
    </row>
    <row r="95" spans="1:9" x14ac:dyDescent="0.2">
      <c r="A95">
        <v>9</v>
      </c>
      <c r="B95" t="s">
        <v>21</v>
      </c>
      <c r="C95">
        <v>284</v>
      </c>
      <c r="D95" t="s">
        <v>9</v>
      </c>
      <c r="E95" t="s">
        <v>10</v>
      </c>
      <c r="F95" t="s">
        <v>11</v>
      </c>
      <c r="I95" t="s">
        <v>31</v>
      </c>
    </row>
    <row r="96" spans="1:9" x14ac:dyDescent="0.2">
      <c r="A96">
        <v>10</v>
      </c>
      <c r="B96" t="s">
        <v>22</v>
      </c>
      <c r="C96">
        <v>798</v>
      </c>
      <c r="D96" t="s">
        <v>9</v>
      </c>
      <c r="E96" t="s">
        <v>10</v>
      </c>
      <c r="F96" t="s">
        <v>11</v>
      </c>
      <c r="I96" t="s">
        <v>31</v>
      </c>
    </row>
    <row r="97" spans="1:9" x14ac:dyDescent="0.2">
      <c r="A97">
        <v>11</v>
      </c>
      <c r="B97" t="s">
        <v>23</v>
      </c>
      <c r="C97">
        <v>45753</v>
      </c>
      <c r="D97" t="s">
        <v>9</v>
      </c>
      <c r="E97" t="s">
        <v>10</v>
      </c>
      <c r="F97" t="s">
        <v>11</v>
      </c>
      <c r="I97" t="s">
        <v>31</v>
      </c>
    </row>
    <row r="98" spans="1:9" x14ac:dyDescent="0.2">
      <c r="A98">
        <v>12</v>
      </c>
      <c r="B98" t="s">
        <v>24</v>
      </c>
      <c r="C98">
        <v>1890</v>
      </c>
      <c r="D98" t="s">
        <v>9</v>
      </c>
      <c r="E98" t="s">
        <v>10</v>
      </c>
      <c r="F98" t="s">
        <v>11</v>
      </c>
      <c r="I98" t="s">
        <v>31</v>
      </c>
    </row>
    <row r="99" spans="1:9" x14ac:dyDescent="0.2">
      <c r="A99">
        <v>13</v>
      </c>
      <c r="B99" t="s">
        <v>25</v>
      </c>
      <c r="C99">
        <v>6718</v>
      </c>
      <c r="D99" t="s">
        <v>9</v>
      </c>
      <c r="E99" t="s">
        <v>10</v>
      </c>
      <c r="F99" t="s">
        <v>11</v>
      </c>
      <c r="I99" t="s">
        <v>31</v>
      </c>
    </row>
    <row r="100" spans="1:9" x14ac:dyDescent="0.2">
      <c r="A100">
        <v>0</v>
      </c>
      <c r="B100" t="s">
        <v>8</v>
      </c>
      <c r="C100">
        <v>-6453</v>
      </c>
      <c r="D100" t="s">
        <v>9</v>
      </c>
      <c r="E100" t="s">
        <v>10</v>
      </c>
      <c r="F100" t="s">
        <v>11</v>
      </c>
      <c r="I100" t="s">
        <v>32</v>
      </c>
    </row>
    <row r="101" spans="1:9" x14ac:dyDescent="0.2">
      <c r="A101">
        <v>1</v>
      </c>
      <c r="B101" t="s">
        <v>13</v>
      </c>
      <c r="C101">
        <v>1716</v>
      </c>
      <c r="D101" t="s">
        <v>9</v>
      </c>
      <c r="E101" t="s">
        <v>10</v>
      </c>
      <c r="F101" t="s">
        <v>11</v>
      </c>
      <c r="I101" t="s">
        <v>32</v>
      </c>
    </row>
    <row r="102" spans="1:9" x14ac:dyDescent="0.2">
      <c r="A102">
        <v>2</v>
      </c>
      <c r="B102" t="s">
        <v>14</v>
      </c>
      <c r="C102">
        <v>-48258</v>
      </c>
      <c r="D102" t="s">
        <v>9</v>
      </c>
      <c r="E102" t="s">
        <v>10</v>
      </c>
      <c r="F102" t="s">
        <v>11</v>
      </c>
      <c r="I102" t="s">
        <v>32</v>
      </c>
    </row>
    <row r="103" spans="1:9" x14ac:dyDescent="0.2">
      <c r="A103">
        <v>3</v>
      </c>
      <c r="B103" t="s">
        <v>15</v>
      </c>
      <c r="C103">
        <v>-7643</v>
      </c>
      <c r="D103" t="s">
        <v>9</v>
      </c>
      <c r="E103" t="s">
        <v>10</v>
      </c>
      <c r="F103" t="s">
        <v>11</v>
      </c>
      <c r="I103" t="s">
        <v>32</v>
      </c>
    </row>
    <row r="104" spans="1:9" x14ac:dyDescent="0.2">
      <c r="A104">
        <v>4</v>
      </c>
      <c r="B104" t="s">
        <v>16</v>
      </c>
      <c r="C104">
        <v>-45763</v>
      </c>
      <c r="D104" t="s">
        <v>9</v>
      </c>
      <c r="E104" t="s">
        <v>10</v>
      </c>
      <c r="F104" t="s">
        <v>11</v>
      </c>
      <c r="I104" t="s">
        <v>32</v>
      </c>
    </row>
    <row r="105" spans="1:9" x14ac:dyDescent="0.2">
      <c r="A105">
        <v>5</v>
      </c>
      <c r="B105" t="s">
        <v>17</v>
      </c>
      <c r="C105">
        <v>-7248</v>
      </c>
      <c r="D105" t="s">
        <v>9</v>
      </c>
      <c r="E105" t="s">
        <v>10</v>
      </c>
      <c r="F105" t="s">
        <v>11</v>
      </c>
      <c r="I105" t="s">
        <v>32</v>
      </c>
    </row>
    <row r="106" spans="1:9" x14ac:dyDescent="0.2">
      <c r="A106">
        <v>6</v>
      </c>
      <c r="B106" t="s">
        <v>18</v>
      </c>
      <c r="C106">
        <v>0</v>
      </c>
      <c r="D106" t="s">
        <v>9</v>
      </c>
      <c r="E106" t="s">
        <v>10</v>
      </c>
      <c r="F106" t="s">
        <v>11</v>
      </c>
      <c r="I106" t="s">
        <v>32</v>
      </c>
    </row>
    <row r="107" spans="1:9" x14ac:dyDescent="0.2">
      <c r="A107">
        <v>7</v>
      </c>
      <c r="B107" t="s">
        <v>19</v>
      </c>
      <c r="C107">
        <v>445</v>
      </c>
      <c r="D107" t="s">
        <v>9</v>
      </c>
      <c r="E107" t="s">
        <v>10</v>
      </c>
      <c r="F107" t="s">
        <v>11</v>
      </c>
      <c r="I107" t="s">
        <v>32</v>
      </c>
    </row>
    <row r="108" spans="1:9" x14ac:dyDescent="0.2">
      <c r="A108">
        <v>8</v>
      </c>
      <c r="B108" t="s">
        <v>20</v>
      </c>
      <c r="C108">
        <v>738</v>
      </c>
      <c r="D108" t="s">
        <v>9</v>
      </c>
      <c r="E108" t="s">
        <v>10</v>
      </c>
      <c r="F108" t="s">
        <v>11</v>
      </c>
      <c r="I108" t="s">
        <v>32</v>
      </c>
    </row>
    <row r="109" spans="1:9" x14ac:dyDescent="0.2">
      <c r="A109">
        <v>9</v>
      </c>
      <c r="B109" t="s">
        <v>21</v>
      </c>
      <c r="C109">
        <v>47</v>
      </c>
      <c r="D109" t="s">
        <v>9</v>
      </c>
      <c r="E109" t="s">
        <v>10</v>
      </c>
      <c r="F109" t="s">
        <v>11</v>
      </c>
      <c r="I109" t="s">
        <v>32</v>
      </c>
    </row>
    <row r="110" spans="1:9" x14ac:dyDescent="0.2">
      <c r="A110">
        <v>10</v>
      </c>
      <c r="B110" t="s">
        <v>22</v>
      </c>
      <c r="C110">
        <v>7</v>
      </c>
      <c r="D110" t="s">
        <v>9</v>
      </c>
      <c r="E110" t="s">
        <v>10</v>
      </c>
      <c r="F110" t="s">
        <v>11</v>
      </c>
      <c r="I110" t="s">
        <v>32</v>
      </c>
    </row>
    <row r="111" spans="1:9" x14ac:dyDescent="0.2">
      <c r="A111">
        <v>11</v>
      </c>
      <c r="B111" t="s">
        <v>23</v>
      </c>
      <c r="C111">
        <v>55007</v>
      </c>
      <c r="D111" t="s">
        <v>9</v>
      </c>
      <c r="E111" t="s">
        <v>10</v>
      </c>
      <c r="F111" t="s">
        <v>11</v>
      </c>
      <c r="I111" t="s">
        <v>32</v>
      </c>
    </row>
    <row r="112" spans="1:9" x14ac:dyDescent="0.2">
      <c r="A112">
        <v>12</v>
      </c>
      <c r="B112" t="s">
        <v>24</v>
      </c>
      <c r="C112">
        <v>231</v>
      </c>
      <c r="D112" t="s">
        <v>9</v>
      </c>
      <c r="E112" t="s">
        <v>10</v>
      </c>
      <c r="F112" t="s">
        <v>11</v>
      </c>
      <c r="I112" t="s">
        <v>32</v>
      </c>
    </row>
    <row r="113" spans="1:9" x14ac:dyDescent="0.2">
      <c r="A113">
        <v>13</v>
      </c>
      <c r="B113" t="s">
        <v>25</v>
      </c>
      <c r="C113">
        <v>508</v>
      </c>
      <c r="D113" t="s">
        <v>9</v>
      </c>
      <c r="E113" t="s">
        <v>10</v>
      </c>
      <c r="F113" t="s">
        <v>11</v>
      </c>
      <c r="I113" t="s">
        <v>32</v>
      </c>
    </row>
    <row r="114" spans="1:9" x14ac:dyDescent="0.2">
      <c r="A114">
        <v>0</v>
      </c>
      <c r="B114" t="s">
        <v>8</v>
      </c>
      <c r="C114">
        <v>-33078</v>
      </c>
      <c r="D114" t="s">
        <v>9</v>
      </c>
      <c r="E114" t="s">
        <v>10</v>
      </c>
      <c r="F114" t="s">
        <v>11</v>
      </c>
      <c r="I114" t="s">
        <v>33</v>
      </c>
    </row>
    <row r="115" spans="1:9" x14ac:dyDescent="0.2">
      <c r="A115">
        <v>1</v>
      </c>
      <c r="B115" t="s">
        <v>13</v>
      </c>
      <c r="C115">
        <v>9254</v>
      </c>
      <c r="D115" t="s">
        <v>9</v>
      </c>
      <c r="E115" t="s">
        <v>10</v>
      </c>
      <c r="F115" t="s">
        <v>11</v>
      </c>
      <c r="I115" t="s">
        <v>33</v>
      </c>
    </row>
    <row r="116" spans="1:9" x14ac:dyDescent="0.2">
      <c r="A116">
        <v>2</v>
      </c>
      <c r="B116" t="s">
        <v>14</v>
      </c>
      <c r="C116">
        <v>-96423</v>
      </c>
      <c r="D116" t="s">
        <v>9</v>
      </c>
      <c r="E116" t="s">
        <v>10</v>
      </c>
      <c r="F116" t="s">
        <v>11</v>
      </c>
      <c r="I116" t="s">
        <v>33</v>
      </c>
    </row>
    <row r="117" spans="1:9" x14ac:dyDescent="0.2">
      <c r="A117">
        <v>3</v>
      </c>
      <c r="B117" t="s">
        <v>15</v>
      </c>
      <c r="C117">
        <v>-11487</v>
      </c>
      <c r="D117" t="s">
        <v>9</v>
      </c>
      <c r="E117" t="s">
        <v>10</v>
      </c>
      <c r="F117" t="s">
        <v>11</v>
      </c>
      <c r="I117" t="s">
        <v>33</v>
      </c>
    </row>
    <row r="118" spans="1:9" x14ac:dyDescent="0.2">
      <c r="A118">
        <v>4</v>
      </c>
      <c r="B118" t="s">
        <v>16</v>
      </c>
      <c r="C118">
        <v>-75078</v>
      </c>
      <c r="D118" t="s">
        <v>9</v>
      </c>
      <c r="E118" t="s">
        <v>10</v>
      </c>
      <c r="F118" t="s">
        <v>11</v>
      </c>
      <c r="I118" t="s">
        <v>33</v>
      </c>
    </row>
    <row r="119" spans="1:9" x14ac:dyDescent="0.2">
      <c r="A119">
        <v>5</v>
      </c>
      <c r="B119" t="s">
        <v>17</v>
      </c>
      <c r="C119">
        <v>-8944</v>
      </c>
      <c r="D119" t="s">
        <v>9</v>
      </c>
      <c r="E119" t="s">
        <v>10</v>
      </c>
      <c r="F119" t="s">
        <v>11</v>
      </c>
      <c r="I119" t="s">
        <v>33</v>
      </c>
    </row>
    <row r="120" spans="1:9" x14ac:dyDescent="0.2">
      <c r="A120">
        <v>6</v>
      </c>
      <c r="B120" t="s">
        <v>18</v>
      </c>
      <c r="C120">
        <v>0</v>
      </c>
      <c r="D120" t="s">
        <v>9</v>
      </c>
      <c r="E120" t="s">
        <v>10</v>
      </c>
      <c r="F120" t="s">
        <v>11</v>
      </c>
      <c r="I120" t="s">
        <v>33</v>
      </c>
    </row>
    <row r="121" spans="1:9" x14ac:dyDescent="0.2">
      <c r="A121">
        <v>7</v>
      </c>
      <c r="B121" t="s">
        <v>19</v>
      </c>
      <c r="C121">
        <v>27</v>
      </c>
      <c r="D121" t="s">
        <v>9</v>
      </c>
      <c r="E121" t="s">
        <v>10</v>
      </c>
      <c r="F121" t="s">
        <v>11</v>
      </c>
      <c r="I121" t="s">
        <v>33</v>
      </c>
    </row>
    <row r="122" spans="1:9" x14ac:dyDescent="0.2">
      <c r="A122">
        <v>8</v>
      </c>
      <c r="B122" t="s">
        <v>20</v>
      </c>
      <c r="C122">
        <v>5046</v>
      </c>
      <c r="D122" t="s">
        <v>9</v>
      </c>
      <c r="E122" t="s">
        <v>10</v>
      </c>
      <c r="F122" t="s">
        <v>11</v>
      </c>
      <c r="I122" t="s">
        <v>33</v>
      </c>
    </row>
    <row r="123" spans="1:9" x14ac:dyDescent="0.2">
      <c r="A123">
        <v>9</v>
      </c>
      <c r="B123" t="s">
        <v>21</v>
      </c>
      <c r="C123">
        <v>489</v>
      </c>
      <c r="D123" t="s">
        <v>9</v>
      </c>
      <c r="E123" t="s">
        <v>10</v>
      </c>
      <c r="F123" t="s">
        <v>11</v>
      </c>
      <c r="I123" t="s">
        <v>33</v>
      </c>
    </row>
    <row r="124" spans="1:9" x14ac:dyDescent="0.2">
      <c r="A124">
        <v>10</v>
      </c>
      <c r="B124" t="s">
        <v>22</v>
      </c>
      <c r="C124">
        <v>58</v>
      </c>
      <c r="D124" t="s">
        <v>9</v>
      </c>
      <c r="E124" t="s">
        <v>10</v>
      </c>
      <c r="F124" t="s">
        <v>11</v>
      </c>
      <c r="I124" t="s">
        <v>33</v>
      </c>
    </row>
    <row r="125" spans="1:9" x14ac:dyDescent="0.2">
      <c r="A125">
        <v>11</v>
      </c>
      <c r="B125" t="s">
        <v>23</v>
      </c>
      <c r="C125">
        <v>80090</v>
      </c>
      <c r="D125" t="s">
        <v>9</v>
      </c>
      <c r="E125" t="s">
        <v>10</v>
      </c>
      <c r="F125" t="s">
        <v>11</v>
      </c>
      <c r="I125" t="s">
        <v>33</v>
      </c>
    </row>
    <row r="126" spans="1:9" x14ac:dyDescent="0.2">
      <c r="A126">
        <v>12</v>
      </c>
      <c r="B126" t="s">
        <v>24</v>
      </c>
      <c r="C126">
        <v>6586</v>
      </c>
      <c r="D126" t="s">
        <v>9</v>
      </c>
      <c r="E126" t="s">
        <v>10</v>
      </c>
      <c r="F126" t="s">
        <v>11</v>
      </c>
      <c r="I126" t="s">
        <v>33</v>
      </c>
    </row>
    <row r="127" spans="1:9" x14ac:dyDescent="0.2">
      <c r="A127">
        <v>13</v>
      </c>
      <c r="B127" t="s">
        <v>25</v>
      </c>
      <c r="C127">
        <v>13094</v>
      </c>
      <c r="D127" t="s">
        <v>9</v>
      </c>
      <c r="E127" t="s">
        <v>10</v>
      </c>
      <c r="F127" t="s">
        <v>11</v>
      </c>
      <c r="I127" t="s">
        <v>33</v>
      </c>
    </row>
    <row r="128" spans="1:9" x14ac:dyDescent="0.2">
      <c r="A128">
        <v>0</v>
      </c>
      <c r="B128" t="s">
        <v>8</v>
      </c>
      <c r="C128">
        <v>0</v>
      </c>
      <c r="D128" t="s">
        <v>9</v>
      </c>
      <c r="E128" t="s">
        <v>10</v>
      </c>
      <c r="F128" t="s">
        <v>11</v>
      </c>
      <c r="I128" t="s">
        <v>34</v>
      </c>
    </row>
    <row r="129" spans="1:9" x14ac:dyDescent="0.2">
      <c r="A129">
        <v>1</v>
      </c>
      <c r="B129" t="s">
        <v>13</v>
      </c>
      <c r="C129">
        <v>43381</v>
      </c>
      <c r="D129" t="s">
        <v>9</v>
      </c>
      <c r="E129" t="s">
        <v>10</v>
      </c>
      <c r="F129" t="s">
        <v>11</v>
      </c>
      <c r="I129" t="s">
        <v>34</v>
      </c>
    </row>
    <row r="130" spans="1:9" x14ac:dyDescent="0.2">
      <c r="A130">
        <v>2</v>
      </c>
      <c r="B130" t="s">
        <v>14</v>
      </c>
      <c r="C130">
        <v>0</v>
      </c>
      <c r="D130" t="s">
        <v>9</v>
      </c>
      <c r="E130" t="s">
        <v>10</v>
      </c>
      <c r="F130" t="s">
        <v>11</v>
      </c>
      <c r="I130" t="s">
        <v>34</v>
      </c>
    </row>
    <row r="131" spans="1:9" x14ac:dyDescent="0.2">
      <c r="A131">
        <v>3</v>
      </c>
      <c r="B131" t="s">
        <v>15</v>
      </c>
      <c r="C131">
        <v>0</v>
      </c>
      <c r="D131" t="s">
        <v>9</v>
      </c>
      <c r="E131" t="s">
        <v>10</v>
      </c>
      <c r="F131" t="s">
        <v>11</v>
      </c>
      <c r="I131" t="s">
        <v>34</v>
      </c>
    </row>
    <row r="132" spans="1:9" x14ac:dyDescent="0.2">
      <c r="A132">
        <v>4</v>
      </c>
      <c r="B132" t="s">
        <v>16</v>
      </c>
      <c r="C132">
        <v>-6368.25</v>
      </c>
      <c r="D132" t="s">
        <v>9</v>
      </c>
      <c r="E132" t="s">
        <v>10</v>
      </c>
      <c r="F132" t="s">
        <v>11</v>
      </c>
      <c r="I132" t="s">
        <v>34</v>
      </c>
    </row>
    <row r="133" spans="1:9" x14ac:dyDescent="0.2">
      <c r="A133">
        <v>5</v>
      </c>
      <c r="B133" t="s">
        <v>17</v>
      </c>
      <c r="C133">
        <v>0</v>
      </c>
      <c r="D133" t="s">
        <v>9</v>
      </c>
      <c r="E133" t="s">
        <v>10</v>
      </c>
      <c r="F133" t="s">
        <v>11</v>
      </c>
      <c r="I133" t="s">
        <v>34</v>
      </c>
    </row>
    <row r="134" spans="1:9" x14ac:dyDescent="0.2">
      <c r="A134">
        <v>6</v>
      </c>
      <c r="B134" t="s">
        <v>18</v>
      </c>
      <c r="C134">
        <v>0</v>
      </c>
      <c r="D134" t="s">
        <v>9</v>
      </c>
      <c r="E134" t="s">
        <v>10</v>
      </c>
      <c r="F134" t="s">
        <v>11</v>
      </c>
      <c r="I134" t="s">
        <v>34</v>
      </c>
    </row>
    <row r="135" spans="1:9" x14ac:dyDescent="0.2">
      <c r="A135">
        <v>7</v>
      </c>
      <c r="B135" t="s">
        <v>19</v>
      </c>
      <c r="C135">
        <v>688</v>
      </c>
      <c r="D135" t="s">
        <v>9</v>
      </c>
      <c r="E135" t="s">
        <v>10</v>
      </c>
      <c r="F135" t="s">
        <v>11</v>
      </c>
      <c r="I135" t="s">
        <v>34</v>
      </c>
    </row>
    <row r="136" spans="1:9" x14ac:dyDescent="0.2">
      <c r="A136">
        <v>8</v>
      </c>
      <c r="B136" t="s">
        <v>20</v>
      </c>
      <c r="C136">
        <v>100</v>
      </c>
      <c r="D136" t="s">
        <v>9</v>
      </c>
      <c r="E136" t="s">
        <v>10</v>
      </c>
      <c r="F136" t="s">
        <v>11</v>
      </c>
      <c r="I136" t="s">
        <v>34</v>
      </c>
    </row>
    <row r="137" spans="1:9" x14ac:dyDescent="0.2">
      <c r="A137">
        <v>9</v>
      </c>
      <c r="B137" t="s">
        <v>21</v>
      </c>
      <c r="C137">
        <v>858</v>
      </c>
      <c r="D137" t="s">
        <v>9</v>
      </c>
      <c r="E137" t="s">
        <v>10</v>
      </c>
      <c r="F137" t="s">
        <v>11</v>
      </c>
      <c r="I137" t="s">
        <v>34</v>
      </c>
    </row>
    <row r="138" spans="1:9" x14ac:dyDescent="0.2">
      <c r="A138">
        <v>10</v>
      </c>
      <c r="B138" t="s">
        <v>22</v>
      </c>
      <c r="C138">
        <v>479</v>
      </c>
      <c r="D138" t="s">
        <v>9</v>
      </c>
      <c r="E138" t="s">
        <v>10</v>
      </c>
      <c r="F138" t="s">
        <v>11</v>
      </c>
      <c r="I138" t="s">
        <v>34</v>
      </c>
    </row>
    <row r="139" spans="1:9" x14ac:dyDescent="0.2">
      <c r="A139">
        <v>11</v>
      </c>
      <c r="B139" t="s">
        <v>23</v>
      </c>
      <c r="C139">
        <v>0</v>
      </c>
      <c r="D139" t="s">
        <v>9</v>
      </c>
      <c r="E139" t="s">
        <v>10</v>
      </c>
      <c r="F139" t="s">
        <v>11</v>
      </c>
      <c r="I139" t="s">
        <v>34</v>
      </c>
    </row>
    <row r="140" spans="1:9" x14ac:dyDescent="0.2">
      <c r="A140">
        <v>12</v>
      </c>
      <c r="B140" t="s">
        <v>24</v>
      </c>
      <c r="C140">
        <v>15301</v>
      </c>
      <c r="D140" t="s">
        <v>9</v>
      </c>
      <c r="E140" t="s">
        <v>10</v>
      </c>
      <c r="F140" t="s">
        <v>11</v>
      </c>
      <c r="I140" t="s">
        <v>34</v>
      </c>
    </row>
    <row r="141" spans="1:9" x14ac:dyDescent="0.2">
      <c r="A141">
        <v>13</v>
      </c>
      <c r="B141" t="s">
        <v>25</v>
      </c>
      <c r="C141">
        <v>37369</v>
      </c>
      <c r="D141" t="s">
        <v>9</v>
      </c>
      <c r="E141" t="s">
        <v>10</v>
      </c>
      <c r="F141" t="s">
        <v>11</v>
      </c>
      <c r="I141" t="s">
        <v>34</v>
      </c>
    </row>
    <row r="142" spans="1:9" x14ac:dyDescent="0.2">
      <c r="A142">
        <v>0</v>
      </c>
      <c r="B142" t="s">
        <v>8</v>
      </c>
      <c r="C142">
        <v>-19409</v>
      </c>
      <c r="D142" t="s">
        <v>9</v>
      </c>
      <c r="E142" t="s">
        <v>10</v>
      </c>
      <c r="F142" t="s">
        <v>11</v>
      </c>
      <c r="I142" t="s">
        <v>35</v>
      </c>
    </row>
    <row r="143" spans="1:9" x14ac:dyDescent="0.2">
      <c r="A143">
        <v>1</v>
      </c>
      <c r="B143" t="s">
        <v>13</v>
      </c>
      <c r="C143">
        <v>10484</v>
      </c>
      <c r="D143" t="s">
        <v>9</v>
      </c>
      <c r="E143" t="s">
        <v>10</v>
      </c>
      <c r="F143" t="s">
        <v>11</v>
      </c>
      <c r="I143" t="s">
        <v>35</v>
      </c>
    </row>
    <row r="144" spans="1:9" x14ac:dyDescent="0.2">
      <c r="A144">
        <v>2</v>
      </c>
      <c r="B144" t="s">
        <v>14</v>
      </c>
      <c r="C144">
        <v>-5712</v>
      </c>
      <c r="D144" t="s">
        <v>9</v>
      </c>
      <c r="E144" t="s">
        <v>10</v>
      </c>
      <c r="F144" t="s">
        <v>11</v>
      </c>
      <c r="I144" t="s">
        <v>35</v>
      </c>
    </row>
    <row r="145" spans="1:9" x14ac:dyDescent="0.2">
      <c r="A145">
        <v>3</v>
      </c>
      <c r="B145" t="s">
        <v>15</v>
      </c>
      <c r="C145">
        <v>-138475</v>
      </c>
      <c r="D145" t="s">
        <v>9</v>
      </c>
      <c r="E145" t="s">
        <v>10</v>
      </c>
      <c r="F145" t="s">
        <v>11</v>
      </c>
      <c r="I145" t="s">
        <v>35</v>
      </c>
    </row>
    <row r="146" spans="1:9" x14ac:dyDescent="0.2">
      <c r="A146">
        <v>4</v>
      </c>
      <c r="B146" t="s">
        <v>16</v>
      </c>
      <c r="C146">
        <v>-368</v>
      </c>
      <c r="D146" t="s">
        <v>9</v>
      </c>
      <c r="E146" t="s">
        <v>10</v>
      </c>
      <c r="F146" t="s">
        <v>11</v>
      </c>
      <c r="I146" t="s">
        <v>35</v>
      </c>
    </row>
    <row r="147" spans="1:9" x14ac:dyDescent="0.2">
      <c r="A147">
        <v>5</v>
      </c>
      <c r="B147" t="s">
        <v>17</v>
      </c>
      <c r="C147">
        <v>-8910</v>
      </c>
      <c r="D147" t="s">
        <v>9</v>
      </c>
      <c r="E147" t="s">
        <v>10</v>
      </c>
      <c r="F147" t="s">
        <v>11</v>
      </c>
      <c r="I147" t="s">
        <v>35</v>
      </c>
    </row>
    <row r="148" spans="1:9" x14ac:dyDescent="0.2">
      <c r="A148">
        <v>6</v>
      </c>
      <c r="B148" t="s">
        <v>18</v>
      </c>
      <c r="C148">
        <v>0</v>
      </c>
      <c r="D148" t="s">
        <v>9</v>
      </c>
      <c r="E148" t="s">
        <v>10</v>
      </c>
      <c r="F148" t="s">
        <v>11</v>
      </c>
      <c r="I148" t="s">
        <v>35</v>
      </c>
    </row>
    <row r="149" spans="1:9" x14ac:dyDescent="0.2">
      <c r="A149">
        <v>7</v>
      </c>
      <c r="B149" t="s">
        <v>19</v>
      </c>
      <c r="C149">
        <v>1031</v>
      </c>
      <c r="D149" t="s">
        <v>9</v>
      </c>
      <c r="E149" t="s">
        <v>10</v>
      </c>
      <c r="F149" t="s">
        <v>11</v>
      </c>
      <c r="I149" t="s">
        <v>35</v>
      </c>
    </row>
    <row r="150" spans="1:9" x14ac:dyDescent="0.2">
      <c r="A150">
        <v>8</v>
      </c>
      <c r="B150" t="s">
        <v>20</v>
      </c>
      <c r="C150">
        <v>1066</v>
      </c>
      <c r="D150" t="s">
        <v>9</v>
      </c>
      <c r="E150" t="s">
        <v>10</v>
      </c>
      <c r="F150" t="s">
        <v>11</v>
      </c>
      <c r="I150" t="s">
        <v>35</v>
      </c>
    </row>
    <row r="151" spans="1:9" x14ac:dyDescent="0.2">
      <c r="A151">
        <v>9</v>
      </c>
      <c r="B151" t="s">
        <v>21</v>
      </c>
      <c r="C151">
        <v>-300</v>
      </c>
      <c r="D151" t="s">
        <v>9</v>
      </c>
      <c r="E151" t="s">
        <v>10</v>
      </c>
      <c r="F151" t="s">
        <v>11</v>
      </c>
      <c r="I151" t="s">
        <v>35</v>
      </c>
    </row>
    <row r="152" spans="1:9" x14ac:dyDescent="0.2">
      <c r="A152">
        <v>10</v>
      </c>
      <c r="B152" t="s">
        <v>22</v>
      </c>
      <c r="C152">
        <v>-82</v>
      </c>
      <c r="D152" t="s">
        <v>9</v>
      </c>
      <c r="E152" t="s">
        <v>10</v>
      </c>
      <c r="F152" t="s">
        <v>11</v>
      </c>
      <c r="I152" t="s">
        <v>35</v>
      </c>
    </row>
    <row r="153" spans="1:9" x14ac:dyDescent="0.2">
      <c r="A153">
        <v>11</v>
      </c>
      <c r="B153" t="s">
        <v>23</v>
      </c>
      <c r="C153">
        <v>7445</v>
      </c>
      <c r="D153" t="s">
        <v>9</v>
      </c>
      <c r="E153" t="s">
        <v>10</v>
      </c>
      <c r="F153" t="s">
        <v>11</v>
      </c>
      <c r="I153" t="s">
        <v>35</v>
      </c>
    </row>
    <row r="154" spans="1:9" x14ac:dyDescent="0.2">
      <c r="A154">
        <v>12</v>
      </c>
      <c r="B154" t="s">
        <v>24</v>
      </c>
      <c r="C154">
        <v>2986</v>
      </c>
      <c r="D154" t="s">
        <v>9</v>
      </c>
      <c r="E154" t="s">
        <v>10</v>
      </c>
      <c r="F154" t="s">
        <v>11</v>
      </c>
      <c r="I154" t="s">
        <v>35</v>
      </c>
    </row>
    <row r="155" spans="1:9" x14ac:dyDescent="0.2">
      <c r="A155">
        <v>13</v>
      </c>
      <c r="B155" t="s">
        <v>25</v>
      </c>
      <c r="C155">
        <v>3207</v>
      </c>
      <c r="D155" t="s">
        <v>9</v>
      </c>
      <c r="E155" t="s">
        <v>10</v>
      </c>
      <c r="F155" t="s">
        <v>11</v>
      </c>
      <c r="I155" t="s">
        <v>35</v>
      </c>
    </row>
    <row r="156" spans="1:9" x14ac:dyDescent="0.2">
      <c r="A156">
        <v>0</v>
      </c>
      <c r="B156" t="s">
        <v>8</v>
      </c>
      <c r="C156">
        <v>-1437</v>
      </c>
      <c r="D156" t="s">
        <v>9</v>
      </c>
      <c r="E156" t="s">
        <v>10</v>
      </c>
      <c r="F156" t="s">
        <v>11</v>
      </c>
      <c r="I156" t="s">
        <v>36</v>
      </c>
    </row>
    <row r="157" spans="1:9" x14ac:dyDescent="0.2">
      <c r="A157">
        <v>1</v>
      </c>
      <c r="B157" t="s">
        <v>13</v>
      </c>
      <c r="C157">
        <v>1158</v>
      </c>
      <c r="D157" t="s">
        <v>9</v>
      </c>
      <c r="E157" t="s">
        <v>10</v>
      </c>
      <c r="F157" t="s">
        <v>11</v>
      </c>
      <c r="I157" t="s">
        <v>36</v>
      </c>
    </row>
    <row r="158" spans="1:9" x14ac:dyDescent="0.2">
      <c r="A158">
        <v>2</v>
      </c>
      <c r="B158" t="s">
        <v>14</v>
      </c>
      <c r="C158">
        <v>-4080</v>
      </c>
      <c r="D158" t="s">
        <v>9</v>
      </c>
      <c r="E158" t="s">
        <v>10</v>
      </c>
      <c r="F158" t="s">
        <v>11</v>
      </c>
      <c r="I158" t="s">
        <v>36</v>
      </c>
    </row>
    <row r="159" spans="1:9" x14ac:dyDescent="0.2">
      <c r="A159">
        <v>3</v>
      </c>
      <c r="B159" t="s">
        <v>15</v>
      </c>
      <c r="C159">
        <v>-19736</v>
      </c>
      <c r="D159" t="s">
        <v>9</v>
      </c>
      <c r="E159" t="s">
        <v>10</v>
      </c>
      <c r="F159" t="s">
        <v>11</v>
      </c>
      <c r="I159" t="s">
        <v>36</v>
      </c>
    </row>
    <row r="160" spans="1:9" x14ac:dyDescent="0.2">
      <c r="A160">
        <v>4</v>
      </c>
      <c r="B160" t="s">
        <v>16</v>
      </c>
      <c r="C160">
        <v>-2642</v>
      </c>
      <c r="D160" t="s">
        <v>9</v>
      </c>
      <c r="E160" t="s">
        <v>10</v>
      </c>
      <c r="F160" t="s">
        <v>11</v>
      </c>
      <c r="I160" t="s">
        <v>36</v>
      </c>
    </row>
    <row r="161" spans="1:9" x14ac:dyDescent="0.2">
      <c r="A161">
        <v>5</v>
      </c>
      <c r="B161" t="s">
        <v>17</v>
      </c>
      <c r="C161">
        <v>-12781</v>
      </c>
      <c r="D161" t="s">
        <v>9</v>
      </c>
      <c r="E161" t="s">
        <v>10</v>
      </c>
      <c r="F161" t="s">
        <v>11</v>
      </c>
      <c r="I161" t="s">
        <v>36</v>
      </c>
    </row>
    <row r="162" spans="1:9" x14ac:dyDescent="0.2">
      <c r="A162">
        <v>6</v>
      </c>
      <c r="B162" t="s">
        <v>18</v>
      </c>
      <c r="C162">
        <v>0</v>
      </c>
      <c r="D162" t="s">
        <v>9</v>
      </c>
      <c r="E162" t="s">
        <v>10</v>
      </c>
      <c r="F162" t="s">
        <v>11</v>
      </c>
      <c r="I162" t="s">
        <v>36</v>
      </c>
    </row>
    <row r="163" spans="1:9" x14ac:dyDescent="0.2">
      <c r="A163">
        <v>7</v>
      </c>
      <c r="B163" t="s">
        <v>19</v>
      </c>
      <c r="C163">
        <v>10</v>
      </c>
      <c r="D163" t="s">
        <v>9</v>
      </c>
      <c r="E163" t="s">
        <v>10</v>
      </c>
      <c r="F163" t="s">
        <v>11</v>
      </c>
      <c r="I163" t="s">
        <v>36</v>
      </c>
    </row>
    <row r="164" spans="1:9" x14ac:dyDescent="0.2">
      <c r="A164">
        <v>8</v>
      </c>
      <c r="B164" t="s">
        <v>20</v>
      </c>
      <c r="C164">
        <v>3</v>
      </c>
      <c r="D164" t="s">
        <v>9</v>
      </c>
      <c r="E164" t="s">
        <v>10</v>
      </c>
      <c r="F164" t="s">
        <v>11</v>
      </c>
      <c r="I164" t="s">
        <v>36</v>
      </c>
    </row>
    <row r="165" spans="1:9" x14ac:dyDescent="0.2">
      <c r="A165">
        <v>9</v>
      </c>
      <c r="B165" t="s">
        <v>21</v>
      </c>
      <c r="C165">
        <v>500</v>
      </c>
      <c r="D165" t="s">
        <v>9</v>
      </c>
      <c r="E165" t="s">
        <v>10</v>
      </c>
      <c r="F165" t="s">
        <v>11</v>
      </c>
      <c r="I165" t="s">
        <v>36</v>
      </c>
    </row>
    <row r="166" spans="1:9" x14ac:dyDescent="0.2">
      <c r="A166">
        <v>10</v>
      </c>
      <c r="B166" t="s">
        <v>22</v>
      </c>
      <c r="C166">
        <v>25</v>
      </c>
      <c r="D166" t="s">
        <v>9</v>
      </c>
      <c r="E166" t="s">
        <v>10</v>
      </c>
      <c r="F166" t="s">
        <v>11</v>
      </c>
      <c r="I166" t="s">
        <v>36</v>
      </c>
    </row>
    <row r="167" spans="1:9" x14ac:dyDescent="0.2">
      <c r="A167">
        <v>11</v>
      </c>
      <c r="B167" t="s">
        <v>23</v>
      </c>
      <c r="C167">
        <v>15522</v>
      </c>
      <c r="D167" t="s">
        <v>9</v>
      </c>
      <c r="E167" t="s">
        <v>10</v>
      </c>
      <c r="F167" t="s">
        <v>11</v>
      </c>
      <c r="I167" t="s">
        <v>36</v>
      </c>
    </row>
    <row r="168" spans="1:9" x14ac:dyDescent="0.2">
      <c r="A168">
        <v>12</v>
      </c>
      <c r="B168" t="s">
        <v>24</v>
      </c>
      <c r="C168">
        <v>13</v>
      </c>
      <c r="D168" t="s">
        <v>9</v>
      </c>
      <c r="E168" t="s">
        <v>10</v>
      </c>
      <c r="F168" t="s">
        <v>11</v>
      </c>
      <c r="I168" t="s">
        <v>36</v>
      </c>
    </row>
    <row r="169" spans="1:9" x14ac:dyDescent="0.2">
      <c r="A169">
        <v>13</v>
      </c>
      <c r="B169" t="s">
        <v>25</v>
      </c>
      <c r="C169">
        <v>378</v>
      </c>
      <c r="D169" t="s">
        <v>9</v>
      </c>
      <c r="E169" t="s">
        <v>10</v>
      </c>
      <c r="F169" t="s">
        <v>11</v>
      </c>
      <c r="I169" t="s">
        <v>36</v>
      </c>
    </row>
    <row r="170" spans="1:9" x14ac:dyDescent="0.2">
      <c r="A170">
        <v>0</v>
      </c>
      <c r="B170" t="s">
        <v>8</v>
      </c>
      <c r="C170">
        <v>-15710</v>
      </c>
      <c r="D170" t="s">
        <v>9</v>
      </c>
      <c r="E170" t="s">
        <v>10</v>
      </c>
      <c r="F170" t="s">
        <v>11</v>
      </c>
      <c r="I170" t="s">
        <v>37</v>
      </c>
    </row>
    <row r="171" spans="1:9" x14ac:dyDescent="0.2">
      <c r="A171">
        <v>1</v>
      </c>
      <c r="B171" t="s">
        <v>13</v>
      </c>
      <c r="C171">
        <v>10647</v>
      </c>
      <c r="D171" t="s">
        <v>9</v>
      </c>
      <c r="E171" t="s">
        <v>10</v>
      </c>
      <c r="F171" t="s">
        <v>11</v>
      </c>
      <c r="I171" t="s">
        <v>37</v>
      </c>
    </row>
    <row r="172" spans="1:9" x14ac:dyDescent="0.2">
      <c r="A172">
        <v>2</v>
      </c>
      <c r="B172" t="s">
        <v>14</v>
      </c>
      <c r="C172">
        <v>-61682</v>
      </c>
      <c r="D172" t="s">
        <v>9</v>
      </c>
      <c r="E172" t="s">
        <v>10</v>
      </c>
      <c r="F172" t="s">
        <v>11</v>
      </c>
      <c r="I172" t="s">
        <v>37</v>
      </c>
    </row>
    <row r="173" spans="1:9" x14ac:dyDescent="0.2">
      <c r="A173">
        <v>3</v>
      </c>
      <c r="B173" t="s">
        <v>15</v>
      </c>
      <c r="C173">
        <v>-23290</v>
      </c>
      <c r="D173" t="s">
        <v>9</v>
      </c>
      <c r="E173" t="s">
        <v>10</v>
      </c>
      <c r="F173" t="s">
        <v>11</v>
      </c>
      <c r="I173" t="s">
        <v>37</v>
      </c>
    </row>
    <row r="174" spans="1:9" x14ac:dyDescent="0.2">
      <c r="A174">
        <v>4</v>
      </c>
      <c r="B174" t="s">
        <v>16</v>
      </c>
      <c r="C174">
        <v>-41868</v>
      </c>
      <c r="D174" t="s">
        <v>9</v>
      </c>
      <c r="E174" t="s">
        <v>10</v>
      </c>
      <c r="F174" t="s">
        <v>11</v>
      </c>
      <c r="I174" t="s">
        <v>37</v>
      </c>
    </row>
    <row r="175" spans="1:9" x14ac:dyDescent="0.2">
      <c r="A175">
        <v>5</v>
      </c>
      <c r="B175" t="s">
        <v>17</v>
      </c>
      <c r="C175">
        <v>-15809</v>
      </c>
      <c r="D175" t="s">
        <v>9</v>
      </c>
      <c r="E175" t="s">
        <v>10</v>
      </c>
      <c r="F175" t="s">
        <v>11</v>
      </c>
      <c r="I175" t="s">
        <v>37</v>
      </c>
    </row>
    <row r="176" spans="1:9" x14ac:dyDescent="0.2">
      <c r="A176">
        <v>6</v>
      </c>
      <c r="B176" t="s">
        <v>18</v>
      </c>
      <c r="C176">
        <v>0</v>
      </c>
      <c r="D176" t="s">
        <v>9</v>
      </c>
      <c r="E176" t="s">
        <v>10</v>
      </c>
      <c r="F176" t="s">
        <v>11</v>
      </c>
      <c r="I176" t="s">
        <v>37</v>
      </c>
    </row>
    <row r="177" spans="1:9" x14ac:dyDescent="0.2">
      <c r="A177">
        <v>7</v>
      </c>
      <c r="B177" t="s">
        <v>19</v>
      </c>
      <c r="C177">
        <v>2</v>
      </c>
      <c r="D177" t="s">
        <v>9</v>
      </c>
      <c r="E177" t="s">
        <v>10</v>
      </c>
      <c r="F177" t="s">
        <v>11</v>
      </c>
      <c r="I177" t="s">
        <v>37</v>
      </c>
    </row>
    <row r="178" spans="1:9" x14ac:dyDescent="0.2">
      <c r="A178">
        <v>8</v>
      </c>
      <c r="B178" t="s">
        <v>20</v>
      </c>
      <c r="C178">
        <v>0</v>
      </c>
      <c r="D178" t="s">
        <v>9</v>
      </c>
      <c r="E178" t="s">
        <v>10</v>
      </c>
      <c r="F178" t="s">
        <v>11</v>
      </c>
      <c r="I178" t="s">
        <v>37</v>
      </c>
    </row>
    <row r="179" spans="1:9" x14ac:dyDescent="0.2">
      <c r="A179">
        <v>9</v>
      </c>
      <c r="B179" t="s">
        <v>21</v>
      </c>
      <c r="C179">
        <v>280</v>
      </c>
      <c r="D179" t="s">
        <v>9</v>
      </c>
      <c r="E179" t="s">
        <v>10</v>
      </c>
      <c r="F179" t="s">
        <v>11</v>
      </c>
      <c r="I179" t="s">
        <v>37</v>
      </c>
    </row>
    <row r="180" spans="1:9" x14ac:dyDescent="0.2">
      <c r="A180">
        <v>10</v>
      </c>
      <c r="B180" t="s">
        <v>22</v>
      </c>
      <c r="C180">
        <v>106</v>
      </c>
      <c r="D180" t="s">
        <v>9</v>
      </c>
      <c r="E180" t="s">
        <v>10</v>
      </c>
      <c r="F180" t="s">
        <v>11</v>
      </c>
      <c r="I180" t="s">
        <v>37</v>
      </c>
    </row>
    <row r="181" spans="1:9" x14ac:dyDescent="0.2">
      <c r="A181">
        <v>11</v>
      </c>
      <c r="B181" t="s">
        <v>23</v>
      </c>
      <c r="C181">
        <v>58210</v>
      </c>
      <c r="D181" t="s">
        <v>9</v>
      </c>
      <c r="E181" t="s">
        <v>10</v>
      </c>
      <c r="F181" t="s">
        <v>11</v>
      </c>
      <c r="I181" t="s">
        <v>37</v>
      </c>
    </row>
    <row r="182" spans="1:9" x14ac:dyDescent="0.2">
      <c r="A182">
        <v>12</v>
      </c>
      <c r="B182" t="s">
        <v>24</v>
      </c>
      <c r="C182">
        <v>2</v>
      </c>
      <c r="D182" t="s">
        <v>9</v>
      </c>
      <c r="E182" t="s">
        <v>10</v>
      </c>
      <c r="F182" t="s">
        <v>11</v>
      </c>
      <c r="I182" t="s">
        <v>37</v>
      </c>
    </row>
    <row r="183" spans="1:9" x14ac:dyDescent="0.2">
      <c r="A183">
        <v>13</v>
      </c>
      <c r="B183" t="s">
        <v>25</v>
      </c>
      <c r="C183">
        <v>22252</v>
      </c>
      <c r="D183" t="s">
        <v>9</v>
      </c>
      <c r="E183" t="s">
        <v>10</v>
      </c>
      <c r="F183" t="s">
        <v>11</v>
      </c>
      <c r="I183" t="s">
        <v>37</v>
      </c>
    </row>
    <row r="184" spans="1:9" x14ac:dyDescent="0.2">
      <c r="A184">
        <v>0</v>
      </c>
      <c r="B184" t="s">
        <v>8</v>
      </c>
      <c r="C184">
        <v>-19769</v>
      </c>
      <c r="D184" t="s">
        <v>9</v>
      </c>
      <c r="E184" t="s">
        <v>10</v>
      </c>
      <c r="F184" t="s">
        <v>11</v>
      </c>
      <c r="I184" t="s">
        <v>38</v>
      </c>
    </row>
    <row r="185" spans="1:9" x14ac:dyDescent="0.2">
      <c r="A185">
        <v>1</v>
      </c>
      <c r="B185" t="s">
        <v>13</v>
      </c>
      <c r="C185">
        <v>11538</v>
      </c>
      <c r="D185" t="s">
        <v>9</v>
      </c>
      <c r="E185" t="s">
        <v>10</v>
      </c>
      <c r="F185" t="s">
        <v>11</v>
      </c>
      <c r="I185" t="s">
        <v>38</v>
      </c>
    </row>
    <row r="186" spans="1:9" x14ac:dyDescent="0.2">
      <c r="A186">
        <v>2</v>
      </c>
      <c r="B186" t="s">
        <v>14</v>
      </c>
      <c r="C186">
        <v>-64388</v>
      </c>
      <c r="D186" t="s">
        <v>9</v>
      </c>
      <c r="E186" t="s">
        <v>10</v>
      </c>
      <c r="F186" t="s">
        <v>11</v>
      </c>
      <c r="I186" t="s">
        <v>38</v>
      </c>
    </row>
    <row r="187" spans="1:9" x14ac:dyDescent="0.2">
      <c r="A187">
        <v>3</v>
      </c>
      <c r="B187" t="s">
        <v>15</v>
      </c>
      <c r="C187">
        <v>-46001</v>
      </c>
      <c r="D187" t="s">
        <v>9</v>
      </c>
      <c r="E187" t="s">
        <v>10</v>
      </c>
      <c r="F187" t="s">
        <v>11</v>
      </c>
      <c r="I187" t="s">
        <v>38</v>
      </c>
    </row>
    <row r="188" spans="1:9" x14ac:dyDescent="0.2">
      <c r="A188">
        <v>4</v>
      </c>
      <c r="B188" t="s">
        <v>16</v>
      </c>
      <c r="C188">
        <v>-15839</v>
      </c>
      <c r="D188" t="s">
        <v>9</v>
      </c>
      <c r="E188" t="s">
        <v>10</v>
      </c>
      <c r="F188" t="s">
        <v>11</v>
      </c>
      <c r="I188" t="s">
        <v>38</v>
      </c>
    </row>
    <row r="189" spans="1:9" x14ac:dyDescent="0.2">
      <c r="A189">
        <v>5</v>
      </c>
      <c r="B189" t="s">
        <v>17</v>
      </c>
      <c r="C189">
        <v>-11316</v>
      </c>
      <c r="D189" t="s">
        <v>9</v>
      </c>
      <c r="E189" t="s">
        <v>10</v>
      </c>
      <c r="F189" t="s">
        <v>11</v>
      </c>
      <c r="I189" t="s">
        <v>38</v>
      </c>
    </row>
    <row r="190" spans="1:9" x14ac:dyDescent="0.2">
      <c r="A190">
        <v>6</v>
      </c>
      <c r="B190" t="s">
        <v>18</v>
      </c>
      <c r="C190">
        <v>0</v>
      </c>
      <c r="D190" t="s">
        <v>9</v>
      </c>
      <c r="E190" t="s">
        <v>10</v>
      </c>
      <c r="F190" t="s">
        <v>11</v>
      </c>
      <c r="I190" t="s">
        <v>38</v>
      </c>
    </row>
    <row r="191" spans="1:9" x14ac:dyDescent="0.2">
      <c r="A191">
        <v>7</v>
      </c>
      <c r="B191" t="s">
        <v>19</v>
      </c>
      <c r="C191">
        <v>814</v>
      </c>
      <c r="D191" t="s">
        <v>9</v>
      </c>
      <c r="E191" t="s">
        <v>10</v>
      </c>
      <c r="F191" t="s">
        <v>11</v>
      </c>
      <c r="I191" t="s">
        <v>38</v>
      </c>
    </row>
    <row r="192" spans="1:9" x14ac:dyDescent="0.2">
      <c r="A192">
        <v>8</v>
      </c>
      <c r="B192" t="s">
        <v>20</v>
      </c>
      <c r="C192">
        <v>598</v>
      </c>
      <c r="D192" t="s">
        <v>9</v>
      </c>
      <c r="E192" t="s">
        <v>10</v>
      </c>
      <c r="F192" t="s">
        <v>11</v>
      </c>
      <c r="I192" t="s">
        <v>38</v>
      </c>
    </row>
    <row r="193" spans="1:9" x14ac:dyDescent="0.2">
      <c r="A193">
        <v>9</v>
      </c>
      <c r="B193" t="s">
        <v>21</v>
      </c>
      <c r="C193">
        <v>297</v>
      </c>
      <c r="D193" t="s">
        <v>9</v>
      </c>
      <c r="E193" t="s">
        <v>10</v>
      </c>
      <c r="F193" t="s">
        <v>11</v>
      </c>
      <c r="I193" t="s">
        <v>38</v>
      </c>
    </row>
    <row r="194" spans="1:9" x14ac:dyDescent="0.2">
      <c r="A194">
        <v>10</v>
      </c>
      <c r="B194" t="s">
        <v>22</v>
      </c>
      <c r="C194">
        <v>213</v>
      </c>
      <c r="D194" t="s">
        <v>9</v>
      </c>
      <c r="E194" t="s">
        <v>10</v>
      </c>
      <c r="F194" t="s">
        <v>11</v>
      </c>
      <c r="I194" t="s">
        <v>38</v>
      </c>
    </row>
    <row r="195" spans="1:9" x14ac:dyDescent="0.2">
      <c r="A195">
        <v>11</v>
      </c>
      <c r="B195" t="s">
        <v>23</v>
      </c>
      <c r="C195">
        <v>28860</v>
      </c>
      <c r="D195" t="s">
        <v>9</v>
      </c>
      <c r="E195" t="s">
        <v>10</v>
      </c>
      <c r="F195" t="s">
        <v>11</v>
      </c>
      <c r="I195" t="s">
        <v>38</v>
      </c>
    </row>
    <row r="196" spans="1:9" x14ac:dyDescent="0.2">
      <c r="A196">
        <v>12</v>
      </c>
      <c r="B196" t="s">
        <v>24</v>
      </c>
      <c r="C196">
        <v>240</v>
      </c>
      <c r="D196" t="s">
        <v>9</v>
      </c>
      <c r="E196" t="s">
        <v>10</v>
      </c>
      <c r="F196" t="s">
        <v>11</v>
      </c>
      <c r="I196" t="s">
        <v>38</v>
      </c>
    </row>
    <row r="197" spans="1:9" x14ac:dyDescent="0.2">
      <c r="A197">
        <v>13</v>
      </c>
      <c r="B197" t="s">
        <v>25</v>
      </c>
      <c r="C197">
        <v>881</v>
      </c>
      <c r="D197" t="s">
        <v>9</v>
      </c>
      <c r="E197" t="s">
        <v>10</v>
      </c>
      <c r="F197" t="s">
        <v>11</v>
      </c>
      <c r="I197" t="s">
        <v>38</v>
      </c>
    </row>
    <row r="198" spans="1:9" x14ac:dyDescent="0.2">
      <c r="A198">
        <v>0</v>
      </c>
      <c r="B198" t="s">
        <v>8</v>
      </c>
      <c r="C198">
        <v>0</v>
      </c>
      <c r="D198" t="s">
        <v>9</v>
      </c>
      <c r="E198" t="s">
        <v>10</v>
      </c>
      <c r="F198" t="s">
        <v>11</v>
      </c>
      <c r="I198" t="s">
        <v>39</v>
      </c>
    </row>
    <row r="199" spans="1:9" x14ac:dyDescent="0.2">
      <c r="A199">
        <v>1</v>
      </c>
      <c r="B199" t="s">
        <v>13</v>
      </c>
      <c r="C199">
        <v>15906</v>
      </c>
      <c r="D199" t="s">
        <v>9</v>
      </c>
      <c r="E199" t="s">
        <v>10</v>
      </c>
      <c r="F199" t="s">
        <v>11</v>
      </c>
      <c r="I199" t="s">
        <v>39</v>
      </c>
    </row>
    <row r="200" spans="1:9" x14ac:dyDescent="0.2">
      <c r="A200">
        <v>2</v>
      </c>
      <c r="B200" t="s">
        <v>14</v>
      </c>
      <c r="C200">
        <v>0</v>
      </c>
      <c r="D200" t="s">
        <v>9</v>
      </c>
      <c r="E200" t="s">
        <v>10</v>
      </c>
      <c r="F200" t="s">
        <v>11</v>
      </c>
      <c r="I200" t="s">
        <v>39</v>
      </c>
    </row>
    <row r="201" spans="1:9" x14ac:dyDescent="0.2">
      <c r="A201">
        <v>3</v>
      </c>
      <c r="B201" t="s">
        <v>15</v>
      </c>
      <c r="C201">
        <v>0</v>
      </c>
      <c r="D201" t="s">
        <v>9</v>
      </c>
      <c r="E201" t="s">
        <v>10</v>
      </c>
      <c r="F201" t="s">
        <v>11</v>
      </c>
      <c r="I201" t="s">
        <v>39</v>
      </c>
    </row>
    <row r="202" spans="1:9" x14ac:dyDescent="0.2">
      <c r="A202">
        <v>4</v>
      </c>
      <c r="B202" t="s">
        <v>16</v>
      </c>
      <c r="C202">
        <v>-3524.5</v>
      </c>
      <c r="D202" t="s">
        <v>9</v>
      </c>
      <c r="E202" t="s">
        <v>10</v>
      </c>
      <c r="F202" t="s">
        <v>11</v>
      </c>
      <c r="I202" t="s">
        <v>39</v>
      </c>
    </row>
    <row r="203" spans="1:9" x14ac:dyDescent="0.2">
      <c r="A203">
        <v>5</v>
      </c>
      <c r="B203" t="s">
        <v>17</v>
      </c>
      <c r="C203">
        <v>0</v>
      </c>
      <c r="D203" t="s">
        <v>9</v>
      </c>
      <c r="E203" t="s">
        <v>10</v>
      </c>
      <c r="F203" t="s">
        <v>11</v>
      </c>
      <c r="I203" t="s">
        <v>39</v>
      </c>
    </row>
    <row r="204" spans="1:9" x14ac:dyDescent="0.2">
      <c r="A204">
        <v>6</v>
      </c>
      <c r="B204" t="s">
        <v>18</v>
      </c>
      <c r="C204">
        <v>0</v>
      </c>
      <c r="D204" t="s">
        <v>9</v>
      </c>
      <c r="E204" t="s">
        <v>10</v>
      </c>
      <c r="F204" t="s">
        <v>11</v>
      </c>
      <c r="I204" t="s">
        <v>39</v>
      </c>
    </row>
    <row r="205" spans="1:9" x14ac:dyDescent="0.2">
      <c r="A205">
        <v>7</v>
      </c>
      <c r="B205" t="s">
        <v>19</v>
      </c>
      <c r="C205">
        <v>569</v>
      </c>
      <c r="D205" t="s">
        <v>9</v>
      </c>
      <c r="E205" t="s">
        <v>10</v>
      </c>
      <c r="F205" t="s">
        <v>11</v>
      </c>
      <c r="I205" t="s">
        <v>39</v>
      </c>
    </row>
    <row r="206" spans="1:9" x14ac:dyDescent="0.2">
      <c r="A206">
        <v>8</v>
      </c>
      <c r="B206" t="s">
        <v>20</v>
      </c>
      <c r="C206">
        <v>136</v>
      </c>
      <c r="D206" t="s">
        <v>9</v>
      </c>
      <c r="E206" t="s">
        <v>10</v>
      </c>
      <c r="F206" t="s">
        <v>11</v>
      </c>
      <c r="I206" t="s">
        <v>39</v>
      </c>
    </row>
    <row r="207" spans="1:9" x14ac:dyDescent="0.2">
      <c r="A207">
        <v>9</v>
      </c>
      <c r="B207" t="s">
        <v>21</v>
      </c>
      <c r="C207">
        <v>715</v>
      </c>
      <c r="D207" t="s">
        <v>9</v>
      </c>
      <c r="E207" t="s">
        <v>10</v>
      </c>
      <c r="F207" t="s">
        <v>11</v>
      </c>
      <c r="I207" t="s">
        <v>39</v>
      </c>
    </row>
    <row r="208" spans="1:9" x14ac:dyDescent="0.2">
      <c r="A208">
        <v>10</v>
      </c>
      <c r="B208" t="s">
        <v>22</v>
      </c>
      <c r="C208">
        <v>915</v>
      </c>
      <c r="D208" t="s">
        <v>9</v>
      </c>
      <c r="E208" t="s">
        <v>10</v>
      </c>
      <c r="F208" t="s">
        <v>11</v>
      </c>
      <c r="I208" t="s">
        <v>39</v>
      </c>
    </row>
    <row r="209" spans="1:9" x14ac:dyDescent="0.2">
      <c r="A209">
        <v>11</v>
      </c>
      <c r="B209" t="s">
        <v>23</v>
      </c>
      <c r="C209">
        <v>0</v>
      </c>
      <c r="D209" t="s">
        <v>9</v>
      </c>
      <c r="E209" t="s">
        <v>10</v>
      </c>
      <c r="F209" t="s">
        <v>11</v>
      </c>
      <c r="I209" t="s">
        <v>39</v>
      </c>
    </row>
    <row r="210" spans="1:9" x14ac:dyDescent="0.2">
      <c r="A210">
        <v>12</v>
      </c>
      <c r="B210" t="s">
        <v>24</v>
      </c>
      <c r="C210">
        <v>21</v>
      </c>
      <c r="D210" t="s">
        <v>9</v>
      </c>
      <c r="E210" t="s">
        <v>10</v>
      </c>
      <c r="F210" t="s">
        <v>11</v>
      </c>
      <c r="I210" t="s">
        <v>39</v>
      </c>
    </row>
    <row r="211" spans="1:9" x14ac:dyDescent="0.2">
      <c r="A211">
        <v>13</v>
      </c>
      <c r="B211" t="s">
        <v>25</v>
      </c>
      <c r="C211">
        <v>79824</v>
      </c>
      <c r="D211" t="s">
        <v>9</v>
      </c>
      <c r="E211" t="s">
        <v>10</v>
      </c>
      <c r="F211" t="s">
        <v>11</v>
      </c>
      <c r="I211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803-FF33-694F-910F-F30AEDD0DEF5}">
  <dimension ref="A1:J16"/>
  <sheetViews>
    <sheetView workbookViewId="0">
      <selection activeCell="A2" sqref="A2:J16"/>
    </sheetView>
    <sheetView workbookViewId="1"/>
  </sheetViews>
  <sheetFormatPr baseColWidth="10" defaultColWidth="11" defaultRowHeight="16" x14ac:dyDescent="0.2"/>
  <cols>
    <col min="1" max="1" width="2.1640625" bestFit="1" customWidth="1"/>
    <col min="2" max="2" width="14.83203125" bestFit="1" customWidth="1"/>
    <col min="3" max="3" width="16.33203125" bestFit="1" customWidth="1"/>
    <col min="4" max="4" width="19.33203125" bestFit="1" customWidth="1"/>
    <col min="5" max="5" width="16.33203125" bestFit="1" customWidth="1"/>
    <col min="6" max="6" width="17.83203125" bestFit="1" customWidth="1"/>
    <col min="7" max="7" width="16" bestFit="1" customWidth="1"/>
    <col min="8" max="8" width="16.5" bestFit="1" customWidth="1"/>
    <col min="9" max="9" width="20.5" bestFit="1" customWidth="1"/>
    <col min="10" max="10" width="25.5" bestFit="1" customWidth="1"/>
  </cols>
  <sheetData>
    <row r="1" spans="1:10" x14ac:dyDescent="0.2">
      <c r="B1" t="s">
        <v>0</v>
      </c>
      <c r="C1" t="s">
        <v>40</v>
      </c>
      <c r="D1" t="s">
        <v>41</v>
      </c>
      <c r="E1" t="s">
        <v>42</v>
      </c>
      <c r="F1" t="s">
        <v>43</v>
      </c>
      <c r="G1" t="s">
        <v>2</v>
      </c>
      <c r="H1" t="s">
        <v>44</v>
      </c>
      <c r="I1" t="s">
        <v>45</v>
      </c>
      <c r="J1" t="s">
        <v>7</v>
      </c>
    </row>
    <row r="2" spans="1:10" x14ac:dyDescent="0.2">
      <c r="A2">
        <v>0</v>
      </c>
      <c r="B2" t="s">
        <v>24</v>
      </c>
      <c r="C2" t="s">
        <v>46</v>
      </c>
      <c r="E2" t="s">
        <v>46</v>
      </c>
      <c r="F2">
        <v>413.79795766397302</v>
      </c>
      <c r="G2" t="s">
        <v>9</v>
      </c>
      <c r="H2" t="s">
        <v>10</v>
      </c>
      <c r="I2">
        <v>0</v>
      </c>
      <c r="J2" t="s">
        <v>12</v>
      </c>
    </row>
    <row r="3" spans="1:10" x14ac:dyDescent="0.2">
      <c r="A3">
        <v>0</v>
      </c>
      <c r="B3" t="s">
        <v>24</v>
      </c>
      <c r="C3" t="s">
        <v>46</v>
      </c>
      <c r="E3" t="s">
        <v>46</v>
      </c>
      <c r="F3">
        <v>-1208.7619057223301</v>
      </c>
      <c r="G3" t="s">
        <v>9</v>
      </c>
      <c r="H3" t="s">
        <v>10</v>
      </c>
      <c r="I3">
        <v>0</v>
      </c>
      <c r="J3" t="s">
        <v>26</v>
      </c>
    </row>
    <row r="4" spans="1:10" x14ac:dyDescent="0.2">
      <c r="A4">
        <v>0</v>
      </c>
      <c r="B4" t="s">
        <v>24</v>
      </c>
      <c r="C4" t="s">
        <v>46</v>
      </c>
      <c r="E4" t="s">
        <v>46</v>
      </c>
      <c r="F4">
        <v>-105.99981441919699</v>
      </c>
      <c r="G4" t="s">
        <v>9</v>
      </c>
      <c r="H4" t="s">
        <v>10</v>
      </c>
      <c r="I4">
        <v>0</v>
      </c>
      <c r="J4" t="s">
        <v>27</v>
      </c>
    </row>
    <row r="5" spans="1:10" x14ac:dyDescent="0.2">
      <c r="A5">
        <v>0</v>
      </c>
      <c r="B5" t="s">
        <v>24</v>
      </c>
      <c r="C5" t="s">
        <v>46</v>
      </c>
      <c r="E5" t="s">
        <v>46</v>
      </c>
      <c r="F5">
        <v>-402.33810221570798</v>
      </c>
      <c r="G5" t="s">
        <v>9</v>
      </c>
      <c r="H5" t="s">
        <v>10</v>
      </c>
      <c r="I5">
        <v>0</v>
      </c>
      <c r="J5" t="s">
        <v>28</v>
      </c>
    </row>
    <row r="6" spans="1:10" x14ac:dyDescent="0.2">
      <c r="A6">
        <v>0</v>
      </c>
      <c r="B6" t="s">
        <v>24</v>
      </c>
      <c r="C6" t="s">
        <v>46</v>
      </c>
      <c r="E6" t="s">
        <v>46</v>
      </c>
      <c r="F6">
        <v>1793.4930005963499</v>
      </c>
      <c r="G6" t="s">
        <v>9</v>
      </c>
      <c r="H6" t="s">
        <v>10</v>
      </c>
      <c r="I6">
        <v>0</v>
      </c>
      <c r="J6" t="s">
        <v>29</v>
      </c>
    </row>
    <row r="7" spans="1:10" x14ac:dyDescent="0.2">
      <c r="A7">
        <v>0</v>
      </c>
      <c r="B7" t="s">
        <v>24</v>
      </c>
      <c r="C7" t="s">
        <v>46</v>
      </c>
      <c r="E7" t="s">
        <v>46</v>
      </c>
      <c r="F7">
        <v>-78.179706961686506</v>
      </c>
      <c r="G7" t="s">
        <v>9</v>
      </c>
      <c r="H7" t="s">
        <v>10</v>
      </c>
      <c r="I7">
        <v>0</v>
      </c>
      <c r="J7" t="s">
        <v>30</v>
      </c>
    </row>
    <row r="8" spans="1:10" x14ac:dyDescent="0.2">
      <c r="A8">
        <v>0</v>
      </c>
      <c r="B8" t="s">
        <v>24</v>
      </c>
      <c r="C8" t="s">
        <v>46</v>
      </c>
      <c r="E8" t="s">
        <v>46</v>
      </c>
      <c r="F8">
        <v>-1140.8073126536401</v>
      </c>
      <c r="G8" t="s">
        <v>9</v>
      </c>
      <c r="H8" t="s">
        <v>10</v>
      </c>
      <c r="I8">
        <v>0</v>
      </c>
      <c r="J8" t="s">
        <v>31</v>
      </c>
    </row>
    <row r="9" spans="1:10" x14ac:dyDescent="0.2">
      <c r="A9">
        <v>0</v>
      </c>
      <c r="B9" t="s">
        <v>24</v>
      </c>
      <c r="C9" t="s">
        <v>46</v>
      </c>
      <c r="E9" t="s">
        <v>46</v>
      </c>
      <c r="F9">
        <v>-191.02475964726699</v>
      </c>
      <c r="G9" t="s">
        <v>9</v>
      </c>
      <c r="H9" t="s">
        <v>10</v>
      </c>
      <c r="I9">
        <v>0</v>
      </c>
      <c r="J9" t="s">
        <v>32</v>
      </c>
    </row>
    <row r="10" spans="1:10" x14ac:dyDescent="0.2">
      <c r="A10">
        <v>0</v>
      </c>
      <c r="B10" t="s">
        <v>24</v>
      </c>
      <c r="C10" t="s">
        <v>46</v>
      </c>
      <c r="E10" t="s">
        <v>46</v>
      </c>
      <c r="F10">
        <v>6551.1798491768704</v>
      </c>
      <c r="G10" t="s">
        <v>9</v>
      </c>
      <c r="H10" t="s">
        <v>10</v>
      </c>
      <c r="I10">
        <v>0</v>
      </c>
      <c r="J10" t="s">
        <v>33</v>
      </c>
    </row>
    <row r="11" spans="1:10" x14ac:dyDescent="0.2">
      <c r="A11">
        <v>0</v>
      </c>
      <c r="B11" t="s">
        <v>24</v>
      </c>
      <c r="C11" t="s">
        <v>46</v>
      </c>
      <c r="E11" t="s">
        <v>46</v>
      </c>
      <c r="F11">
        <v>5397.0199674760597</v>
      </c>
      <c r="G11" t="s">
        <v>9</v>
      </c>
      <c r="H11" t="s">
        <v>10</v>
      </c>
      <c r="I11">
        <v>0</v>
      </c>
      <c r="J11" t="s">
        <v>34</v>
      </c>
    </row>
    <row r="12" spans="1:10" x14ac:dyDescent="0.2">
      <c r="A12">
        <v>0</v>
      </c>
      <c r="B12" t="s">
        <v>24</v>
      </c>
      <c r="C12" t="s">
        <v>46</v>
      </c>
      <c r="E12" t="s">
        <v>46</v>
      </c>
      <c r="F12">
        <v>2021.6832236201501</v>
      </c>
      <c r="G12" t="s">
        <v>9</v>
      </c>
      <c r="H12" t="s">
        <v>10</v>
      </c>
      <c r="I12">
        <v>0</v>
      </c>
      <c r="J12" t="s">
        <v>35</v>
      </c>
    </row>
    <row r="13" spans="1:10" x14ac:dyDescent="0.2">
      <c r="A13">
        <v>0</v>
      </c>
      <c r="B13" t="s">
        <v>24</v>
      </c>
      <c r="C13" t="s">
        <v>46</v>
      </c>
      <c r="E13" t="s">
        <v>46</v>
      </c>
      <c r="F13">
        <v>10.1883155534482</v>
      </c>
      <c r="G13" t="s">
        <v>9</v>
      </c>
      <c r="H13" t="s">
        <v>10</v>
      </c>
      <c r="I13">
        <v>0</v>
      </c>
      <c r="J13" t="s">
        <v>36</v>
      </c>
    </row>
    <row r="14" spans="1:10" x14ac:dyDescent="0.2">
      <c r="A14">
        <v>0</v>
      </c>
      <c r="B14" t="s">
        <v>24</v>
      </c>
      <c r="C14" t="s">
        <v>46</v>
      </c>
      <c r="E14" t="s">
        <v>46</v>
      </c>
      <c r="F14">
        <v>1.98933728417591</v>
      </c>
      <c r="G14" t="s">
        <v>9</v>
      </c>
      <c r="H14" t="s">
        <v>10</v>
      </c>
      <c r="I14">
        <v>0</v>
      </c>
      <c r="J14" t="s">
        <v>37</v>
      </c>
    </row>
    <row r="15" spans="1:10" x14ac:dyDescent="0.2">
      <c r="A15">
        <v>0</v>
      </c>
      <c r="B15" t="s">
        <v>24</v>
      </c>
      <c r="C15" t="s">
        <v>46</v>
      </c>
      <c r="E15" t="s">
        <v>46</v>
      </c>
      <c r="F15">
        <v>-72.769091221288505</v>
      </c>
      <c r="G15" t="s">
        <v>9</v>
      </c>
      <c r="H15" t="s">
        <v>10</v>
      </c>
      <c r="I15">
        <v>0</v>
      </c>
      <c r="J15" t="s">
        <v>38</v>
      </c>
    </row>
    <row r="16" spans="1:10" x14ac:dyDescent="0.2">
      <c r="A16">
        <v>0</v>
      </c>
      <c r="B16" t="s">
        <v>24</v>
      </c>
      <c r="C16" t="s">
        <v>46</v>
      </c>
      <c r="E16" t="s">
        <v>46</v>
      </c>
      <c r="F16">
        <v>-9.4266555261964502</v>
      </c>
      <c r="G16" t="s">
        <v>9</v>
      </c>
      <c r="H16" t="s">
        <v>10</v>
      </c>
      <c r="I16">
        <v>0</v>
      </c>
      <c r="J1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4D2-0D87-BD4A-A4AC-052AE891C2C0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AD44-FFD7-0B45-96D5-4FFAD716EC7A}">
  <dimension ref="A1:E18"/>
  <sheetViews>
    <sheetView workbookViewId="0">
      <selection activeCell="B25" sqref="B25"/>
    </sheetView>
    <sheetView workbookViewId="1">
      <selection activeCell="C18" sqref="C18"/>
    </sheetView>
  </sheetViews>
  <sheetFormatPr baseColWidth="10" defaultRowHeight="16" x14ac:dyDescent="0.2"/>
  <cols>
    <col min="1" max="1" width="24.5" bestFit="1" customWidth="1"/>
    <col min="2" max="2" width="35.6640625" bestFit="1" customWidth="1"/>
    <col min="3" max="3" width="19.1640625" style="2" bestFit="1" customWidth="1"/>
    <col min="4" max="4" width="18.1640625" bestFit="1" customWidth="1"/>
    <col min="5" max="5" width="12.83203125" style="18" bestFit="1" customWidth="1"/>
  </cols>
  <sheetData>
    <row r="1" spans="1:5" x14ac:dyDescent="0.2">
      <c r="A1" t="s">
        <v>113</v>
      </c>
      <c r="B1" s="9" t="s">
        <v>78</v>
      </c>
      <c r="C1" s="2" t="s">
        <v>110</v>
      </c>
      <c r="D1" s="2" t="s">
        <v>111</v>
      </c>
      <c r="E1" s="18" t="s">
        <v>112</v>
      </c>
    </row>
    <row r="2" spans="1:5" x14ac:dyDescent="0.2">
      <c r="A2" t="s">
        <v>99</v>
      </c>
      <c r="B2" t="s">
        <v>64</v>
      </c>
      <c r="C2" s="2">
        <f>-SUMIFS('Output Accounts'!$C:$C,'Output Accounts'!$B:$B,$A2,'Output Accounts'!I:I,"USSH")</f>
        <v>121109.17245202301</v>
      </c>
      <c r="D2" s="2">
        <f>'USSH GILTI'!C2</f>
        <v>121109.17245202353</v>
      </c>
      <c r="E2" s="19">
        <f>C2-D2</f>
        <v>-5.2386894822120667E-10</v>
      </c>
    </row>
    <row r="3" spans="1:5" x14ac:dyDescent="0.2">
      <c r="A3" t="s">
        <v>101</v>
      </c>
      <c r="B3" t="s">
        <v>65</v>
      </c>
      <c r="C3" s="2">
        <f>-SUMIFS('Output Accounts'!$C:$C,'Output Accounts'!$B:$B,$A3,'Output Accounts'!I:I,"USSH")</f>
        <v>-69269.247168686197</v>
      </c>
      <c r="D3" s="2">
        <f>'USSH GILTI'!C3</f>
        <v>-69269.247168686241</v>
      </c>
      <c r="E3" s="19">
        <f>C3-D3</f>
        <v>0</v>
      </c>
    </row>
    <row r="4" spans="1:5" x14ac:dyDescent="0.2">
      <c r="A4" t="s">
        <v>107</v>
      </c>
      <c r="B4" t="s">
        <v>66</v>
      </c>
      <c r="C4" s="2">
        <f>-SUMIFS('Output Accounts'!$C:$C,'Output Accounts'!$B:$B,$A4,'Output Accounts'!I:I,"USSH")</f>
        <v>51839.925283337201</v>
      </c>
      <c r="D4" s="2">
        <f>'USSH GILTI'!C4</f>
        <v>51839.925283337288</v>
      </c>
      <c r="E4" s="19">
        <f t="shared" ref="E4:E11" si="0">C4-D4</f>
        <v>-8.7311491370201111E-11</v>
      </c>
    </row>
    <row r="5" spans="1:5" x14ac:dyDescent="0.2">
      <c r="A5" t="s">
        <v>102</v>
      </c>
      <c r="B5" t="s">
        <v>67</v>
      </c>
      <c r="C5" s="2">
        <f>SUMIFS('Output Accounts'!$C:$C,'Output Accounts'!$B:$B,$A5,'Output Accounts'!I:I,"USSH")</f>
        <v>2495.0459999999998</v>
      </c>
      <c r="D5" s="2">
        <f>'USSH GILTI'!C5</f>
        <v>2495.0460000000003</v>
      </c>
      <c r="E5" s="19">
        <f t="shared" si="0"/>
        <v>0</v>
      </c>
    </row>
    <row r="6" spans="1:5" x14ac:dyDescent="0.2">
      <c r="B6" t="s">
        <v>68</v>
      </c>
      <c r="C6" s="2">
        <f>C5*0.1</f>
        <v>249.50459999999998</v>
      </c>
      <c r="D6" s="2">
        <f>'USSH GILTI'!C6</f>
        <v>249.50460000000004</v>
      </c>
      <c r="E6" s="19">
        <f t="shared" si="0"/>
        <v>0</v>
      </c>
    </row>
    <row r="7" spans="1:5" x14ac:dyDescent="0.2">
      <c r="A7" t="s">
        <v>108</v>
      </c>
      <c r="B7" t="s">
        <v>69</v>
      </c>
      <c r="C7" s="2">
        <f>SUMIFS('Output Accounts'!$C:$C,'Output Accounts'!$B:$B,$A7,'Output Accounts'!I:I,"USSH")</f>
        <v>0</v>
      </c>
      <c r="D7" s="2">
        <f>'USSH GILTI'!C7</f>
        <v>0</v>
      </c>
      <c r="E7" s="19">
        <f t="shared" si="0"/>
        <v>0</v>
      </c>
    </row>
    <row r="8" spans="1:5" x14ac:dyDescent="0.2">
      <c r="B8" t="s">
        <v>70</v>
      </c>
      <c r="C8" s="2">
        <f>MAX(C6-C7,0)</f>
        <v>249.50459999999998</v>
      </c>
      <c r="D8" s="2">
        <f>'USSH GILTI'!C8</f>
        <v>249.50460000000004</v>
      </c>
      <c r="E8" s="19">
        <f t="shared" si="0"/>
        <v>0</v>
      </c>
    </row>
    <row r="9" spans="1:5" x14ac:dyDescent="0.2">
      <c r="D9" s="2">
        <f>'USSH GILTI'!C9</f>
        <v>0</v>
      </c>
      <c r="E9" s="19">
        <f t="shared" si="0"/>
        <v>0</v>
      </c>
    </row>
    <row r="10" spans="1:5" x14ac:dyDescent="0.2">
      <c r="A10" t="s">
        <v>71</v>
      </c>
      <c r="B10" t="s">
        <v>71</v>
      </c>
      <c r="C10" s="2">
        <f>SUMIFS('Output Accounts'!$C:$C,'Output Accounts'!$B:$B,$A10,'Output Accounts'!I:I,"USSH")</f>
        <v>51590.420683337201</v>
      </c>
      <c r="D10" s="2">
        <f>'USSH GILTI'!C10</f>
        <v>51590.420683337288</v>
      </c>
      <c r="E10" s="19">
        <f t="shared" si="0"/>
        <v>-8.7311491370201111E-11</v>
      </c>
    </row>
    <row r="11" spans="1:5" x14ac:dyDescent="0.2">
      <c r="A11" t="s">
        <v>109</v>
      </c>
      <c r="B11" t="s">
        <v>72</v>
      </c>
      <c r="C11" s="2">
        <f>SUMIFS('Output Accounts'!$C:$C,'Output Accounts'!$B:$B,$A11,'Output Accounts'!I:I,"USSH")</f>
        <v>5792.21</v>
      </c>
      <c r="D11" s="2">
        <f>'USSH GILTI'!C11</f>
        <v>5792.21</v>
      </c>
      <c r="E11" s="19">
        <f t="shared" si="0"/>
        <v>0</v>
      </c>
    </row>
    <row r="12" spans="1:5" x14ac:dyDescent="0.2">
      <c r="A12" t="s">
        <v>105</v>
      </c>
      <c r="B12" t="s">
        <v>73</v>
      </c>
      <c r="C12" s="10">
        <f>-SUMIFS('Output Accounts'!$C:$C,'Output Accounts'!$B:$B,$A12,'Output Accounts'!I:I,"USSH")</f>
        <v>0.42598276942049401</v>
      </c>
      <c r="D12" s="10">
        <f>'USSH GILTI'!C12</f>
        <v>0.42598276942049484</v>
      </c>
      <c r="E12" s="20">
        <f>(C12-D12)*100</f>
        <v>-8.3266726846886741E-14</v>
      </c>
    </row>
    <row r="13" spans="1:5" x14ac:dyDescent="0.2">
      <c r="A13" t="s">
        <v>106</v>
      </c>
      <c r="B13" t="s">
        <v>74</v>
      </c>
      <c r="C13" s="2">
        <f>-SUMIFS('Output Accounts'!$C:$C,'Output Accounts'!$B:$B,$A13,'Output Accounts'!I:I,"USSH")</f>
        <v>2467.38165686508</v>
      </c>
      <c r="D13" s="2">
        <f>'USSH GILTI'!C13</f>
        <v>2467.3816568650846</v>
      </c>
      <c r="E13" s="19">
        <f t="shared" ref="E13:E14" si="1">C13-D13</f>
        <v>-4.5474735088646412E-12</v>
      </c>
    </row>
    <row r="14" spans="1:5" x14ac:dyDescent="0.2">
      <c r="B14" t="s">
        <v>75</v>
      </c>
      <c r="C14" s="2">
        <f>C10+C13</f>
        <v>54057.802340202281</v>
      </c>
      <c r="D14" s="2">
        <f>'USSH GILTI'!C14</f>
        <v>54057.802340202375</v>
      </c>
      <c r="E14" s="19">
        <f t="shared" si="1"/>
        <v>-9.4587448984384537E-11</v>
      </c>
    </row>
    <row r="18" spans="3:3" x14ac:dyDescent="0.2">
      <c r="C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19B7-87D7-8845-940F-373BF7C7DC09}">
  <dimension ref="A1:XFA66"/>
  <sheetViews>
    <sheetView topLeftCell="A34" workbookViewId="0">
      <selection activeCell="D46" sqref="D46"/>
    </sheetView>
    <sheetView tabSelected="1" workbookViewId="1">
      <pane xSplit="2" ySplit="5" topLeftCell="C6" activePane="bottomRight" state="frozen"/>
      <selection pane="topRight" activeCell="C1" sqref="C1"/>
      <selection pane="bottomLeft" activeCell="A6" sqref="A6"/>
      <selection pane="bottomRight" activeCell="C16" sqref="C16"/>
    </sheetView>
  </sheetViews>
  <sheetFormatPr baseColWidth="10" defaultColWidth="11" defaultRowHeight="16" x14ac:dyDescent="0.2"/>
  <cols>
    <col min="2" max="2" width="33.1640625" bestFit="1" customWidth="1"/>
    <col min="3" max="3" width="23" bestFit="1" customWidth="1"/>
    <col min="4" max="4" width="24.5" bestFit="1" customWidth="1"/>
    <col min="5" max="5" width="22.5" bestFit="1" customWidth="1"/>
    <col min="6" max="6" width="16.83203125" bestFit="1" customWidth="1"/>
    <col min="7" max="7" width="26" bestFit="1" customWidth="1"/>
    <col min="8" max="8" width="19.33203125" bestFit="1" customWidth="1"/>
    <col min="9" max="9" width="17.83203125" bestFit="1" customWidth="1"/>
    <col min="10" max="10" width="26" bestFit="1" customWidth="1"/>
    <col min="11" max="11" width="27.1640625" bestFit="1" customWidth="1"/>
    <col min="12" max="12" width="16.83203125" bestFit="1" customWidth="1"/>
    <col min="13" max="13" width="23" bestFit="1" customWidth="1"/>
    <col min="14" max="14" width="12.1640625" bestFit="1" customWidth="1"/>
    <col min="15" max="15" width="23.5" bestFit="1" customWidth="1"/>
    <col min="16" max="16" width="13.1640625" bestFit="1" customWidth="1"/>
    <col min="17" max="17" width="12.1640625" bestFit="1" customWidth="1"/>
  </cols>
  <sheetData>
    <row r="1" spans="2:17" x14ac:dyDescent="0.2">
      <c r="C1" t="str">
        <f>IF(C31&lt;0,"INCOME","LOSS")</f>
        <v>INCOME</v>
      </c>
      <c r="D1" t="str">
        <f t="shared" ref="D1:Q1" si="0">IF(D31&lt;0,"INCOME","LOSS")</f>
        <v>INCOME</v>
      </c>
      <c r="E1" t="str">
        <f t="shared" si="0"/>
        <v>LOSS</v>
      </c>
      <c r="F1" t="str">
        <f t="shared" si="0"/>
        <v>LOSS</v>
      </c>
      <c r="G1" t="str">
        <f t="shared" si="0"/>
        <v>LOSS</v>
      </c>
      <c r="H1" t="str">
        <f t="shared" si="0"/>
        <v>LOSS</v>
      </c>
      <c r="I1" t="str">
        <f t="shared" si="0"/>
        <v>INCOME</v>
      </c>
      <c r="J1" t="str">
        <f t="shared" si="0"/>
        <v>INCOME</v>
      </c>
      <c r="K1" t="str">
        <f t="shared" si="0"/>
        <v>INCOME</v>
      </c>
      <c r="L1" t="str">
        <f t="shared" si="0"/>
        <v>LOSS</v>
      </c>
      <c r="M1" t="str">
        <f t="shared" si="0"/>
        <v>INCOME</v>
      </c>
      <c r="N1" t="str">
        <f t="shared" si="0"/>
        <v>INCOME</v>
      </c>
      <c r="O1" t="str">
        <f t="shared" si="0"/>
        <v>INCOME</v>
      </c>
      <c r="P1" t="str">
        <f t="shared" si="0"/>
        <v>INCOME</v>
      </c>
      <c r="Q1" t="str">
        <f t="shared" si="0"/>
        <v>LOSS</v>
      </c>
    </row>
    <row r="2" spans="2:17" x14ac:dyDescent="0.2">
      <c r="C2" t="str">
        <f>C48</f>
        <v>YES</v>
      </c>
      <c r="D2" t="str">
        <f t="shared" ref="D2:Q2" si="1">D48</f>
        <v>YES</v>
      </c>
      <c r="E2" t="str">
        <f t="shared" si="1"/>
        <v>NO</v>
      </c>
      <c r="F2" t="str">
        <f t="shared" si="1"/>
        <v>NO</v>
      </c>
      <c r="G2" t="str">
        <f t="shared" si="1"/>
        <v>NO</v>
      </c>
      <c r="H2" t="str">
        <f t="shared" si="1"/>
        <v>NO</v>
      </c>
      <c r="I2" t="str">
        <f t="shared" si="1"/>
        <v>YES</v>
      </c>
      <c r="J2" t="str">
        <f t="shared" si="1"/>
        <v>YES</v>
      </c>
      <c r="K2" t="str">
        <f t="shared" si="1"/>
        <v>YES</v>
      </c>
      <c r="L2" t="str">
        <f t="shared" si="1"/>
        <v>NO</v>
      </c>
      <c r="M2" t="str">
        <f t="shared" si="1"/>
        <v>NO</v>
      </c>
      <c r="N2" t="str">
        <f t="shared" si="1"/>
        <v>YES</v>
      </c>
      <c r="O2" t="str">
        <f t="shared" si="1"/>
        <v>YES</v>
      </c>
      <c r="P2" t="str">
        <f t="shared" si="1"/>
        <v>YES</v>
      </c>
      <c r="Q2" t="str">
        <f t="shared" si="1"/>
        <v>NO</v>
      </c>
    </row>
    <row r="3" spans="2:17" x14ac:dyDescent="0.2">
      <c r="C3" s="20">
        <f>SUMIFS(C7:C65,$B7:$B65,"Check")</f>
        <v>7.5678008304436162E-10</v>
      </c>
      <c r="D3" s="20">
        <f>SUMIFS(D7:D65,$B7:$B65,"Check")</f>
        <v>3.9296832454738251E-10</v>
      </c>
      <c r="E3" s="20">
        <f t="shared" ref="E3:Q3" si="2">SUMIFS(E7:E65,$B7:$B65,"Check")</f>
        <v>3.637978807091713E-12</v>
      </c>
      <c r="F3" s="20">
        <f t="shared" si="2"/>
        <v>1.8189894035458565E-12</v>
      </c>
      <c r="G3" s="20">
        <f t="shared" si="2"/>
        <v>1.7098500393331051E-10</v>
      </c>
      <c r="H3" s="20">
        <f t="shared" si="2"/>
        <v>1.4551915228366852E-11</v>
      </c>
      <c r="I3" s="20">
        <f t="shared" si="2"/>
        <v>-1.8334580520473764E-9</v>
      </c>
      <c r="J3" s="20">
        <f t="shared" si="2"/>
        <v>-3.2736258148702291E-10</v>
      </c>
      <c r="K3" s="20">
        <f t="shared" si="2"/>
        <v>6.6941030496536769E-10</v>
      </c>
      <c r="L3" s="20">
        <f t="shared" si="2"/>
        <v>1.7462298274040222E-10</v>
      </c>
      <c r="M3" s="20">
        <f t="shared" si="2"/>
        <v>-3.1286555290943596E-9</v>
      </c>
      <c r="N3" s="20">
        <f t="shared" si="2"/>
        <v>-1.0545142536955154E-10</v>
      </c>
      <c r="O3" s="20">
        <f t="shared" si="2"/>
        <v>-1.6589183360338211E-9</v>
      </c>
      <c r="P3" s="20">
        <f t="shared" si="2"/>
        <v>-5.0204107537865639E-10</v>
      </c>
      <c r="Q3" s="20">
        <f t="shared" si="2"/>
        <v>3.637978807091713E-12</v>
      </c>
    </row>
    <row r="4" spans="2:17" x14ac:dyDescent="0.2">
      <c r="B4" s="11"/>
      <c r="C4" s="11" t="s">
        <v>12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1" t="s">
        <v>35</v>
      </c>
      <c r="N4" s="11" t="s">
        <v>36</v>
      </c>
      <c r="O4" s="11" t="s">
        <v>37</v>
      </c>
      <c r="P4" s="11" t="s">
        <v>38</v>
      </c>
      <c r="Q4" s="11" t="s">
        <v>39</v>
      </c>
    </row>
    <row r="5" spans="2:17" x14ac:dyDescent="0.2">
      <c r="B5" s="11"/>
      <c r="C5" s="12">
        <f>SUMIFS('Entity Config'!$D:$D,'Entity Config'!$B:$B,'Shadow Tested Income CFC'!C4)</f>
        <v>0.20030000000000001</v>
      </c>
      <c r="D5" s="12">
        <f>SUMIFS('Entity Config'!$D:$D,'Entity Config'!$B:$B,'Shadow Tested Income CFC'!D4)</f>
        <v>1</v>
      </c>
      <c r="E5" s="12">
        <f>SUMIFS('Entity Config'!$D:$D,'Entity Config'!$B:$B,'Shadow Tested Income CFC'!E4)</f>
        <v>0.98740000000000006</v>
      </c>
      <c r="F5" s="12">
        <f>SUMIFS('Entity Config'!$D:$D,'Entity Config'!$B:$B,'Shadow Tested Income CFC'!F4)</f>
        <v>1</v>
      </c>
      <c r="G5" s="12">
        <f>SUMIFS('Entity Config'!$D:$D,'Entity Config'!$B:$B,'Shadow Tested Income CFC'!G4)</f>
        <v>0.38919999999999999</v>
      </c>
      <c r="H5" s="12">
        <f>SUMIFS('Entity Config'!$D:$D,'Entity Config'!$B:$B,'Shadow Tested Income CFC'!H4)</f>
        <v>1</v>
      </c>
      <c r="I5" s="12">
        <f>SUMIFS('Entity Config'!$D:$D,'Entity Config'!$B:$B,'Shadow Tested Income CFC'!I4)</f>
        <v>1</v>
      </c>
      <c r="J5" s="12">
        <f>SUMIFS('Entity Config'!$D:$D,'Entity Config'!$B:$B,'Shadow Tested Income CFC'!J4)</f>
        <v>1</v>
      </c>
      <c r="K5" s="12">
        <f>SUMIFS('Entity Config'!$D:$D,'Entity Config'!$B:$B,'Shadow Tested Income CFC'!K4)</f>
        <v>1</v>
      </c>
      <c r="L5" s="12">
        <f>SUMIFS('Entity Config'!$D:$D,'Entity Config'!$B:$B,'Shadow Tested Income CFC'!L4)</f>
        <v>0.31030000000000002</v>
      </c>
      <c r="M5" s="12">
        <f>SUMIFS('Entity Config'!$D:$D,'Entity Config'!$B:$B,'Shadow Tested Income CFC'!M4)</f>
        <v>0.77800000000000002</v>
      </c>
      <c r="N5" s="12">
        <f>SUMIFS('Entity Config'!$D:$D,'Entity Config'!$B:$B,'Shadow Tested Income CFC'!N4)</f>
        <v>0.8044</v>
      </c>
      <c r="O5" s="12">
        <f>SUMIFS('Entity Config'!$D:$D,'Entity Config'!$B:$B,'Shadow Tested Income CFC'!O4)</f>
        <v>0.28589999999999999</v>
      </c>
      <c r="P5" s="12">
        <f>SUMIFS('Entity Config'!$D:$D,'Entity Config'!$B:$B,'Shadow Tested Income CFC'!P4)</f>
        <v>1</v>
      </c>
      <c r="Q5" s="12">
        <f>SUMIFS('Entity Config'!$D:$D,'Entity Config'!$B:$B,'Shadow Tested Income CFC'!Q4)</f>
        <v>0.64759999999999995</v>
      </c>
    </row>
    <row r="6" spans="2:17" x14ac:dyDescent="0.2">
      <c r="B6" s="11" t="s">
        <v>47</v>
      </c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">
      <c r="B7" s="11" t="s">
        <v>8</v>
      </c>
      <c r="C7" s="13">
        <f>SUMIFS('Output Accounts'!$C:$C,'Output Accounts'!$I:$I,'Shadow Tested Income CFC'!C$4,'Output Accounts'!$B:$B,'Shadow Tested Income CFC'!$B7)</f>
        <v>-71607</v>
      </c>
      <c r="D7" s="13">
        <f>SUMIFS('Output Accounts'!$C:$C,'Output Accounts'!$I:$I,'Shadow Tested Income CFC'!D$4,'Output Accounts'!$B:$B,'Shadow Tested Income CFC'!$B7)</f>
        <v>-73142</v>
      </c>
      <c r="E7" s="13">
        <f>SUMIFS('Output Accounts'!$C:$C,'Output Accounts'!$I:$I,'Shadow Tested Income CFC'!E$4,'Output Accounts'!$B:$B,'Shadow Tested Income CFC'!$B7)</f>
        <v>0</v>
      </c>
      <c r="F7" s="13">
        <f>SUMIFS('Output Accounts'!$C:$C,'Output Accounts'!$I:$I,'Shadow Tested Income CFC'!F$4,'Output Accounts'!$B:$B,'Shadow Tested Income CFC'!$B7)</f>
        <v>0</v>
      </c>
      <c r="G7" s="13">
        <f>SUMIFS('Output Accounts'!$C:$C,'Output Accounts'!$I:$I,'Shadow Tested Income CFC'!G$4,'Output Accounts'!$B:$B,'Shadow Tested Income CFC'!$B7)</f>
        <v>0</v>
      </c>
      <c r="H7" s="13">
        <f>SUMIFS('Output Accounts'!$C:$C,'Output Accounts'!$I:$I,'Shadow Tested Income CFC'!H$4,'Output Accounts'!$B:$B,'Shadow Tested Income CFC'!$B7)</f>
        <v>0</v>
      </c>
      <c r="I7" s="13">
        <f>SUMIFS('Output Accounts'!$C:$C,'Output Accounts'!$I:$I,'Shadow Tested Income CFC'!I$4,'Output Accounts'!$B:$B,'Shadow Tested Income CFC'!$B7)</f>
        <v>-26177</v>
      </c>
      <c r="J7" s="13">
        <f>SUMIFS('Output Accounts'!$C:$C,'Output Accounts'!$I:$I,'Shadow Tested Income CFC'!J$4,'Output Accounts'!$B:$B,'Shadow Tested Income CFC'!$B7)</f>
        <v>-6453</v>
      </c>
      <c r="K7" s="13">
        <f>SUMIFS('Output Accounts'!$C:$C,'Output Accounts'!$I:$I,'Shadow Tested Income CFC'!K$4,'Output Accounts'!$B:$B,'Shadow Tested Income CFC'!$B7)</f>
        <v>-33078</v>
      </c>
      <c r="L7" s="13">
        <f>SUMIFS('Output Accounts'!$C:$C,'Output Accounts'!$I:$I,'Shadow Tested Income CFC'!L$4,'Output Accounts'!$B:$B,'Shadow Tested Income CFC'!$B7)</f>
        <v>0</v>
      </c>
      <c r="M7" s="13">
        <f>SUMIFS('Output Accounts'!$C:$C,'Output Accounts'!$I:$I,'Shadow Tested Income CFC'!M$4,'Output Accounts'!$B:$B,'Shadow Tested Income CFC'!$B7)</f>
        <v>-19409</v>
      </c>
      <c r="N7" s="13">
        <f>SUMIFS('Output Accounts'!$C:$C,'Output Accounts'!$I:$I,'Shadow Tested Income CFC'!N$4,'Output Accounts'!$B:$B,'Shadow Tested Income CFC'!$B7)</f>
        <v>-1437</v>
      </c>
      <c r="O7" s="13">
        <f>SUMIFS('Output Accounts'!$C:$C,'Output Accounts'!$I:$I,'Shadow Tested Income CFC'!O$4,'Output Accounts'!$B:$B,'Shadow Tested Income CFC'!$B7)</f>
        <v>-15710</v>
      </c>
      <c r="P7" s="13">
        <f>SUMIFS('Output Accounts'!$C:$C,'Output Accounts'!$I:$I,'Shadow Tested Income CFC'!P$4,'Output Accounts'!$B:$B,'Shadow Tested Income CFC'!$B7)</f>
        <v>-19769</v>
      </c>
      <c r="Q7" s="13">
        <f>SUMIFS('Output Accounts'!$C:$C,'Output Accounts'!$I:$I,'Shadow Tested Income CFC'!Q$4,'Output Accounts'!$B:$B,'Shadow Tested Income CFC'!$B7)</f>
        <v>0</v>
      </c>
    </row>
    <row r="8" spans="2:17" x14ac:dyDescent="0.2">
      <c r="B8" s="14" t="s">
        <v>13</v>
      </c>
      <c r="C8" s="13">
        <f>SUMIFS('Output Accounts'!$C:$C,'Output Accounts'!$I:$I,'Shadow Tested Income CFC'!C$4,'Output Accounts'!$B:$B,'Shadow Tested Income CFC'!$B8)</f>
        <v>40594</v>
      </c>
      <c r="D8" s="13">
        <f>SUMIFS('Output Accounts'!$C:$C,'Output Accounts'!$I:$I,'Shadow Tested Income CFC'!D$4,'Output Accounts'!$B:$B,'Shadow Tested Income CFC'!$B8)</f>
        <v>23112</v>
      </c>
      <c r="E8" s="13">
        <f>SUMIFS('Output Accounts'!$C:$C,'Output Accounts'!$I:$I,'Shadow Tested Income CFC'!E$4,'Output Accounts'!$B:$B,'Shadow Tested Income CFC'!$B8)</f>
        <v>12416</v>
      </c>
      <c r="F8" s="13">
        <f>SUMIFS('Output Accounts'!$C:$C,'Output Accounts'!$I:$I,'Shadow Tested Income CFC'!F$4,'Output Accounts'!$B:$B,'Shadow Tested Income CFC'!$B8)</f>
        <v>5022</v>
      </c>
      <c r="G8" s="13">
        <f>SUMIFS('Output Accounts'!$C:$C,'Output Accounts'!$I:$I,'Shadow Tested Income CFC'!G$4,'Output Accounts'!$B:$B,'Shadow Tested Income CFC'!$B8)</f>
        <v>15208</v>
      </c>
      <c r="H8" s="13">
        <f>SUMIFS('Output Accounts'!$C:$C,'Output Accounts'!$I:$I,'Shadow Tested Income CFC'!H$4,'Output Accounts'!$B:$B,'Shadow Tested Income CFC'!$B8)</f>
        <v>3688</v>
      </c>
      <c r="I8" s="13">
        <f>SUMIFS('Output Accounts'!$C:$C,'Output Accounts'!$I:$I,'Shadow Tested Income CFC'!I$4,'Output Accounts'!$B:$B,'Shadow Tested Income CFC'!$B8)</f>
        <v>10400</v>
      </c>
      <c r="J8" s="13">
        <f>SUMIFS('Output Accounts'!$C:$C,'Output Accounts'!$I:$I,'Shadow Tested Income CFC'!J$4,'Output Accounts'!$B:$B,'Shadow Tested Income CFC'!$B8)</f>
        <v>1716</v>
      </c>
      <c r="K8" s="13">
        <f>SUMIFS('Output Accounts'!$C:$C,'Output Accounts'!$I:$I,'Shadow Tested Income CFC'!K$4,'Output Accounts'!$B:$B,'Shadow Tested Income CFC'!$B8)</f>
        <v>9254</v>
      </c>
      <c r="L8" s="13">
        <f>SUMIFS('Output Accounts'!$C:$C,'Output Accounts'!$I:$I,'Shadow Tested Income CFC'!L$4,'Output Accounts'!$B:$B,'Shadow Tested Income CFC'!$B8)</f>
        <v>43381</v>
      </c>
      <c r="M8" s="13">
        <f>SUMIFS('Output Accounts'!$C:$C,'Output Accounts'!$I:$I,'Shadow Tested Income CFC'!M$4,'Output Accounts'!$B:$B,'Shadow Tested Income CFC'!$B8)</f>
        <v>10484</v>
      </c>
      <c r="N8" s="13">
        <f>SUMIFS('Output Accounts'!$C:$C,'Output Accounts'!$I:$I,'Shadow Tested Income CFC'!N$4,'Output Accounts'!$B:$B,'Shadow Tested Income CFC'!$B8)</f>
        <v>1158</v>
      </c>
      <c r="O8" s="13">
        <f>SUMIFS('Output Accounts'!$C:$C,'Output Accounts'!$I:$I,'Shadow Tested Income CFC'!O$4,'Output Accounts'!$B:$B,'Shadow Tested Income CFC'!$B8)</f>
        <v>10647</v>
      </c>
      <c r="P8" s="13">
        <f>SUMIFS('Output Accounts'!$C:$C,'Output Accounts'!$I:$I,'Shadow Tested Income CFC'!P$4,'Output Accounts'!$B:$B,'Shadow Tested Income CFC'!$B8)</f>
        <v>11538</v>
      </c>
      <c r="Q8" s="13">
        <f>SUMIFS('Output Accounts'!$C:$C,'Output Accounts'!$I:$I,'Shadow Tested Income CFC'!Q$4,'Output Accounts'!$B:$B,'Shadow Tested Income CFC'!$B8)</f>
        <v>15906</v>
      </c>
    </row>
    <row r="9" spans="2:17" x14ac:dyDescent="0.2">
      <c r="B9" s="15" t="s">
        <v>48</v>
      </c>
      <c r="C9" s="13">
        <f>C7+C8</f>
        <v>-31013</v>
      </c>
      <c r="D9" s="13">
        <f t="shared" ref="D9:Q9" si="3">D7+D8</f>
        <v>-50030</v>
      </c>
      <c r="E9" s="13">
        <f t="shared" si="3"/>
        <v>12416</v>
      </c>
      <c r="F9" s="13">
        <f t="shared" si="3"/>
        <v>5022</v>
      </c>
      <c r="G9" s="13">
        <f t="shared" si="3"/>
        <v>15208</v>
      </c>
      <c r="H9" s="13">
        <f t="shared" si="3"/>
        <v>3688</v>
      </c>
      <c r="I9" s="13">
        <f t="shared" si="3"/>
        <v>-15777</v>
      </c>
      <c r="J9" s="13">
        <f t="shared" si="3"/>
        <v>-4737</v>
      </c>
      <c r="K9" s="13">
        <f t="shared" si="3"/>
        <v>-23824</v>
      </c>
      <c r="L9" s="13">
        <f t="shared" si="3"/>
        <v>43381</v>
      </c>
      <c r="M9" s="13">
        <f t="shared" si="3"/>
        <v>-8925</v>
      </c>
      <c r="N9" s="13">
        <f t="shared" si="3"/>
        <v>-279</v>
      </c>
      <c r="O9" s="13">
        <f t="shared" si="3"/>
        <v>-5063</v>
      </c>
      <c r="P9" s="13">
        <f t="shared" si="3"/>
        <v>-8231</v>
      </c>
      <c r="Q9" s="13">
        <f t="shared" si="3"/>
        <v>15906</v>
      </c>
    </row>
    <row r="10" spans="2:17" x14ac:dyDescent="0.2">
      <c r="B10" s="11" t="s">
        <v>14</v>
      </c>
      <c r="C10" s="13">
        <f>SUMIFS('Output Accounts'!$C:$C,'Output Accounts'!$I:$I,'Shadow Tested Income CFC'!C$4,'Output Accounts'!$B:$B,'Shadow Tested Income CFC'!$B10)</f>
        <v>-218811</v>
      </c>
      <c r="D10" s="13">
        <f>SUMIFS('Output Accounts'!$C:$C,'Output Accounts'!$I:$I,'Shadow Tested Income CFC'!D$4,'Output Accounts'!$B:$B,'Shadow Tested Income CFC'!$B10)</f>
        <v>-1329</v>
      </c>
      <c r="E10" s="13">
        <f>SUMIFS('Output Accounts'!$C:$C,'Output Accounts'!$I:$I,'Shadow Tested Income CFC'!E$4,'Output Accounts'!$B:$B,'Shadow Tested Income CFC'!$B10)</f>
        <v>0</v>
      </c>
      <c r="F10" s="13">
        <f>SUMIFS('Output Accounts'!$C:$C,'Output Accounts'!$I:$I,'Shadow Tested Income CFC'!F$4,'Output Accounts'!$B:$B,'Shadow Tested Income CFC'!$B10)</f>
        <v>0</v>
      </c>
      <c r="G10" s="13">
        <f>SUMIFS('Output Accounts'!$C:$C,'Output Accounts'!$I:$I,'Shadow Tested Income CFC'!G$4,'Output Accounts'!$B:$B,'Shadow Tested Income CFC'!$B10)</f>
        <v>0</v>
      </c>
      <c r="H10" s="13">
        <f>SUMIFS('Output Accounts'!$C:$C,'Output Accounts'!$I:$I,'Shadow Tested Income CFC'!H$4,'Output Accounts'!$B:$B,'Shadow Tested Income CFC'!$B10)</f>
        <v>0</v>
      </c>
      <c r="I10" s="13">
        <f>SUMIFS('Output Accounts'!$C:$C,'Output Accounts'!$I:$I,'Shadow Tested Income CFC'!I$4,'Output Accounts'!$B:$B,'Shadow Tested Income CFC'!$B10)</f>
        <v>-24825</v>
      </c>
      <c r="J10" s="13">
        <f>SUMIFS('Output Accounts'!$C:$C,'Output Accounts'!$I:$I,'Shadow Tested Income CFC'!J$4,'Output Accounts'!$B:$B,'Shadow Tested Income CFC'!$B10)</f>
        <v>-48258</v>
      </c>
      <c r="K10" s="13">
        <f>SUMIFS('Output Accounts'!$C:$C,'Output Accounts'!$I:$I,'Shadow Tested Income CFC'!K$4,'Output Accounts'!$B:$B,'Shadow Tested Income CFC'!$B10)</f>
        <v>-96423</v>
      </c>
      <c r="L10" s="13">
        <f>SUMIFS('Output Accounts'!$C:$C,'Output Accounts'!$I:$I,'Shadow Tested Income CFC'!L$4,'Output Accounts'!$B:$B,'Shadow Tested Income CFC'!$B10)</f>
        <v>0</v>
      </c>
      <c r="M10" s="13">
        <f>SUMIFS('Output Accounts'!$C:$C,'Output Accounts'!$I:$I,'Shadow Tested Income CFC'!M$4,'Output Accounts'!$B:$B,'Shadow Tested Income CFC'!$B10)</f>
        <v>-5712</v>
      </c>
      <c r="N10" s="13">
        <f>SUMIFS('Output Accounts'!$C:$C,'Output Accounts'!$I:$I,'Shadow Tested Income CFC'!N$4,'Output Accounts'!$B:$B,'Shadow Tested Income CFC'!$B10)</f>
        <v>-4080</v>
      </c>
      <c r="O10" s="13">
        <f>SUMIFS('Output Accounts'!$C:$C,'Output Accounts'!$I:$I,'Shadow Tested Income CFC'!O$4,'Output Accounts'!$B:$B,'Shadow Tested Income CFC'!$B10)</f>
        <v>-61682</v>
      </c>
      <c r="P10" s="13">
        <f>SUMIFS('Output Accounts'!$C:$C,'Output Accounts'!$I:$I,'Shadow Tested Income CFC'!P$4,'Output Accounts'!$B:$B,'Shadow Tested Income CFC'!$B10)</f>
        <v>-64388</v>
      </c>
      <c r="Q10" s="13">
        <f>SUMIFS('Output Accounts'!$C:$C,'Output Accounts'!$I:$I,'Shadow Tested Income CFC'!Q$4,'Output Accounts'!$B:$B,'Shadow Tested Income CFC'!$B10)</f>
        <v>0</v>
      </c>
    </row>
    <row r="11" spans="2:17" x14ac:dyDescent="0.2">
      <c r="B11" s="11" t="s">
        <v>15</v>
      </c>
      <c r="C11" s="13">
        <f>SUMIFS('Output Accounts'!$C:$C,'Output Accounts'!$I:$I,'Shadow Tested Income CFC'!C$4,'Output Accounts'!$B:$B,'Shadow Tested Income CFC'!$B11)</f>
        <v>-41877</v>
      </c>
      <c r="D11" s="13">
        <f>SUMIFS('Output Accounts'!$C:$C,'Output Accounts'!$I:$I,'Shadow Tested Income CFC'!D$4,'Output Accounts'!$B:$B,'Shadow Tested Income CFC'!$B11)</f>
        <v>-164653</v>
      </c>
      <c r="E11" s="13">
        <f>SUMIFS('Output Accounts'!$C:$C,'Output Accounts'!$I:$I,'Shadow Tested Income CFC'!E$4,'Output Accounts'!$B:$B,'Shadow Tested Income CFC'!$B11)</f>
        <v>0</v>
      </c>
      <c r="F11" s="13">
        <f>SUMIFS('Output Accounts'!$C:$C,'Output Accounts'!$I:$I,'Shadow Tested Income CFC'!F$4,'Output Accounts'!$B:$B,'Shadow Tested Income CFC'!$B11)</f>
        <v>0</v>
      </c>
      <c r="G11" s="13">
        <f>SUMIFS('Output Accounts'!$C:$C,'Output Accounts'!$I:$I,'Shadow Tested Income CFC'!G$4,'Output Accounts'!$B:$B,'Shadow Tested Income CFC'!$B11)</f>
        <v>0</v>
      </c>
      <c r="H11" s="13">
        <f>SUMIFS('Output Accounts'!$C:$C,'Output Accounts'!$I:$I,'Shadow Tested Income CFC'!H$4,'Output Accounts'!$B:$B,'Shadow Tested Income CFC'!$B11)</f>
        <v>0</v>
      </c>
      <c r="I11" s="13">
        <f>SUMIFS('Output Accounts'!$C:$C,'Output Accounts'!$I:$I,'Shadow Tested Income CFC'!I$4,'Output Accounts'!$B:$B,'Shadow Tested Income CFC'!$B11)</f>
        <v>-69861</v>
      </c>
      <c r="J11" s="13">
        <f>SUMIFS('Output Accounts'!$C:$C,'Output Accounts'!$I:$I,'Shadow Tested Income CFC'!J$4,'Output Accounts'!$B:$B,'Shadow Tested Income CFC'!$B11)</f>
        <v>-7643</v>
      </c>
      <c r="K11" s="13">
        <f>SUMIFS('Output Accounts'!$C:$C,'Output Accounts'!$I:$I,'Shadow Tested Income CFC'!K$4,'Output Accounts'!$B:$B,'Shadow Tested Income CFC'!$B11)</f>
        <v>-11487</v>
      </c>
      <c r="L11" s="13">
        <f>SUMIFS('Output Accounts'!$C:$C,'Output Accounts'!$I:$I,'Shadow Tested Income CFC'!L$4,'Output Accounts'!$B:$B,'Shadow Tested Income CFC'!$B11)</f>
        <v>0</v>
      </c>
      <c r="M11" s="13">
        <f>SUMIFS('Output Accounts'!$C:$C,'Output Accounts'!$I:$I,'Shadow Tested Income CFC'!M$4,'Output Accounts'!$B:$B,'Shadow Tested Income CFC'!$B11)</f>
        <v>-138475</v>
      </c>
      <c r="N11" s="13">
        <f>SUMIFS('Output Accounts'!$C:$C,'Output Accounts'!$I:$I,'Shadow Tested Income CFC'!N$4,'Output Accounts'!$B:$B,'Shadow Tested Income CFC'!$B11)</f>
        <v>-19736</v>
      </c>
      <c r="O11" s="13">
        <f>SUMIFS('Output Accounts'!$C:$C,'Output Accounts'!$I:$I,'Shadow Tested Income CFC'!O$4,'Output Accounts'!$B:$B,'Shadow Tested Income CFC'!$B11)</f>
        <v>-23290</v>
      </c>
      <c r="P11" s="13">
        <f>SUMIFS('Output Accounts'!$C:$C,'Output Accounts'!$I:$I,'Shadow Tested Income CFC'!P$4,'Output Accounts'!$B:$B,'Shadow Tested Income CFC'!$B11)</f>
        <v>-46001</v>
      </c>
      <c r="Q11" s="13">
        <f>SUMIFS('Output Accounts'!$C:$C,'Output Accounts'!$I:$I,'Shadow Tested Income CFC'!Q$4,'Output Accounts'!$B:$B,'Shadow Tested Income CFC'!$B11)</f>
        <v>0</v>
      </c>
    </row>
    <row r="12" spans="2:17" x14ac:dyDescent="0.2">
      <c r="B12" s="11" t="s">
        <v>16</v>
      </c>
      <c r="C12" s="13">
        <f>SUMIFS('Output Accounts'!$C:$C,'Output Accounts'!$I:$I,'Shadow Tested Income CFC'!C$4,'Output Accounts'!$B:$B,'Shadow Tested Income CFC'!$B12)</f>
        <v>-57919</v>
      </c>
      <c r="D12" s="13">
        <f>SUMIFS('Output Accounts'!$C:$C,'Output Accounts'!$I:$I,'Shadow Tested Income CFC'!D$4,'Output Accounts'!$B:$B,'Shadow Tested Income CFC'!$B12)</f>
        <v>-1078</v>
      </c>
      <c r="E12" s="13">
        <f>SUMIFS('Output Accounts'!$C:$C,'Output Accounts'!$I:$I,'Shadow Tested Income CFC'!E$4,'Output Accounts'!$B:$B,'Shadow Tested Income CFC'!$B12)</f>
        <v>-5484</v>
      </c>
      <c r="F12" s="13">
        <f>SUMIFS('Output Accounts'!$C:$C,'Output Accounts'!$I:$I,'Shadow Tested Income CFC'!F$4,'Output Accounts'!$B:$B,'Shadow Tested Income CFC'!$B12)</f>
        <v>-324.75</v>
      </c>
      <c r="G12" s="13">
        <f>SUMIFS('Output Accounts'!$C:$C,'Output Accounts'!$I:$I,'Shadow Tested Income CFC'!G$4,'Output Accounts'!$B:$B,'Shadow Tested Income CFC'!$B12)</f>
        <v>-1341.25</v>
      </c>
      <c r="H12" s="13">
        <f>SUMIFS('Output Accounts'!$C:$C,'Output Accounts'!$I:$I,'Shadow Tested Income CFC'!H$4,'Output Accounts'!$B:$B,'Shadow Tested Income CFC'!$B12)</f>
        <v>-1295.25</v>
      </c>
      <c r="I12" s="13">
        <f>SUMIFS('Output Accounts'!$C:$C,'Output Accounts'!$I:$I,'Shadow Tested Income CFC'!I$4,'Output Accounts'!$B:$B,'Shadow Tested Income CFC'!$B12)</f>
        <v>-11490</v>
      </c>
      <c r="J12" s="13">
        <f>SUMIFS('Output Accounts'!$C:$C,'Output Accounts'!$I:$I,'Shadow Tested Income CFC'!J$4,'Output Accounts'!$B:$B,'Shadow Tested Income CFC'!$B12)</f>
        <v>-45763</v>
      </c>
      <c r="K12" s="13">
        <f>SUMIFS('Output Accounts'!$C:$C,'Output Accounts'!$I:$I,'Shadow Tested Income CFC'!K$4,'Output Accounts'!$B:$B,'Shadow Tested Income CFC'!$B12)</f>
        <v>-75078</v>
      </c>
      <c r="L12" s="13">
        <f>SUMIFS('Output Accounts'!$C:$C,'Output Accounts'!$I:$I,'Shadow Tested Income CFC'!L$4,'Output Accounts'!$B:$B,'Shadow Tested Income CFC'!$B12)</f>
        <v>-6368.25</v>
      </c>
      <c r="M12" s="13">
        <f>SUMIFS('Output Accounts'!$C:$C,'Output Accounts'!$I:$I,'Shadow Tested Income CFC'!M$4,'Output Accounts'!$B:$B,'Shadow Tested Income CFC'!$B12)</f>
        <v>-368</v>
      </c>
      <c r="N12" s="13">
        <f>SUMIFS('Output Accounts'!$C:$C,'Output Accounts'!$I:$I,'Shadow Tested Income CFC'!N$4,'Output Accounts'!$B:$B,'Shadow Tested Income CFC'!$B12)</f>
        <v>-2642</v>
      </c>
      <c r="O12" s="13">
        <f>SUMIFS('Output Accounts'!$C:$C,'Output Accounts'!$I:$I,'Shadow Tested Income CFC'!O$4,'Output Accounts'!$B:$B,'Shadow Tested Income CFC'!$B12)</f>
        <v>-41868</v>
      </c>
      <c r="P12" s="13">
        <f>SUMIFS('Output Accounts'!$C:$C,'Output Accounts'!$I:$I,'Shadow Tested Income CFC'!P$4,'Output Accounts'!$B:$B,'Shadow Tested Income CFC'!$B12)</f>
        <v>-15839</v>
      </c>
      <c r="Q12" s="13">
        <f>SUMIFS('Output Accounts'!$C:$C,'Output Accounts'!$I:$I,'Shadow Tested Income CFC'!Q$4,'Output Accounts'!$B:$B,'Shadow Tested Income CFC'!$B12)</f>
        <v>-3524.5</v>
      </c>
    </row>
    <row r="13" spans="2:17" x14ac:dyDescent="0.2">
      <c r="B13" s="11" t="s">
        <v>17</v>
      </c>
      <c r="C13" s="13">
        <f>SUMIFS('Output Accounts'!$C:$C,'Output Accounts'!$I:$I,'Shadow Tested Income CFC'!C$4,'Output Accounts'!$B:$B,'Shadow Tested Income CFC'!$B13)</f>
        <v>-11085</v>
      </c>
      <c r="D13" s="13">
        <f>SUMIFS('Output Accounts'!$C:$C,'Output Accounts'!$I:$I,'Shadow Tested Income CFC'!D$4,'Output Accounts'!$B:$B,'Shadow Tested Income CFC'!$B13)</f>
        <v>-133501</v>
      </c>
      <c r="E13" s="13">
        <f>SUMIFS('Output Accounts'!$C:$C,'Output Accounts'!$I:$I,'Shadow Tested Income CFC'!E$4,'Output Accounts'!$B:$B,'Shadow Tested Income CFC'!$B13)</f>
        <v>0</v>
      </c>
      <c r="F13" s="13">
        <f>SUMIFS('Output Accounts'!$C:$C,'Output Accounts'!$I:$I,'Shadow Tested Income CFC'!F$4,'Output Accounts'!$B:$B,'Shadow Tested Income CFC'!$B13)</f>
        <v>0</v>
      </c>
      <c r="G13" s="13">
        <f>SUMIFS('Output Accounts'!$C:$C,'Output Accounts'!$I:$I,'Shadow Tested Income CFC'!G$4,'Output Accounts'!$B:$B,'Shadow Tested Income CFC'!$B13)</f>
        <v>0</v>
      </c>
      <c r="H13" s="13">
        <f>SUMIFS('Output Accounts'!$C:$C,'Output Accounts'!$I:$I,'Shadow Tested Income CFC'!H$4,'Output Accounts'!$B:$B,'Shadow Tested Income CFC'!$B13)</f>
        <v>0</v>
      </c>
      <c r="I13" s="13">
        <f>SUMIFS('Output Accounts'!$C:$C,'Output Accounts'!$I:$I,'Shadow Tested Income CFC'!I$4,'Output Accounts'!$B:$B,'Shadow Tested Income CFC'!$B13)</f>
        <v>-32335</v>
      </c>
      <c r="J13" s="13">
        <f>SUMIFS('Output Accounts'!$C:$C,'Output Accounts'!$I:$I,'Shadow Tested Income CFC'!J$4,'Output Accounts'!$B:$B,'Shadow Tested Income CFC'!$B13)</f>
        <v>-7248</v>
      </c>
      <c r="K13" s="13">
        <f>SUMIFS('Output Accounts'!$C:$C,'Output Accounts'!$I:$I,'Shadow Tested Income CFC'!K$4,'Output Accounts'!$B:$B,'Shadow Tested Income CFC'!$B13)</f>
        <v>-8944</v>
      </c>
      <c r="L13" s="13">
        <f>SUMIFS('Output Accounts'!$C:$C,'Output Accounts'!$I:$I,'Shadow Tested Income CFC'!L$4,'Output Accounts'!$B:$B,'Shadow Tested Income CFC'!$B13)</f>
        <v>0</v>
      </c>
      <c r="M13" s="13">
        <f>SUMIFS('Output Accounts'!$C:$C,'Output Accounts'!$I:$I,'Shadow Tested Income CFC'!M$4,'Output Accounts'!$B:$B,'Shadow Tested Income CFC'!$B13)</f>
        <v>-8910</v>
      </c>
      <c r="N13" s="13">
        <f>SUMIFS('Output Accounts'!$C:$C,'Output Accounts'!$I:$I,'Shadow Tested Income CFC'!N$4,'Output Accounts'!$B:$B,'Shadow Tested Income CFC'!$B13)</f>
        <v>-12781</v>
      </c>
      <c r="O13" s="13">
        <f>SUMIFS('Output Accounts'!$C:$C,'Output Accounts'!$I:$I,'Shadow Tested Income CFC'!O$4,'Output Accounts'!$B:$B,'Shadow Tested Income CFC'!$B13)</f>
        <v>-15809</v>
      </c>
      <c r="P13" s="13">
        <f>SUMIFS('Output Accounts'!$C:$C,'Output Accounts'!$I:$I,'Shadow Tested Income CFC'!P$4,'Output Accounts'!$B:$B,'Shadow Tested Income CFC'!$B13)</f>
        <v>-11316</v>
      </c>
      <c r="Q13" s="13">
        <f>SUMIFS('Output Accounts'!$C:$C,'Output Accounts'!$I:$I,'Shadow Tested Income CFC'!Q$4,'Output Accounts'!$B:$B,'Shadow Tested Income CFC'!$B13)</f>
        <v>0</v>
      </c>
    </row>
    <row r="14" spans="2:17" x14ac:dyDescent="0.2">
      <c r="B14" s="11" t="s">
        <v>18</v>
      </c>
      <c r="C14" s="13">
        <f>SUMIFS('Output Accounts'!$C:$C,'Output Accounts'!$I:$I,'Shadow Tested Income CFC'!C$4,'Output Accounts'!$B:$B,'Shadow Tested Income CFC'!$B14)</f>
        <v>0</v>
      </c>
      <c r="D14" s="13">
        <f>SUMIFS('Output Accounts'!$C:$C,'Output Accounts'!$I:$I,'Shadow Tested Income CFC'!D$4,'Output Accounts'!$B:$B,'Shadow Tested Income CFC'!$B14)</f>
        <v>0</v>
      </c>
      <c r="E14" s="13">
        <f>SUMIFS('Output Accounts'!$C:$C,'Output Accounts'!$I:$I,'Shadow Tested Income CFC'!E$4,'Output Accounts'!$B:$B,'Shadow Tested Income CFC'!$B14)</f>
        <v>0</v>
      </c>
      <c r="F14" s="13">
        <f>SUMIFS('Output Accounts'!$C:$C,'Output Accounts'!$I:$I,'Shadow Tested Income CFC'!F$4,'Output Accounts'!$B:$B,'Shadow Tested Income CFC'!$B14)</f>
        <v>0</v>
      </c>
      <c r="G14" s="13">
        <f>SUMIFS('Output Accounts'!$C:$C,'Output Accounts'!$I:$I,'Shadow Tested Income CFC'!G$4,'Output Accounts'!$B:$B,'Shadow Tested Income CFC'!$B14)</f>
        <v>0</v>
      </c>
      <c r="H14" s="13">
        <f>SUMIFS('Output Accounts'!$C:$C,'Output Accounts'!$I:$I,'Shadow Tested Income CFC'!H$4,'Output Accounts'!$B:$B,'Shadow Tested Income CFC'!$B14)</f>
        <v>0</v>
      </c>
      <c r="I14" s="13">
        <f>SUMIFS('Output Accounts'!$C:$C,'Output Accounts'!$I:$I,'Shadow Tested Income CFC'!I$4,'Output Accounts'!$B:$B,'Shadow Tested Income CFC'!$B14)</f>
        <v>0</v>
      </c>
      <c r="J14" s="13">
        <f>SUMIFS('Output Accounts'!$C:$C,'Output Accounts'!$I:$I,'Shadow Tested Income CFC'!J$4,'Output Accounts'!$B:$B,'Shadow Tested Income CFC'!$B14)</f>
        <v>0</v>
      </c>
      <c r="K14" s="13">
        <f>SUMIFS('Output Accounts'!$C:$C,'Output Accounts'!$I:$I,'Shadow Tested Income CFC'!K$4,'Output Accounts'!$B:$B,'Shadow Tested Income CFC'!$B14)</f>
        <v>0</v>
      </c>
      <c r="L14" s="13">
        <f>SUMIFS('Output Accounts'!$C:$C,'Output Accounts'!$I:$I,'Shadow Tested Income CFC'!L$4,'Output Accounts'!$B:$B,'Shadow Tested Income CFC'!$B14)</f>
        <v>0</v>
      </c>
      <c r="M14" s="13">
        <f>SUMIFS('Output Accounts'!$C:$C,'Output Accounts'!$I:$I,'Shadow Tested Income CFC'!M$4,'Output Accounts'!$B:$B,'Shadow Tested Income CFC'!$B14)</f>
        <v>0</v>
      </c>
      <c r="N14" s="13">
        <f>SUMIFS('Output Accounts'!$C:$C,'Output Accounts'!$I:$I,'Shadow Tested Income CFC'!N$4,'Output Accounts'!$B:$B,'Shadow Tested Income CFC'!$B14)</f>
        <v>0</v>
      </c>
      <c r="O14" s="13">
        <f>SUMIFS('Output Accounts'!$C:$C,'Output Accounts'!$I:$I,'Shadow Tested Income CFC'!O$4,'Output Accounts'!$B:$B,'Shadow Tested Income CFC'!$B14)</f>
        <v>0</v>
      </c>
      <c r="P14" s="13">
        <f>SUMIFS('Output Accounts'!$C:$C,'Output Accounts'!$I:$I,'Shadow Tested Income CFC'!P$4,'Output Accounts'!$B:$B,'Shadow Tested Income CFC'!$B14)</f>
        <v>0</v>
      </c>
      <c r="Q14" s="13">
        <f>SUMIFS('Output Accounts'!$C:$C,'Output Accounts'!$I:$I,'Shadow Tested Income CFC'!Q$4,'Output Accounts'!$B:$B,'Shadow Tested Income CFC'!$B14)</f>
        <v>0</v>
      </c>
    </row>
    <row r="15" spans="2:17" x14ac:dyDescent="0.2">
      <c r="B15" s="11" t="s">
        <v>19</v>
      </c>
      <c r="C15" s="13">
        <f>SUMIFS('Output Accounts'!$C:$C,'Output Accounts'!$I:$I,'Shadow Tested Income CFC'!C$4,'Output Accounts'!$B:$B,'Shadow Tested Income CFC'!$B15)</f>
        <v>41</v>
      </c>
      <c r="D15" s="13">
        <f>SUMIFS('Output Accounts'!$C:$C,'Output Accounts'!$I:$I,'Shadow Tested Income CFC'!D$4,'Output Accounts'!$B:$B,'Shadow Tested Income CFC'!$B15)</f>
        <v>277</v>
      </c>
      <c r="E15" s="13">
        <f>SUMIFS('Output Accounts'!$C:$C,'Output Accounts'!$I:$I,'Shadow Tested Income CFC'!E$4,'Output Accounts'!$B:$B,'Shadow Tested Income CFC'!$B15)</f>
        <v>7935</v>
      </c>
      <c r="F15" s="13">
        <f>SUMIFS('Output Accounts'!$C:$C,'Output Accounts'!$I:$I,'Shadow Tested Income CFC'!F$4,'Output Accounts'!$B:$B,'Shadow Tested Income CFC'!$B15)</f>
        <v>15</v>
      </c>
      <c r="G15" s="13">
        <f>SUMIFS('Output Accounts'!$C:$C,'Output Accounts'!$I:$I,'Shadow Tested Income CFC'!G$4,'Output Accounts'!$B:$B,'Shadow Tested Income CFC'!$B15)</f>
        <v>1137</v>
      </c>
      <c r="H15" s="13">
        <f>SUMIFS('Output Accounts'!$C:$C,'Output Accounts'!$I:$I,'Shadow Tested Income CFC'!H$4,'Output Accounts'!$B:$B,'Shadow Tested Income CFC'!$B15)</f>
        <v>3</v>
      </c>
      <c r="I15" s="13">
        <f>SUMIFS('Output Accounts'!$C:$C,'Output Accounts'!$I:$I,'Shadow Tested Income CFC'!I$4,'Output Accounts'!$B:$B,'Shadow Tested Income CFC'!$B15)</f>
        <v>537</v>
      </c>
      <c r="J15" s="13">
        <f>SUMIFS('Output Accounts'!$C:$C,'Output Accounts'!$I:$I,'Shadow Tested Income CFC'!J$4,'Output Accounts'!$B:$B,'Shadow Tested Income CFC'!$B15)</f>
        <v>445</v>
      </c>
      <c r="K15" s="13">
        <f>SUMIFS('Output Accounts'!$C:$C,'Output Accounts'!$I:$I,'Shadow Tested Income CFC'!K$4,'Output Accounts'!$B:$B,'Shadow Tested Income CFC'!$B15)</f>
        <v>27</v>
      </c>
      <c r="L15" s="13">
        <f>SUMIFS('Output Accounts'!$C:$C,'Output Accounts'!$I:$I,'Shadow Tested Income CFC'!L$4,'Output Accounts'!$B:$B,'Shadow Tested Income CFC'!$B15)</f>
        <v>688</v>
      </c>
      <c r="M15" s="13">
        <f>SUMIFS('Output Accounts'!$C:$C,'Output Accounts'!$I:$I,'Shadow Tested Income CFC'!M$4,'Output Accounts'!$B:$B,'Shadow Tested Income CFC'!$B15)</f>
        <v>1031</v>
      </c>
      <c r="N15" s="13">
        <f>SUMIFS('Output Accounts'!$C:$C,'Output Accounts'!$I:$I,'Shadow Tested Income CFC'!N$4,'Output Accounts'!$B:$B,'Shadow Tested Income CFC'!$B15)</f>
        <v>10</v>
      </c>
      <c r="O15" s="13">
        <f>SUMIFS('Output Accounts'!$C:$C,'Output Accounts'!$I:$I,'Shadow Tested Income CFC'!O$4,'Output Accounts'!$B:$B,'Shadow Tested Income CFC'!$B15)</f>
        <v>2</v>
      </c>
      <c r="P15" s="13">
        <f>SUMIFS('Output Accounts'!$C:$C,'Output Accounts'!$I:$I,'Shadow Tested Income CFC'!P$4,'Output Accounts'!$B:$B,'Shadow Tested Income CFC'!$B15)</f>
        <v>814</v>
      </c>
      <c r="Q15" s="13">
        <f>SUMIFS('Output Accounts'!$C:$C,'Output Accounts'!$I:$I,'Shadow Tested Income CFC'!Q$4,'Output Accounts'!$B:$B,'Shadow Tested Income CFC'!$B15)</f>
        <v>569</v>
      </c>
    </row>
    <row r="16" spans="2:17" x14ac:dyDescent="0.2">
      <c r="B16" s="11" t="s">
        <v>20</v>
      </c>
      <c r="C16" s="13">
        <f>SUMIFS('Output Accounts'!$C:$C,'Output Accounts'!$I:$I,'Shadow Tested Income CFC'!C$4,'Output Accounts'!$B:$B,'Shadow Tested Income CFC'!$B16)</f>
        <v>521</v>
      </c>
      <c r="D16" s="13">
        <f>SUMIFS('Output Accounts'!$C:$C,'Output Accounts'!$I:$I,'Shadow Tested Income CFC'!D$4,'Output Accounts'!$B:$B,'Shadow Tested Income CFC'!$B16)</f>
        <v>2093</v>
      </c>
      <c r="E16" s="13">
        <f>SUMIFS('Output Accounts'!$C:$C,'Output Accounts'!$I:$I,'Shadow Tested Income CFC'!E$4,'Output Accounts'!$B:$B,'Shadow Tested Income CFC'!$B16)</f>
        <v>679</v>
      </c>
      <c r="F16" s="13">
        <f>SUMIFS('Output Accounts'!$C:$C,'Output Accounts'!$I:$I,'Shadow Tested Income CFC'!F$4,'Output Accounts'!$B:$B,'Shadow Tested Income CFC'!$B16)</f>
        <v>18</v>
      </c>
      <c r="G16" s="13">
        <f>SUMIFS('Output Accounts'!$C:$C,'Output Accounts'!$I:$I,'Shadow Tested Income CFC'!G$4,'Output Accounts'!$B:$B,'Shadow Tested Income CFC'!$B16)</f>
        <v>1235</v>
      </c>
      <c r="H16" s="13">
        <f>SUMIFS('Output Accounts'!$C:$C,'Output Accounts'!$I:$I,'Shadow Tested Income CFC'!H$4,'Output Accounts'!$B:$B,'Shadow Tested Income CFC'!$B16)</f>
        <v>2</v>
      </c>
      <c r="I16" s="13">
        <f>SUMIFS('Output Accounts'!$C:$C,'Output Accounts'!$I:$I,'Shadow Tested Income CFC'!I$4,'Output Accounts'!$B:$B,'Shadow Tested Income CFC'!$B16)</f>
        <v>1469</v>
      </c>
      <c r="J16" s="13">
        <f>SUMIFS('Output Accounts'!$C:$C,'Output Accounts'!$I:$I,'Shadow Tested Income CFC'!J$4,'Output Accounts'!$B:$B,'Shadow Tested Income CFC'!$B16)</f>
        <v>738</v>
      </c>
      <c r="K16" s="13">
        <f>SUMIFS('Output Accounts'!$C:$C,'Output Accounts'!$I:$I,'Shadow Tested Income CFC'!K$4,'Output Accounts'!$B:$B,'Shadow Tested Income CFC'!$B16)</f>
        <v>5046</v>
      </c>
      <c r="L16" s="13">
        <f>SUMIFS('Output Accounts'!$C:$C,'Output Accounts'!$I:$I,'Shadow Tested Income CFC'!L$4,'Output Accounts'!$B:$B,'Shadow Tested Income CFC'!$B16)</f>
        <v>100</v>
      </c>
      <c r="M16" s="13">
        <f>SUMIFS('Output Accounts'!$C:$C,'Output Accounts'!$I:$I,'Shadow Tested Income CFC'!M$4,'Output Accounts'!$B:$B,'Shadow Tested Income CFC'!$B16)</f>
        <v>1066</v>
      </c>
      <c r="N16" s="13">
        <f>SUMIFS('Output Accounts'!$C:$C,'Output Accounts'!$I:$I,'Shadow Tested Income CFC'!N$4,'Output Accounts'!$B:$B,'Shadow Tested Income CFC'!$B16)</f>
        <v>3</v>
      </c>
      <c r="O16" s="13">
        <f>SUMIFS('Output Accounts'!$C:$C,'Output Accounts'!$I:$I,'Shadow Tested Income CFC'!O$4,'Output Accounts'!$B:$B,'Shadow Tested Income CFC'!$B16)</f>
        <v>0</v>
      </c>
      <c r="P16" s="13">
        <f>SUMIFS('Output Accounts'!$C:$C,'Output Accounts'!$I:$I,'Shadow Tested Income CFC'!P$4,'Output Accounts'!$B:$B,'Shadow Tested Income CFC'!$B16)</f>
        <v>598</v>
      </c>
      <c r="Q16" s="13">
        <f>SUMIFS('Output Accounts'!$C:$C,'Output Accounts'!$I:$I,'Shadow Tested Income CFC'!Q$4,'Output Accounts'!$B:$B,'Shadow Tested Income CFC'!$B16)</f>
        <v>136</v>
      </c>
    </row>
    <row r="17" spans="1:1015 1028:2042 2055:3069 3082:4096 4109:5110 5123:6137 6150:7164 7177:8191 8204:9205 9218:10232 10245:11259 11272:12286 12299:13300 13313:14327 14340:15354 15367:16381" x14ac:dyDescent="0.2">
      <c r="B17" s="11" t="s">
        <v>21</v>
      </c>
      <c r="C17" s="13">
        <f>SUMIFS('Output Accounts'!$C:$C,'Output Accounts'!$I:$I,'Shadow Tested Income CFC'!C$4,'Output Accounts'!$B:$B,'Shadow Tested Income CFC'!$B17)</f>
        <v>447</v>
      </c>
      <c r="D17" s="13">
        <f>SUMIFS('Output Accounts'!$C:$C,'Output Accounts'!$I:$I,'Shadow Tested Income CFC'!D$4,'Output Accounts'!$B:$B,'Shadow Tested Income CFC'!$B17)</f>
        <v>6</v>
      </c>
      <c r="E17" s="13">
        <f>SUMIFS('Output Accounts'!$C:$C,'Output Accounts'!$I:$I,'Shadow Tested Income CFC'!E$4,'Output Accounts'!$B:$B,'Shadow Tested Income CFC'!$B17)</f>
        <v>17800</v>
      </c>
      <c r="F17" s="13">
        <f>SUMIFS('Output Accounts'!$C:$C,'Output Accounts'!$I:$I,'Shadow Tested Income CFC'!F$4,'Output Accounts'!$B:$B,'Shadow Tested Income CFC'!$B17)</f>
        <v>176</v>
      </c>
      <c r="G17" s="13">
        <f>SUMIFS('Output Accounts'!$C:$C,'Output Accounts'!$I:$I,'Shadow Tested Income CFC'!G$4,'Output Accounts'!$B:$B,'Shadow Tested Income CFC'!$B17)</f>
        <v>19500</v>
      </c>
      <c r="H17" s="13">
        <f>SUMIFS('Output Accounts'!$C:$C,'Output Accounts'!$I:$I,'Shadow Tested Income CFC'!H$4,'Output Accounts'!$B:$B,'Shadow Tested Income CFC'!$B17)</f>
        <v>177</v>
      </c>
      <c r="I17" s="13">
        <f>SUMIFS('Output Accounts'!$C:$C,'Output Accounts'!$I:$I,'Shadow Tested Income CFC'!I$4,'Output Accounts'!$B:$B,'Shadow Tested Income CFC'!$B17)</f>
        <v>284</v>
      </c>
      <c r="J17" s="13">
        <f>SUMIFS('Output Accounts'!$C:$C,'Output Accounts'!$I:$I,'Shadow Tested Income CFC'!J$4,'Output Accounts'!$B:$B,'Shadow Tested Income CFC'!$B17)</f>
        <v>47</v>
      </c>
      <c r="K17" s="13">
        <f>SUMIFS('Output Accounts'!$C:$C,'Output Accounts'!$I:$I,'Shadow Tested Income CFC'!K$4,'Output Accounts'!$B:$B,'Shadow Tested Income CFC'!$B17)</f>
        <v>489</v>
      </c>
      <c r="L17" s="13">
        <f>SUMIFS('Output Accounts'!$C:$C,'Output Accounts'!$I:$I,'Shadow Tested Income CFC'!L$4,'Output Accounts'!$B:$B,'Shadow Tested Income CFC'!$B17)</f>
        <v>858</v>
      </c>
      <c r="M17" s="13">
        <f>SUMIFS('Output Accounts'!$C:$C,'Output Accounts'!$I:$I,'Shadow Tested Income CFC'!M$4,'Output Accounts'!$B:$B,'Shadow Tested Income CFC'!$B17)</f>
        <v>-300</v>
      </c>
      <c r="N17" s="13">
        <f>SUMIFS('Output Accounts'!$C:$C,'Output Accounts'!$I:$I,'Shadow Tested Income CFC'!N$4,'Output Accounts'!$B:$B,'Shadow Tested Income CFC'!$B17)</f>
        <v>500</v>
      </c>
      <c r="O17" s="13">
        <f>SUMIFS('Output Accounts'!$C:$C,'Output Accounts'!$I:$I,'Shadow Tested Income CFC'!O$4,'Output Accounts'!$B:$B,'Shadow Tested Income CFC'!$B17)</f>
        <v>280</v>
      </c>
      <c r="P17" s="13">
        <f>SUMIFS('Output Accounts'!$C:$C,'Output Accounts'!$I:$I,'Shadow Tested Income CFC'!P$4,'Output Accounts'!$B:$B,'Shadow Tested Income CFC'!$B17)</f>
        <v>297</v>
      </c>
      <c r="Q17" s="13">
        <f>SUMIFS('Output Accounts'!$C:$C,'Output Accounts'!$I:$I,'Shadow Tested Income CFC'!Q$4,'Output Accounts'!$B:$B,'Shadow Tested Income CFC'!$B17)</f>
        <v>715</v>
      </c>
    </row>
    <row r="18" spans="1:1015 1028:2042 2055:3069 3082:4096 4109:5110 5123:6137 6150:7164 7177:8191 8204:9205 9218:10232 10245:11259 11272:12286 12299:13300 13313:14327 14340:15354 15367:16381" x14ac:dyDescent="0.2">
      <c r="B18" s="11" t="s">
        <v>22</v>
      </c>
      <c r="C18" s="13">
        <f>SUMIFS('Output Accounts'!$C:$C,'Output Accounts'!$I:$I,'Shadow Tested Income CFC'!C$4,'Output Accounts'!$B:$B,'Shadow Tested Income CFC'!$B18)</f>
        <v>85</v>
      </c>
      <c r="D18" s="13">
        <f>SUMIFS('Output Accounts'!$C:$C,'Output Accounts'!$I:$I,'Shadow Tested Income CFC'!D$4,'Output Accounts'!$B:$B,'Shadow Tested Income CFC'!$B18)</f>
        <v>755</v>
      </c>
      <c r="E18" s="13">
        <f>SUMIFS('Output Accounts'!$C:$C,'Output Accounts'!$I:$I,'Shadow Tested Income CFC'!E$4,'Output Accounts'!$B:$B,'Shadow Tested Income CFC'!$B18)</f>
        <v>342</v>
      </c>
      <c r="F18" s="13">
        <f>SUMIFS('Output Accounts'!$C:$C,'Output Accounts'!$I:$I,'Shadow Tested Income CFC'!F$4,'Output Accounts'!$B:$B,'Shadow Tested Income CFC'!$B18)</f>
        <v>522</v>
      </c>
      <c r="G18" s="13">
        <f>SUMIFS('Output Accounts'!$C:$C,'Output Accounts'!$I:$I,'Shadow Tested Income CFC'!G$4,'Output Accounts'!$B:$B,'Shadow Tested Income CFC'!$B18)</f>
        <v>115</v>
      </c>
      <c r="H18" s="13">
        <f>SUMIFS('Output Accounts'!$C:$C,'Output Accounts'!$I:$I,'Shadow Tested Income CFC'!H$4,'Output Accounts'!$B:$B,'Shadow Tested Income CFC'!$B18)</f>
        <v>8</v>
      </c>
      <c r="I18" s="13">
        <f>SUMIFS('Output Accounts'!$C:$C,'Output Accounts'!$I:$I,'Shadow Tested Income CFC'!I$4,'Output Accounts'!$B:$B,'Shadow Tested Income CFC'!$B18)</f>
        <v>798</v>
      </c>
      <c r="J18" s="13">
        <f>SUMIFS('Output Accounts'!$C:$C,'Output Accounts'!$I:$I,'Shadow Tested Income CFC'!J$4,'Output Accounts'!$B:$B,'Shadow Tested Income CFC'!$B18)</f>
        <v>7</v>
      </c>
      <c r="K18" s="13">
        <f>SUMIFS('Output Accounts'!$C:$C,'Output Accounts'!$I:$I,'Shadow Tested Income CFC'!K$4,'Output Accounts'!$B:$B,'Shadow Tested Income CFC'!$B18)</f>
        <v>58</v>
      </c>
      <c r="L18" s="13">
        <f>SUMIFS('Output Accounts'!$C:$C,'Output Accounts'!$I:$I,'Shadow Tested Income CFC'!L$4,'Output Accounts'!$B:$B,'Shadow Tested Income CFC'!$B18)</f>
        <v>479</v>
      </c>
      <c r="M18" s="13">
        <f>SUMIFS('Output Accounts'!$C:$C,'Output Accounts'!$I:$I,'Shadow Tested Income CFC'!M$4,'Output Accounts'!$B:$B,'Shadow Tested Income CFC'!$B18)</f>
        <v>-82</v>
      </c>
      <c r="N18" s="13">
        <f>SUMIFS('Output Accounts'!$C:$C,'Output Accounts'!$I:$I,'Shadow Tested Income CFC'!N$4,'Output Accounts'!$B:$B,'Shadow Tested Income CFC'!$B18)</f>
        <v>25</v>
      </c>
      <c r="O18" s="13">
        <f>SUMIFS('Output Accounts'!$C:$C,'Output Accounts'!$I:$I,'Shadow Tested Income CFC'!O$4,'Output Accounts'!$B:$B,'Shadow Tested Income CFC'!$B18)</f>
        <v>106</v>
      </c>
      <c r="P18" s="13">
        <f>SUMIFS('Output Accounts'!$C:$C,'Output Accounts'!$I:$I,'Shadow Tested Income CFC'!P$4,'Output Accounts'!$B:$B,'Shadow Tested Income CFC'!$B18)</f>
        <v>213</v>
      </c>
      <c r="Q18" s="13">
        <f>SUMIFS('Output Accounts'!$C:$C,'Output Accounts'!$I:$I,'Shadow Tested Income CFC'!Q$4,'Output Accounts'!$B:$B,'Shadow Tested Income CFC'!$B18)</f>
        <v>915</v>
      </c>
    </row>
    <row r="19" spans="1:1015 1028:2042 2055:3069 3082:4096 4109:5110 5123:6137 6150:7164 7177:8191 8204:9205 9218:10232 10245:11259 11272:12286 12299:13300 13313:14327 14340:15354 15367:16381" x14ac:dyDescent="0.2">
      <c r="B19" s="11" t="s">
        <v>24</v>
      </c>
      <c r="C19" s="13">
        <f>SUMIFS('Output Accounts'!$C:$C,'Output Accounts'!$I:$I,'Shadow Tested Income CFC'!C$4,'Output Accounts'!$B:$B,'Shadow Tested Income CFC'!$B19)</f>
        <v>547</v>
      </c>
      <c r="D19" s="13">
        <f>SUMIFS('Output Accounts'!$C:$C,'Output Accounts'!$I:$I,'Shadow Tested Income CFC'!D$4,'Output Accounts'!$B:$B,'Shadow Tested Income CFC'!$B19)</f>
        <v>2628</v>
      </c>
      <c r="E19" s="13">
        <f>SUMIFS('Output Accounts'!$C:$C,'Output Accounts'!$I:$I,'Shadow Tested Income CFC'!E$4,'Output Accounts'!$B:$B,'Shadow Tested Income CFC'!$B19)</f>
        <v>220</v>
      </c>
      <c r="F19" s="13">
        <f>SUMIFS('Output Accounts'!$C:$C,'Output Accounts'!$I:$I,'Shadow Tested Income CFC'!F$4,'Output Accounts'!$B:$B,'Shadow Tested Income CFC'!$B19)</f>
        <v>806</v>
      </c>
      <c r="G19" s="13">
        <f>SUMIFS('Output Accounts'!$C:$C,'Output Accounts'!$I:$I,'Shadow Tested Income CFC'!G$4,'Output Accounts'!$B:$B,'Shadow Tested Income CFC'!$B19)</f>
        <v>9516</v>
      </c>
      <c r="H19" s="13">
        <f>SUMIFS('Output Accounts'!$C:$C,'Output Accounts'!$I:$I,'Shadow Tested Income CFC'!H$4,'Output Accounts'!$B:$B,'Shadow Tested Income CFC'!$B19)</f>
        <v>324</v>
      </c>
      <c r="I19" s="13">
        <f>SUMIFS('Output Accounts'!$C:$C,'Output Accounts'!$I:$I,'Shadow Tested Income CFC'!I$4,'Output Accounts'!$B:$B,'Shadow Tested Income CFC'!$B19)</f>
        <v>1890</v>
      </c>
      <c r="J19" s="13">
        <f>SUMIFS('Output Accounts'!$C:$C,'Output Accounts'!$I:$I,'Shadow Tested Income CFC'!J$4,'Output Accounts'!$B:$B,'Shadow Tested Income CFC'!$B19)</f>
        <v>231</v>
      </c>
      <c r="K19" s="13">
        <f>SUMIFS('Output Accounts'!$C:$C,'Output Accounts'!$I:$I,'Shadow Tested Income CFC'!K$4,'Output Accounts'!$B:$B,'Shadow Tested Income CFC'!$B19)</f>
        <v>6586</v>
      </c>
      <c r="L19" s="13">
        <f>SUMIFS('Output Accounts'!$C:$C,'Output Accounts'!$I:$I,'Shadow Tested Income CFC'!L$4,'Output Accounts'!$B:$B,'Shadow Tested Income CFC'!$B19)</f>
        <v>15301</v>
      </c>
      <c r="M19" s="13">
        <f>SUMIFS('Output Accounts'!$C:$C,'Output Accounts'!$I:$I,'Shadow Tested Income CFC'!M$4,'Output Accounts'!$B:$B,'Shadow Tested Income CFC'!$B19)</f>
        <v>2986</v>
      </c>
      <c r="N19" s="13">
        <f>SUMIFS('Output Accounts'!$C:$C,'Output Accounts'!$I:$I,'Shadow Tested Income CFC'!N$4,'Output Accounts'!$B:$B,'Shadow Tested Income CFC'!$B19)</f>
        <v>13</v>
      </c>
      <c r="O19" s="13">
        <f>SUMIFS('Output Accounts'!$C:$C,'Output Accounts'!$I:$I,'Shadow Tested Income CFC'!O$4,'Output Accounts'!$B:$B,'Shadow Tested Income CFC'!$B19)</f>
        <v>2</v>
      </c>
      <c r="P19" s="13">
        <f>SUMIFS('Output Accounts'!$C:$C,'Output Accounts'!$I:$I,'Shadow Tested Income CFC'!P$4,'Output Accounts'!$B:$B,'Shadow Tested Income CFC'!$B19)</f>
        <v>240</v>
      </c>
      <c r="Q19" s="13">
        <f>SUMIFS('Output Accounts'!$C:$C,'Output Accounts'!$I:$I,'Shadow Tested Income CFC'!Q$4,'Output Accounts'!$B:$B,'Shadow Tested Income CFC'!$B19)</f>
        <v>21</v>
      </c>
    </row>
    <row r="20" spans="1:1015 1028:2042 2055:3069 3082:4096 4109:5110 5123:6137 6150:7164 7177:8191 8204:9205 9218:10232 10245:11259 11272:12286 12299:13300 13313:14327 14340:15354 15367:16381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015 1028:2042 2055:3069 3082:4096 4109:5110 5123:6137 6150:7164 7177:8191 8204:9205 9218:10232 10245:11259 11272:12286 12299:13300 13313:14327 14340:15354 15367:16381" x14ac:dyDescent="0.2">
      <c r="B21" t="s">
        <v>83</v>
      </c>
      <c r="C21" s="13">
        <f>SUMIFS('Output Accounts'!$C:$C,'Output Accounts'!$I:$I,'Shadow Tested Income CFC'!C$4,'Output Accounts'!$B:$B,'Shadow Tested Income CFC'!$B21)</f>
        <v>413.79795766397302</v>
      </c>
      <c r="D21" s="13">
        <f>SUMIFS('Output Accounts'!$C:$C,'Output Accounts'!$I:$I,'Shadow Tested Income CFC'!D$4,'Output Accounts'!$B:$B,'Shadow Tested Income CFC'!$B21)</f>
        <v>-1208.7619057223301</v>
      </c>
      <c r="E21" s="13">
        <f>SUMIFS('Output Accounts'!$C:$C,'Output Accounts'!$I:$I,'Shadow Tested Income CFC'!E$4,'Output Accounts'!$B:$B,'Shadow Tested Income CFC'!$B21)</f>
        <v>-105.99981441919699</v>
      </c>
      <c r="F21" s="13">
        <f>SUMIFS('Output Accounts'!$C:$C,'Output Accounts'!$I:$I,'Shadow Tested Income CFC'!F$4,'Output Accounts'!$B:$B,'Shadow Tested Income CFC'!$B21)</f>
        <v>-402.33810221570798</v>
      </c>
      <c r="G21" s="13">
        <f>SUMIFS('Output Accounts'!$C:$C,'Output Accounts'!$I:$I,'Shadow Tested Income CFC'!G$4,'Output Accounts'!$B:$B,'Shadow Tested Income CFC'!$B21)</f>
        <v>1793.4930005963499</v>
      </c>
      <c r="H21" s="13">
        <f>SUMIFS('Output Accounts'!$C:$C,'Output Accounts'!$I:$I,'Shadow Tested Income CFC'!H$4,'Output Accounts'!$B:$B,'Shadow Tested Income CFC'!$B21)</f>
        <v>-78.179706961686506</v>
      </c>
      <c r="I21" s="13">
        <f>SUMIFS('Output Accounts'!$C:$C,'Output Accounts'!$I:$I,'Shadow Tested Income CFC'!I$4,'Output Accounts'!$B:$B,'Shadow Tested Income CFC'!$B21)</f>
        <v>-1140.8073126536401</v>
      </c>
      <c r="J21" s="13">
        <f>SUMIFS('Output Accounts'!$C:$C,'Output Accounts'!$I:$I,'Shadow Tested Income CFC'!J$4,'Output Accounts'!$B:$B,'Shadow Tested Income CFC'!$B21)</f>
        <v>-191.02475964726699</v>
      </c>
      <c r="K21" s="13">
        <f>SUMIFS('Output Accounts'!$C:$C,'Output Accounts'!$I:$I,'Shadow Tested Income CFC'!K$4,'Output Accounts'!$B:$B,'Shadow Tested Income CFC'!$B21)</f>
        <v>6551.1798491768704</v>
      </c>
      <c r="L21" s="13">
        <f>SUMIFS('Output Accounts'!$C:$C,'Output Accounts'!$I:$I,'Shadow Tested Income CFC'!L$4,'Output Accounts'!$B:$B,'Shadow Tested Income CFC'!$B21)</f>
        <v>5397.0199674760597</v>
      </c>
      <c r="M21" s="13">
        <f>SUMIFS('Output Accounts'!$C:$C,'Output Accounts'!$I:$I,'Shadow Tested Income CFC'!M$4,'Output Accounts'!$B:$B,'Shadow Tested Income CFC'!$B21)</f>
        <v>2021.6832236201501</v>
      </c>
      <c r="N21" s="13">
        <f>SUMIFS('Output Accounts'!$C:$C,'Output Accounts'!$I:$I,'Shadow Tested Income CFC'!N$4,'Output Accounts'!$B:$B,'Shadow Tested Income CFC'!$B21)</f>
        <v>10.1883155534482</v>
      </c>
      <c r="O21" s="13">
        <f>SUMIFS('Output Accounts'!$C:$C,'Output Accounts'!$I:$I,'Shadow Tested Income CFC'!O$4,'Output Accounts'!$B:$B,'Shadow Tested Income CFC'!$B21)</f>
        <v>1.98933728417591</v>
      </c>
      <c r="P21" s="13">
        <f>SUMIFS('Output Accounts'!$C:$C,'Output Accounts'!$I:$I,'Shadow Tested Income CFC'!P$4,'Output Accounts'!$B:$B,'Shadow Tested Income CFC'!$B21)</f>
        <v>-72.769091221288505</v>
      </c>
      <c r="Q21" s="13">
        <f>SUMIFS('Output Accounts'!$C:$C,'Output Accounts'!$I:$I,'Shadow Tested Income CFC'!Q$4,'Output Accounts'!$B:$B,'Shadow Tested Income CFC'!$B21)</f>
        <v>-9.4266555261964502</v>
      </c>
    </row>
    <row r="22" spans="1:1015 1028:2042 2055:3069 3082:4096 4109:5110 5123:6137 6150:7164 7177:8191 8204:9205 9218:10232 10245:11259 11272:12286 12299:13300 13313:14327 14340:15354 15367:16381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015 1028:2042 2055:3069 3082:4096 4109:5110 5123:6137 6150:7164 7177:8191 8204:9205 9218:10232 10245:11259 11272:12286 12299:13300 13313:14327 14340:15354 15367:16381" x14ac:dyDescent="0.2">
      <c r="B23" s="11" t="s">
        <v>23</v>
      </c>
      <c r="C23" s="13">
        <f>SUMIFS('Output Accounts'!$C:$C,'Output Accounts'!$I:$I,'Shadow Tested Income CFC'!C$4,'Output Accounts'!$B:$B,'Shadow Tested Income CFC'!$B23)</f>
        <v>76140</v>
      </c>
      <c r="D23" s="13">
        <f>SUMIFS('Output Accounts'!$C:$C,'Output Accounts'!$I:$I,'Shadow Tested Income CFC'!D$4,'Output Accounts'!$B:$B,'Shadow Tested Income CFC'!$B23)</f>
        <v>145462</v>
      </c>
      <c r="E23" s="13">
        <f>SUMIFS('Output Accounts'!$C:$C,'Output Accounts'!$I:$I,'Shadow Tested Income CFC'!E$4,'Output Accounts'!$B:$B,'Shadow Tested Income CFC'!$B23)</f>
        <v>0</v>
      </c>
      <c r="F23" s="13">
        <f>SUMIFS('Output Accounts'!$C:$C,'Output Accounts'!$I:$I,'Shadow Tested Income CFC'!F$4,'Output Accounts'!$B:$B,'Shadow Tested Income CFC'!$B23)</f>
        <v>0</v>
      </c>
      <c r="G23" s="13">
        <f>SUMIFS('Output Accounts'!$C:$C,'Output Accounts'!$I:$I,'Shadow Tested Income CFC'!G$4,'Output Accounts'!$B:$B,'Shadow Tested Income CFC'!$B23)</f>
        <v>0</v>
      </c>
      <c r="H23" s="13">
        <f>SUMIFS('Output Accounts'!$C:$C,'Output Accounts'!$I:$I,'Shadow Tested Income CFC'!H$4,'Output Accounts'!$B:$B,'Shadow Tested Income CFC'!$B23)</f>
        <v>0</v>
      </c>
      <c r="I23" s="13">
        <f>SUMIFS('Output Accounts'!$C:$C,'Output Accounts'!$I:$I,'Shadow Tested Income CFC'!I$4,'Output Accounts'!$B:$B,'Shadow Tested Income CFC'!$B23)</f>
        <v>45753</v>
      </c>
      <c r="J23" s="13">
        <f>SUMIFS('Output Accounts'!$C:$C,'Output Accounts'!$I:$I,'Shadow Tested Income CFC'!J$4,'Output Accounts'!$B:$B,'Shadow Tested Income CFC'!$B23)</f>
        <v>55007</v>
      </c>
      <c r="K23" s="13">
        <f>SUMIFS('Output Accounts'!$C:$C,'Output Accounts'!$I:$I,'Shadow Tested Income CFC'!K$4,'Output Accounts'!$B:$B,'Shadow Tested Income CFC'!$B23)</f>
        <v>80090</v>
      </c>
      <c r="L23" s="13">
        <f>SUMIFS('Output Accounts'!$C:$C,'Output Accounts'!$I:$I,'Shadow Tested Income CFC'!L$4,'Output Accounts'!$B:$B,'Shadow Tested Income CFC'!$B23)</f>
        <v>0</v>
      </c>
      <c r="M23" s="13">
        <f>SUMIFS('Output Accounts'!$C:$C,'Output Accounts'!$I:$I,'Shadow Tested Income CFC'!M$4,'Output Accounts'!$B:$B,'Shadow Tested Income CFC'!$B23)</f>
        <v>7445</v>
      </c>
      <c r="N23" s="13">
        <f>SUMIFS('Output Accounts'!$C:$C,'Output Accounts'!$I:$I,'Shadow Tested Income CFC'!N$4,'Output Accounts'!$B:$B,'Shadow Tested Income CFC'!$B23)</f>
        <v>15522</v>
      </c>
      <c r="O23" s="13">
        <f>SUMIFS('Output Accounts'!$C:$C,'Output Accounts'!$I:$I,'Shadow Tested Income CFC'!O$4,'Output Accounts'!$B:$B,'Shadow Tested Income CFC'!$B23)</f>
        <v>58210</v>
      </c>
      <c r="P23" s="13">
        <f>SUMIFS('Output Accounts'!$C:$C,'Output Accounts'!$I:$I,'Shadow Tested Income CFC'!P$4,'Output Accounts'!$B:$B,'Shadow Tested Income CFC'!$B23)</f>
        <v>28860</v>
      </c>
      <c r="Q23" s="13">
        <f>SUMIFS('Output Accounts'!$C:$C,'Output Accounts'!$I:$I,'Shadow Tested Income CFC'!Q$4,'Output Accounts'!$B:$B,'Shadow Tested Income CFC'!$B23)</f>
        <v>0</v>
      </c>
    </row>
    <row r="24" spans="1:1015 1028:2042 2055:3069 3082:4096 4109:5110 5123:6137 6150:7164 7177:8191 8204:9205 9218:10232 10245:11259 11272:12286 12299:13300 13313:14327 14340:15354 15367:16381" x14ac:dyDescent="0.2">
      <c r="B24" s="1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015 1028:2042 2055:3069 3082:4096 4109:5110 5123:6137 6150:7164 7177:8191 8204:9205 9218:10232 10245:11259 11272:12286 12299:13300 13313:14327 14340:15354 15367:16381" x14ac:dyDescent="0.2">
      <c r="B25" s="11" t="s">
        <v>79</v>
      </c>
      <c r="C25" s="13">
        <f>-(SUM(C9:C19)+C21)</f>
        <v>358650.20204233605</v>
      </c>
      <c r="D25" s="13">
        <f t="shared" ref="D25:Q25" si="4">-(SUM(D9:D19)+D21)</f>
        <v>346040.76190572232</v>
      </c>
      <c r="E25" s="13">
        <f t="shared" si="4"/>
        <v>-33802.0001855808</v>
      </c>
      <c r="F25" s="13">
        <f t="shared" si="4"/>
        <v>-5831.9118977842918</v>
      </c>
      <c r="G25" s="13">
        <f t="shared" si="4"/>
        <v>-47163.243000596347</v>
      </c>
      <c r="H25" s="13">
        <f t="shared" si="4"/>
        <v>-2828.5702930383136</v>
      </c>
      <c r="I25" s="13">
        <f t="shared" si="4"/>
        <v>150450.80731265363</v>
      </c>
      <c r="J25" s="13">
        <f t="shared" si="4"/>
        <v>112372.02475964726</v>
      </c>
      <c r="K25" s="13">
        <f t="shared" si="4"/>
        <v>196998.82015082313</v>
      </c>
      <c r="L25" s="13">
        <f t="shared" si="4"/>
        <v>-59835.769967476059</v>
      </c>
      <c r="M25" s="13">
        <f t="shared" si="4"/>
        <v>155667.31677637986</v>
      </c>
      <c r="N25" s="13">
        <f t="shared" si="4"/>
        <v>38956.811684446555</v>
      </c>
      <c r="O25" s="13">
        <f t="shared" si="4"/>
        <v>147320.01066271582</v>
      </c>
      <c r="P25" s="13">
        <f t="shared" si="4"/>
        <v>143685.7690912213</v>
      </c>
      <c r="Q25" s="13">
        <f t="shared" si="4"/>
        <v>-14728.073344473803</v>
      </c>
    </row>
    <row r="26" spans="1:1015 1028:2042 2055:3069 3082:4096 4109:5110 5123:6137 6150:7164 7177:8191 8204:9205 9218:10232 10245:11259 11272:12286 12299:13300 13313:14327 14340:15354 15367:16381" x14ac:dyDescent="0.2">
      <c r="B26" s="18" t="s">
        <v>97</v>
      </c>
      <c r="C26" s="19">
        <f>'Tested Income CFC'!C23-C25</f>
        <v>0</v>
      </c>
      <c r="D26" s="19">
        <f>'Tested Income CFC'!D23-D25</f>
        <v>0</v>
      </c>
      <c r="E26" s="19">
        <f>'Tested Income CFC'!E23-E25</f>
        <v>0</v>
      </c>
      <c r="F26" s="19">
        <f>'Tested Income CFC'!F23-F25</f>
        <v>0</v>
      </c>
      <c r="G26" s="19">
        <f>'Tested Income CFC'!G23-G25</f>
        <v>0</v>
      </c>
      <c r="H26" s="19">
        <f>'Tested Income CFC'!H23-H25</f>
        <v>0</v>
      </c>
      <c r="I26" s="19">
        <f>'Tested Income CFC'!I23-I25</f>
        <v>0</v>
      </c>
      <c r="J26" s="19">
        <f>'Tested Income CFC'!J23-J25</f>
        <v>0</v>
      </c>
      <c r="K26" s="19">
        <f>'Tested Income CFC'!K23-K25</f>
        <v>0</v>
      </c>
      <c r="L26" s="19">
        <f>'Tested Income CFC'!L23-L25</f>
        <v>0</v>
      </c>
      <c r="M26" s="19">
        <f>'Tested Income CFC'!M23-M25</f>
        <v>0</v>
      </c>
      <c r="N26" s="19">
        <f>'Tested Income CFC'!N23-N25</f>
        <v>0</v>
      </c>
      <c r="O26" s="19">
        <f>'Tested Income CFC'!O23-O25</f>
        <v>0</v>
      </c>
      <c r="P26" s="19">
        <f>'Tested Income CFC'!P23-P25</f>
        <v>0</v>
      </c>
      <c r="Q26" s="19">
        <f>'Tested Income CFC'!Q23-Q25</f>
        <v>0</v>
      </c>
    </row>
    <row r="27" spans="1:1015 1028:2042 2055:3069 3082:4096 4109:5110 5123:6137 6150:7164 7177:8191 8204:9205 9218:10232 10245:11259 11272:12286 12299:13300 13313:14327 14340:15354 15367:16381" x14ac:dyDescent="0.2">
      <c r="B27" s="11" t="s">
        <v>25</v>
      </c>
      <c r="C27" s="13">
        <f>SUMIFS('Output Accounts'!$C:$C,'Output Accounts'!$I:$I,'Shadow Tested Income CFC'!C$4,'Output Accounts'!$B:$B,'Shadow Tested Income CFC'!$B27)</f>
        <v>7648</v>
      </c>
      <c r="D27" s="13">
        <f>SUMIFS('Output Accounts'!$C:$C,'Output Accounts'!$I:$I,'Shadow Tested Income CFC'!D$4,'Output Accounts'!$B:$B,'Shadow Tested Income CFC'!$B27)</f>
        <v>32296</v>
      </c>
      <c r="E27" s="13">
        <f>SUMIFS('Output Accounts'!$C:$C,'Output Accounts'!$I:$I,'Shadow Tested Income CFC'!E$4,'Output Accounts'!$B:$B,'Shadow Tested Income CFC'!$B27)</f>
        <v>5995</v>
      </c>
      <c r="F27" s="13">
        <f>SUMIFS('Output Accounts'!$C:$C,'Output Accounts'!$I:$I,'Shadow Tested Income CFC'!F$4,'Output Accounts'!$B:$B,'Shadow Tested Income CFC'!$B27)</f>
        <v>1471</v>
      </c>
      <c r="G27" s="13">
        <f>SUMIFS('Output Accounts'!$C:$C,'Output Accounts'!$I:$I,'Shadow Tested Income CFC'!G$4,'Output Accounts'!$B:$B,'Shadow Tested Income CFC'!$B27)</f>
        <v>46978</v>
      </c>
      <c r="H27" s="13">
        <f>SUMIFS('Output Accounts'!$C:$C,'Output Accounts'!$I:$I,'Shadow Tested Income CFC'!H$4,'Output Accounts'!$B:$B,'Shadow Tested Income CFC'!$B27)</f>
        <v>2430</v>
      </c>
      <c r="I27" s="13">
        <f>SUMIFS('Output Accounts'!$C:$C,'Output Accounts'!$I:$I,'Shadow Tested Income CFC'!I$4,'Output Accounts'!$B:$B,'Shadow Tested Income CFC'!$B27)</f>
        <v>6718</v>
      </c>
      <c r="J27" s="13">
        <f>SUMIFS('Output Accounts'!$C:$C,'Output Accounts'!$I:$I,'Shadow Tested Income CFC'!J$4,'Output Accounts'!$B:$B,'Shadow Tested Income CFC'!$B27)</f>
        <v>508</v>
      </c>
      <c r="K27" s="13">
        <f>SUMIFS('Output Accounts'!$C:$C,'Output Accounts'!$I:$I,'Shadow Tested Income CFC'!K$4,'Output Accounts'!$B:$B,'Shadow Tested Income CFC'!$B27)</f>
        <v>13094</v>
      </c>
      <c r="L27" s="13">
        <f>SUMIFS('Output Accounts'!$C:$C,'Output Accounts'!$I:$I,'Shadow Tested Income CFC'!L$4,'Output Accounts'!$B:$B,'Shadow Tested Income CFC'!$B27)</f>
        <v>37369</v>
      </c>
      <c r="M27" s="13">
        <f>SUMIFS('Output Accounts'!$C:$C,'Output Accounts'!$I:$I,'Shadow Tested Income CFC'!M$4,'Output Accounts'!$B:$B,'Shadow Tested Income CFC'!$B27)</f>
        <v>3207</v>
      </c>
      <c r="N27" s="13">
        <f>SUMIFS('Output Accounts'!$C:$C,'Output Accounts'!$I:$I,'Shadow Tested Income CFC'!N$4,'Output Accounts'!$B:$B,'Shadow Tested Income CFC'!$B27)</f>
        <v>378</v>
      </c>
      <c r="O27" s="13">
        <f>SUMIFS('Output Accounts'!$C:$C,'Output Accounts'!$I:$I,'Shadow Tested Income CFC'!O$4,'Output Accounts'!$B:$B,'Shadow Tested Income CFC'!$B27)</f>
        <v>22252</v>
      </c>
      <c r="P27" s="13">
        <f>SUMIFS('Output Accounts'!$C:$C,'Output Accounts'!$I:$I,'Shadow Tested Income CFC'!P$4,'Output Accounts'!$B:$B,'Shadow Tested Income CFC'!$B27)</f>
        <v>881</v>
      </c>
      <c r="Q27" s="13">
        <f>SUMIFS('Output Accounts'!$C:$C,'Output Accounts'!$I:$I,'Shadow Tested Income CFC'!Q$4,'Output Accounts'!$B:$B,'Shadow Tested Income CFC'!$B27)</f>
        <v>79824</v>
      </c>
    </row>
    <row r="28" spans="1:1015 1028:2042 2055:3069 3082:4096 4109:5110 5123:6137 6150:7164 7177:8191 8204:9205 9218:10232 10245:11259 11272:12286 12299:13300 13313:14327 14340:15354 15367:16381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015 1028:2042 2055:3069 3082:4096 4109:5110 5123:6137 6150:7164 7177:8191 8204:9205 9218:10232 10245:11259 11272:12286 12299:13300 13313:14327 14340:15354 15367:16381" x14ac:dyDescent="0.2">
      <c r="B29" s="16" t="s">
        <v>50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015 1028:2042 2055:3069 3082:4096 4109:5110 5123:6137 6150:7164 7177:8191 8204:9205 9218:10232 10245:11259 11272:12286 12299:13300 13313:14327 14340:15354 15367:16381" x14ac:dyDescent="0.2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015 1028:2042 2055:3069 3082:4096 4109:5110 5123:6137 6150:7164 7177:8191 8204:9205 9218:10232 10245:11259 11272:12286 12299:13300 13313:14327 14340:15354 15367:16381" x14ac:dyDescent="0.2">
      <c r="B31" s="11" t="s">
        <v>84</v>
      </c>
      <c r="C31" s="13">
        <f>SUMIFS('Output Accounts'!$C:$C,'Output Accounts'!$I:$I,'Shadow Tested Income CFC'!C$4,'Output Accounts'!$B:$B,'Shadow Tested Income CFC'!$B31)</f>
        <v>-301178.20204233599</v>
      </c>
      <c r="D31" s="13">
        <f>SUMIFS('Output Accounts'!$C:$C,'Output Accounts'!$I:$I,'Shadow Tested Income CFC'!D$4,'Output Accounts'!$B:$B,'Shadow Tested Income CFC'!$B31)</f>
        <v>-344968.76190572203</v>
      </c>
      <c r="E31" s="13">
        <f>SUMIFS('Output Accounts'!$C:$C,'Output Accounts'!$I:$I,'Shadow Tested Income CFC'!E$4,'Output Accounts'!$B:$B,'Shadow Tested Income CFC'!$B31)</f>
        <v>21486.0001855808</v>
      </c>
      <c r="F31" s="13">
        <f>SUMIFS('Output Accounts'!$C:$C,'Output Accounts'!$I:$I,'Shadow Tested Income CFC'!F$4,'Output Accounts'!$B:$B,'Shadow Tested Income CFC'!$B31)</f>
        <v>5980.66189778429</v>
      </c>
      <c r="G31" s="13">
        <f>SUMIFS('Output Accounts'!$C:$C,'Output Accounts'!$I:$I,'Shadow Tested Income CFC'!G$4,'Output Accounts'!$B:$B,'Shadow Tested Income CFC'!$B31)</f>
        <v>29004.4930005963</v>
      </c>
      <c r="H31" s="13">
        <f>SUMIFS('Output Accounts'!$C:$C,'Output Accounts'!$I:$I,'Shadow Tested Income CFC'!H$4,'Output Accounts'!$B:$B,'Shadow Tested Income CFC'!$B31)</f>
        <v>3946.82029303831</v>
      </c>
      <c r="I31" s="13">
        <f>SUMIFS('Output Accounts'!$C:$C,'Output Accounts'!$I:$I,'Shadow Tested Income CFC'!I$4,'Output Accounts'!$B:$B,'Shadow Tested Income CFC'!$B31)</f>
        <v>-139244.80731265299</v>
      </c>
      <c r="J31" s="13">
        <f>SUMIFS('Output Accounts'!$C:$C,'Output Accounts'!$I:$I,'Shadow Tested Income CFC'!J$4,'Output Accounts'!$B:$B,'Shadow Tested Income CFC'!$B31)</f>
        <v>-66656.024759647204</v>
      </c>
      <c r="K31" s="13">
        <f>SUMIFS('Output Accounts'!$C:$C,'Output Accounts'!$I:$I,'Shadow Tested Income CFC'!K$4,'Output Accounts'!$B:$B,'Shadow Tested Income CFC'!$B31)</f>
        <v>-122409.820150823</v>
      </c>
      <c r="L31" s="13">
        <f>SUMIFS('Output Accounts'!$C:$C,'Output Accounts'!$I:$I,'Shadow Tested Income CFC'!L$4,'Output Accounts'!$B:$B,'Shadow Tested Income CFC'!$B31)</f>
        <v>65346.019967476001</v>
      </c>
      <c r="M31" s="13">
        <f>SUMIFS('Output Accounts'!$C:$C,'Output Accounts'!$I:$I,'Shadow Tested Income CFC'!M$4,'Output Accounts'!$B:$B,'Shadow Tested Income CFC'!$B31)</f>
        <v>-154999.31677637901</v>
      </c>
      <c r="N31" s="13">
        <f>SUMIFS('Output Accounts'!$C:$C,'Output Accounts'!$I:$I,'Shadow Tested Income CFC'!N$4,'Output Accounts'!$B:$B,'Shadow Tested Income CFC'!$B31)</f>
        <v>-36814.811684446497</v>
      </c>
      <c r="O31" s="13">
        <f>SUMIFS('Output Accounts'!$C:$C,'Output Accounts'!$I:$I,'Shadow Tested Income CFC'!O$4,'Output Accounts'!$B:$B,'Shadow Tested Income CFC'!$B31)</f>
        <v>-105732.01066271499</v>
      </c>
      <c r="P31" s="13">
        <f>SUMIFS('Output Accounts'!$C:$C,'Output Accounts'!$I:$I,'Shadow Tested Income CFC'!P$4,'Output Accounts'!$B:$B,'Shadow Tested Income CFC'!$B31)</f>
        <v>-128143.76909122099</v>
      </c>
      <c r="Q31" s="13">
        <f>SUMIFS('Output Accounts'!$C:$C,'Output Accounts'!$I:$I,'Shadow Tested Income CFC'!Q$4,'Output Accounts'!$B:$B,'Shadow Tested Income CFC'!$B31)</f>
        <v>17537.5733444738</v>
      </c>
    </row>
    <row r="32" spans="1:1015 1028:2042 2055:3069 3082:4096 4109:5110 5123:6137 6150:7164 7177:8191 8204:9205 9218:10232 10245:11259 11272:12286 12299:13300 13313:14327 14340:15354 15367:16381" s="19" customFormat="1" ht="17" customHeight="1" x14ac:dyDescent="0.2">
      <c r="A32" s="19">
        <f>SUM(C32:Q32)</f>
        <v>-3.0831870390102267E-9</v>
      </c>
      <c r="B32" s="19" t="s">
        <v>97</v>
      </c>
      <c r="C32" s="20">
        <f>C9+C10+C11+C14+C15+C16+C19+C21-C31+C13+C18</f>
        <v>-5.8207660913467407E-11</v>
      </c>
      <c r="D32" s="20">
        <f t="shared" ref="D32:N32" si="5">D9+D10+D11+D14+D15+D16+D19+D21-D31+D13+D18</f>
        <v>-2.9103830456733704E-10</v>
      </c>
      <c r="E32" s="20">
        <f t="shared" si="5"/>
        <v>3.637978807091713E-12</v>
      </c>
      <c r="F32" s="20">
        <f t="shared" si="5"/>
        <v>1.8189894035458565E-12</v>
      </c>
      <c r="G32" s="20">
        <f t="shared" si="5"/>
        <v>5.0931703299283981E-11</v>
      </c>
      <c r="H32" s="20">
        <f t="shared" si="5"/>
        <v>3.637978807091713E-12</v>
      </c>
      <c r="I32" s="20">
        <f t="shared" si="5"/>
        <v>-6.4028427004814148E-10</v>
      </c>
      <c r="J32" s="20">
        <f t="shared" si="5"/>
        <v>-6.5483618527650833E-11</v>
      </c>
      <c r="K32" s="20">
        <f t="shared" si="5"/>
        <v>-1.3096723705530167E-10</v>
      </c>
      <c r="L32" s="20">
        <f t="shared" si="5"/>
        <v>5.8207660913467407E-11</v>
      </c>
      <c r="M32" s="20">
        <f t="shared" si="5"/>
        <v>-8.440110832452774E-10</v>
      </c>
      <c r="N32" s="20">
        <f t="shared" si="5"/>
        <v>-5.4569682106375694E-11</v>
      </c>
      <c r="O32" s="20">
        <f t="shared" ref="O32" si="6">O9+O10+O11+O14+O15+O16+O19+O21-O31+O13+O18</f>
        <v>-8.2945916801691055E-10</v>
      </c>
      <c r="P32" s="20">
        <f t="shared" ref="P32" si="7">P9+P10+P11+P14+P15+P16+P19+P21-P31+P13+P18</f>
        <v>-2.9103830456733704E-10</v>
      </c>
      <c r="Q32" s="20">
        <f t="shared" ref="Q32" si="8">Q9+Q10+Q11+Q14+Q15+Q16+Q19+Q21-Q31+Q13+Q18</f>
        <v>3.637978807091713E-12</v>
      </c>
      <c r="AA32" s="18"/>
      <c r="AN32" s="18"/>
      <c r="BA32" s="18"/>
      <c r="BN32" s="18"/>
      <c r="CA32" s="18"/>
      <c r="CN32" s="18"/>
      <c r="DA32" s="18"/>
      <c r="DN32" s="18"/>
      <c r="EA32" s="18"/>
      <c r="EN32" s="18"/>
      <c r="FA32" s="18"/>
      <c r="FN32" s="18"/>
      <c r="GA32" s="18"/>
      <c r="GN32" s="18"/>
      <c r="HA32" s="18"/>
      <c r="HN32" s="18"/>
      <c r="IA32" s="18"/>
      <c r="IN32" s="18"/>
      <c r="JA32" s="18"/>
      <c r="JN32" s="18"/>
      <c r="KA32" s="18"/>
      <c r="KN32" s="18"/>
      <c r="LA32" s="18"/>
      <c r="LN32" s="18"/>
      <c r="MA32" s="18"/>
      <c r="MN32" s="18"/>
      <c r="NA32" s="18"/>
      <c r="NN32" s="18"/>
      <c r="OA32" s="18"/>
      <c r="ON32" s="18"/>
      <c r="PA32" s="18"/>
      <c r="PN32" s="18"/>
      <c r="QA32" s="18"/>
      <c r="QN32" s="18"/>
      <c r="RA32" s="18"/>
      <c r="RN32" s="18"/>
      <c r="SA32" s="18"/>
      <c r="SN32" s="18"/>
      <c r="TA32" s="18"/>
      <c r="TN32" s="18"/>
      <c r="UA32" s="18"/>
      <c r="UN32" s="18"/>
      <c r="VA32" s="18"/>
      <c r="VN32" s="18"/>
      <c r="WA32" s="18"/>
      <c r="WN32" s="18"/>
      <c r="XA32" s="18"/>
      <c r="XN32" s="18"/>
      <c r="YA32" s="18"/>
      <c r="YN32" s="18"/>
      <c r="ZA32" s="18"/>
      <c r="ZN32" s="18"/>
      <c r="AAA32" s="18"/>
      <c r="AAN32" s="18"/>
      <c r="ABA32" s="18"/>
      <c r="ABN32" s="18"/>
      <c r="ACA32" s="18"/>
      <c r="ACN32" s="18"/>
      <c r="ADA32" s="18"/>
      <c r="ADN32" s="18"/>
      <c r="AEA32" s="18"/>
      <c r="AEN32" s="18"/>
      <c r="AFA32" s="18"/>
      <c r="AFN32" s="18"/>
      <c r="AGA32" s="18"/>
      <c r="AGN32" s="18"/>
      <c r="AHA32" s="18"/>
      <c r="AHN32" s="18"/>
      <c r="AIA32" s="18"/>
      <c r="AIN32" s="18"/>
      <c r="AJA32" s="18"/>
      <c r="AJN32" s="18"/>
      <c r="AKA32" s="18"/>
      <c r="AKN32" s="18"/>
      <c r="ALA32" s="18"/>
      <c r="ALN32" s="18"/>
      <c r="AMA32" s="18"/>
      <c r="AMN32" s="18"/>
      <c r="ANA32" s="18"/>
      <c r="ANN32" s="18"/>
      <c r="AOA32" s="18"/>
      <c r="AON32" s="18"/>
      <c r="APA32" s="18"/>
      <c r="APN32" s="18"/>
      <c r="AQA32" s="18"/>
      <c r="AQN32" s="18"/>
      <c r="ARA32" s="18"/>
      <c r="ARN32" s="18"/>
      <c r="ASA32" s="18"/>
      <c r="ASN32" s="18"/>
      <c r="ATA32" s="18"/>
      <c r="ATN32" s="18"/>
      <c r="AUA32" s="18"/>
      <c r="AUN32" s="18"/>
      <c r="AVA32" s="18"/>
      <c r="AVN32" s="18"/>
      <c r="AWA32" s="18"/>
      <c r="AWN32" s="18"/>
      <c r="AXA32" s="18"/>
      <c r="AXN32" s="18"/>
      <c r="AYA32" s="18"/>
      <c r="AYN32" s="18"/>
      <c r="AZA32" s="18"/>
      <c r="AZN32" s="18"/>
      <c r="BAA32" s="18"/>
      <c r="BAN32" s="18"/>
      <c r="BBA32" s="18"/>
      <c r="BBN32" s="18"/>
      <c r="BCA32" s="18"/>
      <c r="BCN32" s="18"/>
      <c r="BDA32" s="18"/>
      <c r="BDN32" s="18"/>
      <c r="BEA32" s="18"/>
      <c r="BEN32" s="18"/>
      <c r="BFA32" s="18"/>
      <c r="BFN32" s="18"/>
      <c r="BGA32" s="18"/>
      <c r="BGN32" s="18"/>
      <c r="BHA32" s="18"/>
      <c r="BHN32" s="18"/>
      <c r="BIA32" s="18"/>
      <c r="BIN32" s="18"/>
      <c r="BJA32" s="18"/>
      <c r="BJN32" s="18"/>
      <c r="BKA32" s="18"/>
      <c r="BKN32" s="18"/>
      <c r="BLA32" s="18"/>
      <c r="BLN32" s="18"/>
      <c r="BMA32" s="18"/>
      <c r="BMN32" s="18"/>
      <c r="BNA32" s="18"/>
      <c r="BNN32" s="18"/>
      <c r="BOA32" s="18"/>
      <c r="BON32" s="18"/>
      <c r="BPA32" s="18"/>
      <c r="BPN32" s="18"/>
      <c r="BQA32" s="18"/>
      <c r="BQN32" s="18"/>
      <c r="BRA32" s="18"/>
      <c r="BRN32" s="18"/>
      <c r="BSA32" s="18"/>
      <c r="BSN32" s="18"/>
      <c r="BTA32" s="18"/>
      <c r="BTN32" s="18"/>
      <c r="BUA32" s="18"/>
      <c r="BUN32" s="18"/>
      <c r="BVA32" s="18"/>
      <c r="BVN32" s="18"/>
      <c r="BWA32" s="18"/>
      <c r="BWN32" s="18"/>
      <c r="BXA32" s="18"/>
      <c r="BXN32" s="18"/>
      <c r="BYA32" s="18"/>
      <c r="BYN32" s="18"/>
      <c r="BZA32" s="18"/>
      <c r="BZN32" s="18"/>
      <c r="CAA32" s="18"/>
      <c r="CAN32" s="18"/>
      <c r="CBA32" s="18"/>
      <c r="CBN32" s="18"/>
      <c r="CCA32" s="18"/>
      <c r="CCN32" s="18"/>
      <c r="CDA32" s="18"/>
      <c r="CDN32" s="18"/>
      <c r="CEA32" s="18"/>
      <c r="CEN32" s="18"/>
      <c r="CFA32" s="18"/>
      <c r="CFN32" s="18"/>
      <c r="CGA32" s="18"/>
      <c r="CGN32" s="18"/>
      <c r="CHA32" s="18"/>
      <c r="CHN32" s="18"/>
      <c r="CIA32" s="18"/>
      <c r="CIN32" s="18"/>
      <c r="CJA32" s="18"/>
      <c r="CJN32" s="18"/>
      <c r="CKA32" s="18"/>
      <c r="CKN32" s="18"/>
      <c r="CLA32" s="18"/>
      <c r="CLN32" s="18"/>
      <c r="CMA32" s="18"/>
      <c r="CMN32" s="18"/>
      <c r="CNA32" s="18"/>
      <c r="CNN32" s="18"/>
      <c r="COA32" s="18"/>
      <c r="CON32" s="18"/>
      <c r="CPA32" s="18"/>
      <c r="CPN32" s="18"/>
      <c r="CQA32" s="18"/>
      <c r="CQN32" s="18"/>
      <c r="CRA32" s="18"/>
      <c r="CRN32" s="18"/>
      <c r="CSA32" s="18"/>
      <c r="CSN32" s="18"/>
      <c r="CTA32" s="18"/>
      <c r="CTN32" s="18"/>
      <c r="CUA32" s="18"/>
      <c r="CUN32" s="18"/>
      <c r="CVA32" s="18"/>
      <c r="CVN32" s="18"/>
      <c r="CWA32" s="18"/>
      <c r="CWN32" s="18"/>
      <c r="CXA32" s="18"/>
      <c r="CXN32" s="18"/>
      <c r="CYA32" s="18"/>
      <c r="CYN32" s="18"/>
      <c r="CZA32" s="18"/>
      <c r="CZN32" s="18"/>
      <c r="DAA32" s="18"/>
      <c r="DAN32" s="18"/>
      <c r="DBA32" s="18"/>
      <c r="DBN32" s="18"/>
      <c r="DCA32" s="18"/>
      <c r="DCN32" s="18"/>
      <c r="DDA32" s="18"/>
      <c r="DDN32" s="18"/>
      <c r="DEA32" s="18"/>
      <c r="DEN32" s="18"/>
      <c r="DFA32" s="18"/>
      <c r="DFN32" s="18"/>
      <c r="DGA32" s="18"/>
      <c r="DGN32" s="18"/>
      <c r="DHA32" s="18"/>
      <c r="DHN32" s="18"/>
      <c r="DIA32" s="18"/>
      <c r="DIN32" s="18"/>
      <c r="DJA32" s="18"/>
      <c r="DJN32" s="18"/>
      <c r="DKA32" s="18"/>
      <c r="DKN32" s="18"/>
      <c r="DLA32" s="18"/>
      <c r="DLN32" s="18"/>
      <c r="DMA32" s="18"/>
      <c r="DMN32" s="18"/>
      <c r="DNA32" s="18"/>
      <c r="DNN32" s="18"/>
      <c r="DOA32" s="18"/>
      <c r="DON32" s="18"/>
      <c r="DPA32" s="18"/>
      <c r="DPN32" s="18"/>
      <c r="DQA32" s="18"/>
      <c r="DQN32" s="18"/>
      <c r="DRA32" s="18"/>
      <c r="DRN32" s="18"/>
      <c r="DSA32" s="18"/>
      <c r="DSN32" s="18"/>
      <c r="DTA32" s="18"/>
      <c r="DTN32" s="18"/>
      <c r="DUA32" s="18"/>
      <c r="DUN32" s="18"/>
      <c r="DVA32" s="18"/>
      <c r="DVN32" s="18"/>
      <c r="DWA32" s="18"/>
      <c r="DWN32" s="18"/>
      <c r="DXA32" s="18"/>
      <c r="DXN32" s="18"/>
      <c r="DYA32" s="18"/>
      <c r="DYN32" s="18"/>
      <c r="DZA32" s="18"/>
      <c r="DZN32" s="18"/>
      <c r="EAA32" s="18"/>
      <c r="EAN32" s="18"/>
      <c r="EBA32" s="18"/>
      <c r="EBN32" s="18"/>
      <c r="ECA32" s="18"/>
      <c r="ECN32" s="18"/>
      <c r="EDA32" s="18"/>
      <c r="EDN32" s="18"/>
      <c r="EEA32" s="18"/>
      <c r="EEN32" s="18"/>
      <c r="EFA32" s="18"/>
      <c r="EFN32" s="18"/>
      <c r="EGA32" s="18"/>
      <c r="EGN32" s="18"/>
      <c r="EHA32" s="18"/>
      <c r="EHN32" s="18"/>
      <c r="EIA32" s="18"/>
      <c r="EIN32" s="18"/>
      <c r="EJA32" s="18"/>
      <c r="EJN32" s="18"/>
      <c r="EKA32" s="18"/>
      <c r="EKN32" s="18"/>
      <c r="ELA32" s="18"/>
      <c r="ELN32" s="18"/>
      <c r="EMA32" s="18"/>
      <c r="EMN32" s="18"/>
      <c r="ENA32" s="18"/>
      <c r="ENN32" s="18"/>
      <c r="EOA32" s="18"/>
      <c r="EON32" s="18"/>
      <c r="EPA32" s="18"/>
      <c r="EPN32" s="18"/>
      <c r="EQA32" s="18"/>
      <c r="EQN32" s="18"/>
      <c r="ERA32" s="18"/>
      <c r="ERN32" s="18"/>
      <c r="ESA32" s="18"/>
      <c r="ESN32" s="18"/>
      <c r="ETA32" s="18"/>
      <c r="ETN32" s="18"/>
      <c r="EUA32" s="18"/>
      <c r="EUN32" s="18"/>
      <c r="EVA32" s="18"/>
      <c r="EVN32" s="18"/>
      <c r="EWA32" s="18"/>
      <c r="EWN32" s="18"/>
      <c r="EXA32" s="18"/>
      <c r="EXN32" s="18"/>
      <c r="EYA32" s="18"/>
      <c r="EYN32" s="18"/>
      <c r="EZA32" s="18"/>
      <c r="EZN32" s="18"/>
      <c r="FAA32" s="18"/>
      <c r="FAN32" s="18"/>
      <c r="FBA32" s="18"/>
      <c r="FBN32" s="18"/>
      <c r="FCA32" s="18"/>
      <c r="FCN32" s="18"/>
      <c r="FDA32" s="18"/>
      <c r="FDN32" s="18"/>
      <c r="FEA32" s="18"/>
      <c r="FEN32" s="18"/>
      <c r="FFA32" s="18"/>
      <c r="FFN32" s="18"/>
      <c r="FGA32" s="18"/>
      <c r="FGN32" s="18"/>
      <c r="FHA32" s="18"/>
      <c r="FHN32" s="18"/>
      <c r="FIA32" s="18"/>
      <c r="FIN32" s="18"/>
      <c r="FJA32" s="18"/>
      <c r="FJN32" s="18"/>
      <c r="FKA32" s="18"/>
      <c r="FKN32" s="18"/>
      <c r="FLA32" s="18"/>
      <c r="FLN32" s="18"/>
      <c r="FMA32" s="18"/>
      <c r="FMN32" s="18"/>
      <c r="FNA32" s="18"/>
      <c r="FNN32" s="18"/>
      <c r="FOA32" s="18"/>
      <c r="FON32" s="18"/>
      <c r="FPA32" s="18"/>
      <c r="FPN32" s="18"/>
      <c r="FQA32" s="18"/>
      <c r="FQN32" s="18"/>
      <c r="FRA32" s="18"/>
      <c r="FRN32" s="18"/>
      <c r="FSA32" s="18"/>
      <c r="FSN32" s="18"/>
      <c r="FTA32" s="18"/>
      <c r="FTN32" s="18"/>
      <c r="FUA32" s="18"/>
      <c r="FUN32" s="18"/>
      <c r="FVA32" s="18"/>
      <c r="FVN32" s="18"/>
      <c r="FWA32" s="18"/>
      <c r="FWN32" s="18"/>
      <c r="FXA32" s="18"/>
      <c r="FXN32" s="18"/>
      <c r="FYA32" s="18"/>
      <c r="FYN32" s="18"/>
      <c r="FZA32" s="18"/>
      <c r="FZN32" s="18"/>
      <c r="GAA32" s="18"/>
      <c r="GAN32" s="18"/>
      <c r="GBA32" s="18"/>
      <c r="GBN32" s="18"/>
      <c r="GCA32" s="18"/>
      <c r="GCN32" s="18"/>
      <c r="GDA32" s="18"/>
      <c r="GDN32" s="18"/>
      <c r="GEA32" s="18"/>
      <c r="GEN32" s="18"/>
      <c r="GFA32" s="18"/>
      <c r="GFN32" s="18"/>
      <c r="GGA32" s="18"/>
      <c r="GGN32" s="18"/>
      <c r="GHA32" s="18"/>
      <c r="GHN32" s="18"/>
      <c r="GIA32" s="18"/>
      <c r="GIN32" s="18"/>
      <c r="GJA32" s="18"/>
      <c r="GJN32" s="18"/>
      <c r="GKA32" s="18"/>
      <c r="GKN32" s="18"/>
      <c r="GLA32" s="18"/>
      <c r="GLN32" s="18"/>
      <c r="GMA32" s="18"/>
      <c r="GMN32" s="18"/>
      <c r="GNA32" s="18"/>
      <c r="GNN32" s="18"/>
      <c r="GOA32" s="18"/>
      <c r="GON32" s="18"/>
      <c r="GPA32" s="18"/>
      <c r="GPN32" s="18"/>
      <c r="GQA32" s="18"/>
      <c r="GQN32" s="18"/>
      <c r="GRA32" s="18"/>
      <c r="GRN32" s="18"/>
      <c r="GSA32" s="18"/>
      <c r="GSN32" s="18"/>
      <c r="GTA32" s="18"/>
      <c r="GTN32" s="18"/>
      <c r="GUA32" s="18"/>
      <c r="GUN32" s="18"/>
      <c r="GVA32" s="18"/>
      <c r="GVN32" s="18"/>
      <c r="GWA32" s="18"/>
      <c r="GWN32" s="18"/>
      <c r="GXA32" s="18"/>
      <c r="GXN32" s="18"/>
      <c r="GYA32" s="18"/>
      <c r="GYN32" s="18"/>
      <c r="GZA32" s="18"/>
      <c r="GZN32" s="18"/>
      <c r="HAA32" s="18"/>
      <c r="HAN32" s="18"/>
      <c r="HBA32" s="18"/>
      <c r="HBN32" s="18"/>
      <c r="HCA32" s="18"/>
      <c r="HCN32" s="18"/>
      <c r="HDA32" s="18"/>
      <c r="HDN32" s="18"/>
      <c r="HEA32" s="18"/>
      <c r="HEN32" s="18"/>
      <c r="HFA32" s="18"/>
      <c r="HFN32" s="18"/>
      <c r="HGA32" s="18"/>
      <c r="HGN32" s="18"/>
      <c r="HHA32" s="18"/>
      <c r="HHN32" s="18"/>
      <c r="HIA32" s="18"/>
      <c r="HIN32" s="18"/>
      <c r="HJA32" s="18"/>
      <c r="HJN32" s="18"/>
      <c r="HKA32" s="18"/>
      <c r="HKN32" s="18"/>
      <c r="HLA32" s="18"/>
      <c r="HLN32" s="18"/>
      <c r="HMA32" s="18"/>
      <c r="HMN32" s="18"/>
      <c r="HNA32" s="18"/>
      <c r="HNN32" s="18"/>
      <c r="HOA32" s="18"/>
      <c r="HON32" s="18"/>
      <c r="HPA32" s="18"/>
      <c r="HPN32" s="18"/>
      <c r="HQA32" s="18"/>
      <c r="HQN32" s="18"/>
      <c r="HRA32" s="18"/>
      <c r="HRN32" s="18"/>
      <c r="HSA32" s="18"/>
      <c r="HSN32" s="18"/>
      <c r="HTA32" s="18"/>
      <c r="HTN32" s="18"/>
      <c r="HUA32" s="18"/>
      <c r="HUN32" s="18"/>
      <c r="HVA32" s="18"/>
      <c r="HVN32" s="18"/>
      <c r="HWA32" s="18"/>
      <c r="HWN32" s="18"/>
      <c r="HXA32" s="18"/>
      <c r="HXN32" s="18"/>
      <c r="HYA32" s="18"/>
      <c r="HYN32" s="18"/>
      <c r="HZA32" s="18"/>
      <c r="HZN32" s="18"/>
      <c r="IAA32" s="18"/>
      <c r="IAN32" s="18"/>
      <c r="IBA32" s="18"/>
      <c r="IBN32" s="18"/>
      <c r="ICA32" s="18"/>
      <c r="ICN32" s="18"/>
      <c r="IDA32" s="18"/>
      <c r="IDN32" s="18"/>
      <c r="IEA32" s="18"/>
      <c r="IEN32" s="18"/>
      <c r="IFA32" s="18"/>
      <c r="IFN32" s="18"/>
      <c r="IGA32" s="18"/>
      <c r="IGN32" s="18"/>
      <c r="IHA32" s="18"/>
      <c r="IHN32" s="18"/>
      <c r="IIA32" s="18"/>
      <c r="IIN32" s="18"/>
      <c r="IJA32" s="18"/>
      <c r="IJN32" s="18"/>
      <c r="IKA32" s="18"/>
      <c r="IKN32" s="18"/>
      <c r="ILA32" s="18"/>
      <c r="ILN32" s="18"/>
      <c r="IMA32" s="18"/>
      <c r="IMN32" s="18"/>
      <c r="INA32" s="18"/>
      <c r="INN32" s="18"/>
      <c r="IOA32" s="18"/>
      <c r="ION32" s="18"/>
      <c r="IPA32" s="18"/>
      <c r="IPN32" s="18"/>
      <c r="IQA32" s="18"/>
      <c r="IQN32" s="18"/>
      <c r="IRA32" s="18"/>
      <c r="IRN32" s="18"/>
      <c r="ISA32" s="18"/>
      <c r="ISN32" s="18"/>
      <c r="ITA32" s="18"/>
      <c r="ITN32" s="18"/>
      <c r="IUA32" s="18"/>
      <c r="IUN32" s="18"/>
      <c r="IVA32" s="18"/>
      <c r="IVN32" s="18"/>
      <c r="IWA32" s="18"/>
      <c r="IWN32" s="18"/>
      <c r="IXA32" s="18"/>
      <c r="IXN32" s="18"/>
      <c r="IYA32" s="18"/>
      <c r="IYN32" s="18"/>
      <c r="IZA32" s="18"/>
      <c r="IZN32" s="18"/>
      <c r="JAA32" s="18"/>
      <c r="JAN32" s="18"/>
      <c r="JBA32" s="18"/>
      <c r="JBN32" s="18"/>
      <c r="JCA32" s="18"/>
      <c r="JCN32" s="18"/>
      <c r="JDA32" s="18"/>
      <c r="JDN32" s="18"/>
      <c r="JEA32" s="18"/>
      <c r="JEN32" s="18"/>
      <c r="JFA32" s="18"/>
      <c r="JFN32" s="18"/>
      <c r="JGA32" s="18"/>
      <c r="JGN32" s="18"/>
      <c r="JHA32" s="18"/>
      <c r="JHN32" s="18"/>
      <c r="JIA32" s="18"/>
      <c r="JIN32" s="18"/>
      <c r="JJA32" s="18"/>
      <c r="JJN32" s="18"/>
      <c r="JKA32" s="18"/>
      <c r="JKN32" s="18"/>
      <c r="JLA32" s="18"/>
      <c r="JLN32" s="18"/>
      <c r="JMA32" s="18"/>
      <c r="JMN32" s="18"/>
      <c r="JNA32" s="18"/>
      <c r="JNN32" s="18"/>
      <c r="JOA32" s="18"/>
      <c r="JON32" s="18"/>
      <c r="JPA32" s="18"/>
      <c r="JPN32" s="18"/>
      <c r="JQA32" s="18"/>
      <c r="JQN32" s="18"/>
      <c r="JRA32" s="18"/>
      <c r="JRN32" s="18"/>
      <c r="JSA32" s="18"/>
      <c r="JSN32" s="18"/>
      <c r="JTA32" s="18"/>
      <c r="JTN32" s="18"/>
      <c r="JUA32" s="18"/>
      <c r="JUN32" s="18"/>
      <c r="JVA32" s="18"/>
      <c r="JVN32" s="18"/>
      <c r="JWA32" s="18"/>
      <c r="JWN32" s="18"/>
      <c r="JXA32" s="18"/>
      <c r="JXN32" s="18"/>
      <c r="JYA32" s="18"/>
      <c r="JYN32" s="18"/>
      <c r="JZA32" s="18"/>
      <c r="JZN32" s="18"/>
      <c r="KAA32" s="18"/>
      <c r="KAN32" s="18"/>
      <c r="KBA32" s="18"/>
      <c r="KBN32" s="18"/>
      <c r="KCA32" s="18"/>
      <c r="KCN32" s="18"/>
      <c r="KDA32" s="18"/>
      <c r="KDN32" s="18"/>
      <c r="KEA32" s="18"/>
      <c r="KEN32" s="18"/>
      <c r="KFA32" s="18"/>
      <c r="KFN32" s="18"/>
      <c r="KGA32" s="18"/>
      <c r="KGN32" s="18"/>
      <c r="KHA32" s="18"/>
      <c r="KHN32" s="18"/>
      <c r="KIA32" s="18"/>
      <c r="KIN32" s="18"/>
      <c r="KJA32" s="18"/>
      <c r="KJN32" s="18"/>
      <c r="KKA32" s="18"/>
      <c r="KKN32" s="18"/>
      <c r="KLA32" s="18"/>
      <c r="KLN32" s="18"/>
      <c r="KMA32" s="18"/>
      <c r="KMN32" s="18"/>
      <c r="KNA32" s="18"/>
      <c r="KNN32" s="18"/>
      <c r="KOA32" s="18"/>
      <c r="KON32" s="18"/>
      <c r="KPA32" s="18"/>
      <c r="KPN32" s="18"/>
      <c r="KQA32" s="18"/>
      <c r="KQN32" s="18"/>
      <c r="KRA32" s="18"/>
      <c r="KRN32" s="18"/>
      <c r="KSA32" s="18"/>
      <c r="KSN32" s="18"/>
      <c r="KTA32" s="18"/>
      <c r="KTN32" s="18"/>
      <c r="KUA32" s="18"/>
      <c r="KUN32" s="18"/>
      <c r="KVA32" s="18"/>
      <c r="KVN32" s="18"/>
      <c r="KWA32" s="18"/>
      <c r="KWN32" s="18"/>
      <c r="KXA32" s="18"/>
      <c r="KXN32" s="18"/>
      <c r="KYA32" s="18"/>
      <c r="KYN32" s="18"/>
      <c r="KZA32" s="18"/>
      <c r="KZN32" s="18"/>
      <c r="LAA32" s="18"/>
      <c r="LAN32" s="18"/>
      <c r="LBA32" s="18"/>
      <c r="LBN32" s="18"/>
      <c r="LCA32" s="18"/>
      <c r="LCN32" s="18"/>
      <c r="LDA32" s="18"/>
      <c r="LDN32" s="18"/>
      <c r="LEA32" s="18"/>
      <c r="LEN32" s="18"/>
      <c r="LFA32" s="18"/>
      <c r="LFN32" s="18"/>
      <c r="LGA32" s="18"/>
      <c r="LGN32" s="18"/>
      <c r="LHA32" s="18"/>
      <c r="LHN32" s="18"/>
      <c r="LIA32" s="18"/>
      <c r="LIN32" s="18"/>
      <c r="LJA32" s="18"/>
      <c r="LJN32" s="18"/>
      <c r="LKA32" s="18"/>
      <c r="LKN32" s="18"/>
      <c r="LLA32" s="18"/>
      <c r="LLN32" s="18"/>
      <c r="LMA32" s="18"/>
      <c r="LMN32" s="18"/>
      <c r="LNA32" s="18"/>
      <c r="LNN32" s="18"/>
      <c r="LOA32" s="18"/>
      <c r="LON32" s="18"/>
      <c r="LPA32" s="18"/>
      <c r="LPN32" s="18"/>
      <c r="LQA32" s="18"/>
      <c r="LQN32" s="18"/>
      <c r="LRA32" s="18"/>
      <c r="LRN32" s="18"/>
      <c r="LSA32" s="18"/>
      <c r="LSN32" s="18"/>
      <c r="LTA32" s="18"/>
      <c r="LTN32" s="18"/>
      <c r="LUA32" s="18"/>
      <c r="LUN32" s="18"/>
      <c r="LVA32" s="18"/>
      <c r="LVN32" s="18"/>
      <c r="LWA32" s="18"/>
      <c r="LWN32" s="18"/>
      <c r="LXA32" s="18"/>
      <c r="LXN32" s="18"/>
      <c r="LYA32" s="18"/>
      <c r="LYN32" s="18"/>
      <c r="LZA32" s="18"/>
      <c r="LZN32" s="18"/>
      <c r="MAA32" s="18"/>
      <c r="MAN32" s="18"/>
      <c r="MBA32" s="18"/>
      <c r="MBN32" s="18"/>
      <c r="MCA32" s="18"/>
      <c r="MCN32" s="18"/>
      <c r="MDA32" s="18"/>
      <c r="MDN32" s="18"/>
      <c r="MEA32" s="18"/>
      <c r="MEN32" s="18"/>
      <c r="MFA32" s="18"/>
      <c r="MFN32" s="18"/>
      <c r="MGA32" s="18"/>
      <c r="MGN32" s="18"/>
      <c r="MHA32" s="18"/>
      <c r="MHN32" s="18"/>
      <c r="MIA32" s="18"/>
      <c r="MIN32" s="18"/>
      <c r="MJA32" s="18"/>
      <c r="MJN32" s="18"/>
      <c r="MKA32" s="18"/>
      <c r="MKN32" s="18"/>
      <c r="MLA32" s="18"/>
      <c r="MLN32" s="18"/>
      <c r="MMA32" s="18"/>
      <c r="MMN32" s="18"/>
      <c r="MNA32" s="18"/>
      <c r="MNN32" s="18"/>
      <c r="MOA32" s="18"/>
      <c r="MON32" s="18"/>
      <c r="MPA32" s="18"/>
      <c r="MPN32" s="18"/>
      <c r="MQA32" s="18"/>
      <c r="MQN32" s="18"/>
      <c r="MRA32" s="18"/>
      <c r="MRN32" s="18"/>
      <c r="MSA32" s="18"/>
      <c r="MSN32" s="18"/>
      <c r="MTA32" s="18"/>
      <c r="MTN32" s="18"/>
      <c r="MUA32" s="18"/>
      <c r="MUN32" s="18"/>
      <c r="MVA32" s="18"/>
      <c r="MVN32" s="18"/>
      <c r="MWA32" s="18"/>
      <c r="MWN32" s="18"/>
      <c r="MXA32" s="18"/>
      <c r="MXN32" s="18"/>
      <c r="MYA32" s="18"/>
      <c r="MYN32" s="18"/>
      <c r="MZA32" s="18"/>
      <c r="MZN32" s="18"/>
      <c r="NAA32" s="18"/>
      <c r="NAN32" s="18"/>
      <c r="NBA32" s="18"/>
      <c r="NBN32" s="18"/>
      <c r="NCA32" s="18"/>
      <c r="NCN32" s="18"/>
      <c r="NDA32" s="18"/>
      <c r="NDN32" s="18"/>
      <c r="NEA32" s="18"/>
      <c r="NEN32" s="18"/>
      <c r="NFA32" s="18"/>
      <c r="NFN32" s="18"/>
      <c r="NGA32" s="18"/>
      <c r="NGN32" s="18"/>
      <c r="NHA32" s="18"/>
      <c r="NHN32" s="18"/>
      <c r="NIA32" s="18"/>
      <c r="NIN32" s="18"/>
      <c r="NJA32" s="18"/>
      <c r="NJN32" s="18"/>
      <c r="NKA32" s="18"/>
      <c r="NKN32" s="18"/>
      <c r="NLA32" s="18"/>
      <c r="NLN32" s="18"/>
      <c r="NMA32" s="18"/>
      <c r="NMN32" s="18"/>
      <c r="NNA32" s="18"/>
      <c r="NNN32" s="18"/>
      <c r="NOA32" s="18"/>
      <c r="NON32" s="18"/>
      <c r="NPA32" s="18"/>
      <c r="NPN32" s="18"/>
      <c r="NQA32" s="18"/>
      <c r="NQN32" s="18"/>
      <c r="NRA32" s="18"/>
      <c r="NRN32" s="18"/>
      <c r="NSA32" s="18"/>
      <c r="NSN32" s="18"/>
      <c r="NTA32" s="18"/>
      <c r="NTN32" s="18"/>
      <c r="NUA32" s="18"/>
      <c r="NUN32" s="18"/>
      <c r="NVA32" s="18"/>
      <c r="NVN32" s="18"/>
      <c r="NWA32" s="18"/>
      <c r="NWN32" s="18"/>
      <c r="NXA32" s="18"/>
      <c r="NXN32" s="18"/>
      <c r="NYA32" s="18"/>
      <c r="NYN32" s="18"/>
      <c r="NZA32" s="18"/>
      <c r="NZN32" s="18"/>
      <c r="OAA32" s="18"/>
      <c r="OAN32" s="18"/>
      <c r="OBA32" s="18"/>
      <c r="OBN32" s="18"/>
      <c r="OCA32" s="18"/>
      <c r="OCN32" s="18"/>
      <c r="ODA32" s="18"/>
      <c r="ODN32" s="18"/>
      <c r="OEA32" s="18"/>
      <c r="OEN32" s="18"/>
      <c r="OFA32" s="18"/>
      <c r="OFN32" s="18"/>
      <c r="OGA32" s="18"/>
      <c r="OGN32" s="18"/>
      <c r="OHA32" s="18"/>
      <c r="OHN32" s="18"/>
      <c r="OIA32" s="18"/>
      <c r="OIN32" s="18"/>
      <c r="OJA32" s="18"/>
      <c r="OJN32" s="18"/>
      <c r="OKA32" s="18"/>
      <c r="OKN32" s="18"/>
      <c r="OLA32" s="18"/>
      <c r="OLN32" s="18"/>
      <c r="OMA32" s="18"/>
      <c r="OMN32" s="18"/>
      <c r="ONA32" s="18"/>
      <c r="ONN32" s="18"/>
      <c r="OOA32" s="18"/>
      <c r="OON32" s="18"/>
      <c r="OPA32" s="18"/>
      <c r="OPN32" s="18"/>
      <c r="OQA32" s="18"/>
      <c r="OQN32" s="18"/>
      <c r="ORA32" s="18"/>
      <c r="ORN32" s="18"/>
      <c r="OSA32" s="18"/>
      <c r="OSN32" s="18"/>
      <c r="OTA32" s="18"/>
      <c r="OTN32" s="18"/>
      <c r="OUA32" s="18"/>
      <c r="OUN32" s="18"/>
      <c r="OVA32" s="18"/>
      <c r="OVN32" s="18"/>
      <c r="OWA32" s="18"/>
      <c r="OWN32" s="18"/>
      <c r="OXA32" s="18"/>
      <c r="OXN32" s="18"/>
      <c r="OYA32" s="18"/>
      <c r="OYN32" s="18"/>
      <c r="OZA32" s="18"/>
      <c r="OZN32" s="18"/>
      <c r="PAA32" s="18"/>
      <c r="PAN32" s="18"/>
      <c r="PBA32" s="18"/>
      <c r="PBN32" s="18"/>
      <c r="PCA32" s="18"/>
      <c r="PCN32" s="18"/>
      <c r="PDA32" s="18"/>
      <c r="PDN32" s="18"/>
      <c r="PEA32" s="18"/>
      <c r="PEN32" s="18"/>
      <c r="PFA32" s="18"/>
      <c r="PFN32" s="18"/>
      <c r="PGA32" s="18"/>
      <c r="PGN32" s="18"/>
      <c r="PHA32" s="18"/>
      <c r="PHN32" s="18"/>
      <c r="PIA32" s="18"/>
      <c r="PIN32" s="18"/>
      <c r="PJA32" s="18"/>
      <c r="PJN32" s="18"/>
      <c r="PKA32" s="18"/>
      <c r="PKN32" s="18"/>
      <c r="PLA32" s="18"/>
      <c r="PLN32" s="18"/>
      <c r="PMA32" s="18"/>
      <c r="PMN32" s="18"/>
      <c r="PNA32" s="18"/>
      <c r="PNN32" s="18"/>
      <c r="POA32" s="18"/>
      <c r="PON32" s="18"/>
      <c r="PPA32" s="18"/>
      <c r="PPN32" s="18"/>
      <c r="PQA32" s="18"/>
      <c r="PQN32" s="18"/>
      <c r="PRA32" s="18"/>
      <c r="PRN32" s="18"/>
      <c r="PSA32" s="18"/>
      <c r="PSN32" s="18"/>
      <c r="PTA32" s="18"/>
      <c r="PTN32" s="18"/>
      <c r="PUA32" s="18"/>
      <c r="PUN32" s="18"/>
      <c r="PVA32" s="18"/>
      <c r="PVN32" s="18"/>
      <c r="PWA32" s="18"/>
      <c r="PWN32" s="18"/>
      <c r="PXA32" s="18"/>
      <c r="PXN32" s="18"/>
      <c r="PYA32" s="18"/>
      <c r="PYN32" s="18"/>
      <c r="PZA32" s="18"/>
      <c r="PZN32" s="18"/>
      <c r="QAA32" s="18"/>
      <c r="QAN32" s="18"/>
      <c r="QBA32" s="18"/>
      <c r="QBN32" s="18"/>
      <c r="QCA32" s="18"/>
      <c r="QCN32" s="18"/>
      <c r="QDA32" s="18"/>
      <c r="QDN32" s="18"/>
      <c r="QEA32" s="18"/>
      <c r="QEN32" s="18"/>
      <c r="QFA32" s="18"/>
      <c r="QFN32" s="18"/>
      <c r="QGA32" s="18"/>
      <c r="QGN32" s="18"/>
      <c r="QHA32" s="18"/>
      <c r="QHN32" s="18"/>
      <c r="QIA32" s="18"/>
      <c r="QIN32" s="18"/>
      <c r="QJA32" s="18"/>
      <c r="QJN32" s="18"/>
      <c r="QKA32" s="18"/>
      <c r="QKN32" s="18"/>
      <c r="QLA32" s="18"/>
      <c r="QLN32" s="18"/>
      <c r="QMA32" s="18"/>
      <c r="QMN32" s="18"/>
      <c r="QNA32" s="18"/>
      <c r="QNN32" s="18"/>
      <c r="QOA32" s="18"/>
      <c r="QON32" s="18"/>
      <c r="QPA32" s="18"/>
      <c r="QPN32" s="18"/>
      <c r="QQA32" s="18"/>
      <c r="QQN32" s="18"/>
      <c r="QRA32" s="18"/>
      <c r="QRN32" s="18"/>
      <c r="QSA32" s="18"/>
      <c r="QSN32" s="18"/>
      <c r="QTA32" s="18"/>
      <c r="QTN32" s="18"/>
      <c r="QUA32" s="18"/>
      <c r="QUN32" s="18"/>
      <c r="QVA32" s="18"/>
      <c r="QVN32" s="18"/>
      <c r="QWA32" s="18"/>
      <c r="QWN32" s="18"/>
      <c r="QXA32" s="18"/>
      <c r="QXN32" s="18"/>
      <c r="QYA32" s="18"/>
      <c r="QYN32" s="18"/>
      <c r="QZA32" s="18"/>
      <c r="QZN32" s="18"/>
      <c r="RAA32" s="18"/>
      <c r="RAN32" s="18"/>
      <c r="RBA32" s="18"/>
      <c r="RBN32" s="18"/>
      <c r="RCA32" s="18"/>
      <c r="RCN32" s="18"/>
      <c r="RDA32" s="18"/>
      <c r="RDN32" s="18"/>
      <c r="REA32" s="18"/>
      <c r="REN32" s="18"/>
      <c r="RFA32" s="18"/>
      <c r="RFN32" s="18"/>
      <c r="RGA32" s="18"/>
      <c r="RGN32" s="18"/>
      <c r="RHA32" s="18"/>
      <c r="RHN32" s="18"/>
      <c r="RIA32" s="18"/>
      <c r="RIN32" s="18"/>
      <c r="RJA32" s="18"/>
      <c r="RJN32" s="18"/>
      <c r="RKA32" s="18"/>
      <c r="RKN32" s="18"/>
      <c r="RLA32" s="18"/>
      <c r="RLN32" s="18"/>
      <c r="RMA32" s="18"/>
      <c r="RMN32" s="18"/>
      <c r="RNA32" s="18"/>
      <c r="RNN32" s="18"/>
      <c r="ROA32" s="18"/>
      <c r="RON32" s="18"/>
      <c r="RPA32" s="18"/>
      <c r="RPN32" s="18"/>
      <c r="RQA32" s="18"/>
      <c r="RQN32" s="18"/>
      <c r="RRA32" s="18"/>
      <c r="RRN32" s="18"/>
      <c r="RSA32" s="18"/>
      <c r="RSN32" s="18"/>
      <c r="RTA32" s="18"/>
      <c r="RTN32" s="18"/>
      <c r="RUA32" s="18"/>
      <c r="RUN32" s="18"/>
      <c r="RVA32" s="18"/>
      <c r="RVN32" s="18"/>
      <c r="RWA32" s="18"/>
      <c r="RWN32" s="18"/>
      <c r="RXA32" s="18"/>
      <c r="RXN32" s="18"/>
      <c r="RYA32" s="18"/>
      <c r="RYN32" s="18"/>
      <c r="RZA32" s="18"/>
      <c r="RZN32" s="18"/>
      <c r="SAA32" s="18"/>
      <c r="SAN32" s="18"/>
      <c r="SBA32" s="18"/>
      <c r="SBN32" s="18"/>
      <c r="SCA32" s="18"/>
      <c r="SCN32" s="18"/>
      <c r="SDA32" s="18"/>
      <c r="SDN32" s="18"/>
      <c r="SEA32" s="18"/>
      <c r="SEN32" s="18"/>
      <c r="SFA32" s="18"/>
      <c r="SFN32" s="18"/>
      <c r="SGA32" s="18"/>
      <c r="SGN32" s="18"/>
      <c r="SHA32" s="18"/>
      <c r="SHN32" s="18"/>
      <c r="SIA32" s="18"/>
      <c r="SIN32" s="18"/>
      <c r="SJA32" s="18"/>
      <c r="SJN32" s="18"/>
      <c r="SKA32" s="18"/>
      <c r="SKN32" s="18"/>
      <c r="SLA32" s="18"/>
      <c r="SLN32" s="18"/>
      <c r="SMA32" s="18"/>
      <c r="SMN32" s="18"/>
      <c r="SNA32" s="18"/>
      <c r="SNN32" s="18"/>
      <c r="SOA32" s="18"/>
      <c r="SON32" s="18"/>
      <c r="SPA32" s="18"/>
      <c r="SPN32" s="18"/>
      <c r="SQA32" s="18"/>
      <c r="SQN32" s="18"/>
      <c r="SRA32" s="18"/>
      <c r="SRN32" s="18"/>
      <c r="SSA32" s="18"/>
      <c r="SSN32" s="18"/>
      <c r="STA32" s="18"/>
      <c r="STN32" s="18"/>
      <c r="SUA32" s="18"/>
      <c r="SUN32" s="18"/>
      <c r="SVA32" s="18"/>
      <c r="SVN32" s="18"/>
      <c r="SWA32" s="18"/>
      <c r="SWN32" s="18"/>
      <c r="SXA32" s="18"/>
      <c r="SXN32" s="18"/>
      <c r="SYA32" s="18"/>
      <c r="SYN32" s="18"/>
      <c r="SZA32" s="18"/>
      <c r="SZN32" s="18"/>
      <c r="TAA32" s="18"/>
      <c r="TAN32" s="18"/>
      <c r="TBA32" s="18"/>
      <c r="TBN32" s="18"/>
      <c r="TCA32" s="18"/>
      <c r="TCN32" s="18"/>
      <c r="TDA32" s="18"/>
      <c r="TDN32" s="18"/>
      <c r="TEA32" s="18"/>
      <c r="TEN32" s="18"/>
      <c r="TFA32" s="18"/>
      <c r="TFN32" s="18"/>
      <c r="TGA32" s="18"/>
      <c r="TGN32" s="18"/>
      <c r="THA32" s="18"/>
      <c r="THN32" s="18"/>
      <c r="TIA32" s="18"/>
      <c r="TIN32" s="18"/>
      <c r="TJA32" s="18"/>
      <c r="TJN32" s="18"/>
      <c r="TKA32" s="18"/>
      <c r="TKN32" s="18"/>
      <c r="TLA32" s="18"/>
      <c r="TLN32" s="18"/>
      <c r="TMA32" s="18"/>
      <c r="TMN32" s="18"/>
      <c r="TNA32" s="18"/>
      <c r="TNN32" s="18"/>
      <c r="TOA32" s="18"/>
      <c r="TON32" s="18"/>
      <c r="TPA32" s="18"/>
      <c r="TPN32" s="18"/>
      <c r="TQA32" s="18"/>
      <c r="TQN32" s="18"/>
      <c r="TRA32" s="18"/>
      <c r="TRN32" s="18"/>
      <c r="TSA32" s="18"/>
      <c r="TSN32" s="18"/>
      <c r="TTA32" s="18"/>
      <c r="TTN32" s="18"/>
      <c r="TUA32" s="18"/>
      <c r="TUN32" s="18"/>
      <c r="TVA32" s="18"/>
      <c r="TVN32" s="18"/>
      <c r="TWA32" s="18"/>
      <c r="TWN32" s="18"/>
      <c r="TXA32" s="18"/>
      <c r="TXN32" s="18"/>
      <c r="TYA32" s="18"/>
      <c r="TYN32" s="18"/>
      <c r="TZA32" s="18"/>
      <c r="TZN32" s="18"/>
      <c r="UAA32" s="18"/>
      <c r="UAN32" s="18"/>
      <c r="UBA32" s="18"/>
      <c r="UBN32" s="18"/>
      <c r="UCA32" s="18"/>
      <c r="UCN32" s="18"/>
      <c r="UDA32" s="18"/>
      <c r="UDN32" s="18"/>
      <c r="UEA32" s="18"/>
      <c r="UEN32" s="18"/>
      <c r="UFA32" s="18"/>
      <c r="UFN32" s="18"/>
      <c r="UGA32" s="18"/>
      <c r="UGN32" s="18"/>
      <c r="UHA32" s="18"/>
      <c r="UHN32" s="18"/>
      <c r="UIA32" s="18"/>
      <c r="UIN32" s="18"/>
      <c r="UJA32" s="18"/>
      <c r="UJN32" s="18"/>
      <c r="UKA32" s="18"/>
      <c r="UKN32" s="18"/>
      <c r="ULA32" s="18"/>
      <c r="ULN32" s="18"/>
      <c r="UMA32" s="18"/>
      <c r="UMN32" s="18"/>
      <c r="UNA32" s="18"/>
      <c r="UNN32" s="18"/>
      <c r="UOA32" s="18"/>
      <c r="UON32" s="18"/>
      <c r="UPA32" s="18"/>
      <c r="UPN32" s="18"/>
      <c r="UQA32" s="18"/>
      <c r="UQN32" s="18"/>
      <c r="URA32" s="18"/>
      <c r="URN32" s="18"/>
      <c r="USA32" s="18"/>
      <c r="USN32" s="18"/>
      <c r="UTA32" s="18"/>
      <c r="UTN32" s="18"/>
      <c r="UUA32" s="18"/>
      <c r="UUN32" s="18"/>
      <c r="UVA32" s="18"/>
      <c r="UVN32" s="18"/>
      <c r="UWA32" s="18"/>
      <c r="UWN32" s="18"/>
      <c r="UXA32" s="18"/>
      <c r="UXN32" s="18"/>
      <c r="UYA32" s="18"/>
      <c r="UYN32" s="18"/>
      <c r="UZA32" s="18"/>
      <c r="UZN32" s="18"/>
      <c r="VAA32" s="18"/>
      <c r="VAN32" s="18"/>
      <c r="VBA32" s="18"/>
      <c r="VBN32" s="18"/>
      <c r="VCA32" s="18"/>
      <c r="VCN32" s="18"/>
      <c r="VDA32" s="18"/>
      <c r="VDN32" s="18"/>
      <c r="VEA32" s="18"/>
      <c r="VEN32" s="18"/>
      <c r="VFA32" s="18"/>
      <c r="VFN32" s="18"/>
      <c r="VGA32" s="18"/>
      <c r="VGN32" s="18"/>
      <c r="VHA32" s="18"/>
      <c r="VHN32" s="18"/>
      <c r="VIA32" s="18"/>
      <c r="VIN32" s="18"/>
      <c r="VJA32" s="18"/>
      <c r="VJN32" s="18"/>
      <c r="VKA32" s="18"/>
      <c r="VKN32" s="18"/>
      <c r="VLA32" s="18"/>
      <c r="VLN32" s="18"/>
      <c r="VMA32" s="18"/>
      <c r="VMN32" s="18"/>
      <c r="VNA32" s="18"/>
      <c r="VNN32" s="18"/>
      <c r="VOA32" s="18"/>
      <c r="VON32" s="18"/>
      <c r="VPA32" s="18"/>
      <c r="VPN32" s="18"/>
      <c r="VQA32" s="18"/>
      <c r="VQN32" s="18"/>
      <c r="VRA32" s="18"/>
      <c r="VRN32" s="18"/>
      <c r="VSA32" s="18"/>
      <c r="VSN32" s="18"/>
      <c r="VTA32" s="18"/>
      <c r="VTN32" s="18"/>
      <c r="VUA32" s="18"/>
      <c r="VUN32" s="18"/>
      <c r="VVA32" s="18"/>
      <c r="VVN32" s="18"/>
      <c r="VWA32" s="18"/>
      <c r="VWN32" s="18"/>
      <c r="VXA32" s="18"/>
      <c r="VXN32" s="18"/>
      <c r="VYA32" s="18"/>
      <c r="VYN32" s="18"/>
      <c r="VZA32" s="18"/>
      <c r="VZN32" s="18"/>
      <c r="WAA32" s="18"/>
      <c r="WAN32" s="18"/>
      <c r="WBA32" s="18"/>
      <c r="WBN32" s="18"/>
      <c r="WCA32" s="18"/>
      <c r="WCN32" s="18"/>
      <c r="WDA32" s="18"/>
      <c r="WDN32" s="18"/>
      <c r="WEA32" s="18"/>
      <c r="WEN32" s="18"/>
      <c r="WFA32" s="18"/>
      <c r="WFN32" s="18"/>
      <c r="WGA32" s="18"/>
      <c r="WGN32" s="18"/>
      <c r="WHA32" s="18"/>
      <c r="WHN32" s="18"/>
      <c r="WIA32" s="18"/>
      <c r="WIN32" s="18"/>
      <c r="WJA32" s="18"/>
      <c r="WJN32" s="18"/>
      <c r="WKA32" s="18"/>
      <c r="WKN32" s="18"/>
      <c r="WLA32" s="18"/>
      <c r="WLN32" s="18"/>
      <c r="WMA32" s="18"/>
      <c r="WMN32" s="18"/>
      <c r="WNA32" s="18"/>
      <c r="WNN32" s="18"/>
      <c r="WOA32" s="18"/>
      <c r="WON32" s="18"/>
      <c r="WPA32" s="18"/>
      <c r="WPN32" s="18"/>
      <c r="WQA32" s="18"/>
      <c r="WQN32" s="18"/>
      <c r="WRA32" s="18"/>
      <c r="WRN32" s="18"/>
      <c r="WSA32" s="18"/>
      <c r="WSN32" s="18"/>
      <c r="WTA32" s="18"/>
      <c r="WTN32" s="18"/>
      <c r="WUA32" s="18"/>
      <c r="WUN32" s="18"/>
      <c r="WVA32" s="18"/>
      <c r="WVN32" s="18"/>
      <c r="WWA32" s="18"/>
      <c r="WWN32" s="18"/>
      <c r="WXA32" s="18"/>
      <c r="WXN32" s="18"/>
      <c r="WYA32" s="18"/>
      <c r="WYN32" s="18"/>
      <c r="WZA32" s="18"/>
      <c r="WZN32" s="18"/>
      <c r="XAA32" s="18"/>
      <c r="XAN32" s="18"/>
      <c r="XBA32" s="18"/>
      <c r="XBN32" s="18"/>
      <c r="XCA32" s="18"/>
      <c r="XCN32" s="18"/>
      <c r="XDA32" s="18"/>
      <c r="XDN32" s="18"/>
      <c r="XEA32" s="18"/>
      <c r="XEN32" s="18"/>
      <c r="XFA32" s="18"/>
    </row>
    <row r="33" spans="1:1015 1028:2042 2055:3069 3082:4096 4109:5110 5123:6137 6150:7164 7177:8191 8204:9205 9218:10232 10245:11259 11272:12286 12299:13300 13313:14327 14340:15354 15367:16381" x14ac:dyDescent="0.2">
      <c r="B33" s="11" t="s">
        <v>51</v>
      </c>
      <c r="C33" s="13">
        <f>SUMIFS('Output Accounts'!$C:$C,'Output Accounts'!$I:$I,'Shadow Tested Income CFC'!C$4,'Output Accounts'!$B:$B,'Shadow Tested Income CFC'!$B33)</f>
        <v>-301740.20204233599</v>
      </c>
      <c r="D33" s="13">
        <f>SUMIFS('Output Accounts'!$C:$C,'Output Accounts'!$I:$I,'Shadow Tested Income CFC'!D$4,'Output Accounts'!$B:$B,'Shadow Tested Income CFC'!$B33)</f>
        <v>-347338.76190572203</v>
      </c>
      <c r="E33" s="13">
        <f>SUMIFS('Output Accounts'!$C:$C,'Output Accounts'!$I:$I,'Shadow Tested Income CFC'!E$4,'Output Accounts'!$B:$B,'Shadow Tested Income CFC'!$B33)</f>
        <v>12872.0001855808</v>
      </c>
      <c r="F33" s="13">
        <f>SUMIFS('Output Accounts'!$C:$C,'Output Accounts'!$I:$I,'Shadow Tested Income CFC'!F$4,'Output Accounts'!$B:$B,'Shadow Tested Income CFC'!$B33)</f>
        <v>5947.66189778429</v>
      </c>
      <c r="G33" s="13">
        <f>SUMIFS('Output Accounts'!$C:$C,'Output Accounts'!$I:$I,'Shadow Tested Income CFC'!G$4,'Output Accounts'!$B:$B,'Shadow Tested Income CFC'!$B33)</f>
        <v>26632.4930005963</v>
      </c>
      <c r="H33" s="13">
        <f>SUMIFS('Output Accounts'!$C:$C,'Output Accounts'!$I:$I,'Shadow Tested Income CFC'!H$4,'Output Accounts'!$B:$B,'Shadow Tested Income CFC'!$B33)</f>
        <v>3941.82029303831</v>
      </c>
      <c r="I33" s="13">
        <f>SUMIFS('Output Accounts'!$C:$C,'Output Accounts'!$I:$I,'Shadow Tested Income CFC'!I$4,'Output Accounts'!$B:$B,'Shadow Tested Income CFC'!$B33)</f>
        <v>-141250.80731265299</v>
      </c>
      <c r="J33" s="13">
        <f>SUMIFS('Output Accounts'!$C:$C,'Output Accounts'!$I:$I,'Shadow Tested Income CFC'!J$4,'Output Accounts'!$B:$B,'Shadow Tested Income CFC'!$B33)</f>
        <v>-67839.024759647204</v>
      </c>
      <c r="K33" s="13">
        <f>SUMIFS('Output Accounts'!$C:$C,'Output Accounts'!$I:$I,'Shadow Tested Income CFC'!K$4,'Output Accounts'!$B:$B,'Shadow Tested Income CFC'!$B33)</f>
        <v>-127482.820150823</v>
      </c>
      <c r="L33" s="13">
        <f>SUMIFS('Output Accounts'!$C:$C,'Output Accounts'!$I:$I,'Shadow Tested Income CFC'!L$4,'Output Accounts'!$B:$B,'Shadow Tested Income CFC'!$B33)</f>
        <v>64558.019967476001</v>
      </c>
      <c r="M33" s="13">
        <f>SUMIFS('Output Accounts'!$C:$C,'Output Accounts'!$I:$I,'Shadow Tested Income CFC'!M$4,'Output Accounts'!$B:$B,'Shadow Tested Income CFC'!$B33)</f>
        <v>-157096.31677637901</v>
      </c>
      <c r="N33" s="13">
        <f>SUMIFS('Output Accounts'!$C:$C,'Output Accounts'!$I:$I,'Shadow Tested Income CFC'!N$4,'Output Accounts'!$B:$B,'Shadow Tested Income CFC'!$B33)</f>
        <v>-36827.811684446497</v>
      </c>
      <c r="O33" s="13">
        <f>SUMIFS('Output Accounts'!$C:$C,'Output Accounts'!$I:$I,'Shadow Tested Income CFC'!O$4,'Output Accounts'!$B:$B,'Shadow Tested Income CFC'!$B33)</f>
        <v>-105734.01066271499</v>
      </c>
      <c r="P33" s="13">
        <f>SUMIFS('Output Accounts'!$C:$C,'Output Accounts'!$I:$I,'Shadow Tested Income CFC'!P$4,'Output Accounts'!$B:$B,'Shadow Tested Income CFC'!$B33)</f>
        <v>-129555.76909122099</v>
      </c>
      <c r="Q33" s="13">
        <f>SUMIFS('Output Accounts'!$C:$C,'Output Accounts'!$I:$I,'Shadow Tested Income CFC'!Q$4,'Output Accounts'!$B:$B,'Shadow Tested Income CFC'!$B33)</f>
        <v>16832.5733444738</v>
      </c>
    </row>
    <row r="34" spans="1:1015 1028:2042 2055:3069 3082:4096 4109:5110 5123:6137 6150:7164 7177:8191 8204:9205 9218:10232 10245:11259 11272:12286 12299:13300 13313:14327 14340:15354 15367:16381" s="19" customFormat="1" ht="17" customHeight="1" x14ac:dyDescent="0.2">
      <c r="A34" s="19">
        <f>SUM(C34:Q34)</f>
        <v>-2.6811903808265924E-9</v>
      </c>
      <c r="B34" s="19" t="s">
        <v>97</v>
      </c>
      <c r="C34" s="19">
        <f>'Tested Income CFC'!C30-C33</f>
        <v>0</v>
      </c>
      <c r="D34" s="19">
        <f>'Tested Income CFC'!D30-D33</f>
        <v>0</v>
      </c>
      <c r="E34" s="19">
        <f>'Tested Income CFC'!E30-E33</f>
        <v>0</v>
      </c>
      <c r="F34" s="19">
        <f>'Tested Income CFC'!F30-F33</f>
        <v>0</v>
      </c>
      <c r="G34" s="19">
        <f>'Tested Income CFC'!G30-G33</f>
        <v>5.0931703299283981E-11</v>
      </c>
      <c r="H34" s="19">
        <f>'Tested Income CFC'!H30-H33</f>
        <v>3.637978807091713E-12</v>
      </c>
      <c r="I34" s="19">
        <f>'Tested Income CFC'!I30-I33</f>
        <v>-6.4028427004814148E-10</v>
      </c>
      <c r="J34" s="19">
        <f>'Tested Income CFC'!J30-J33</f>
        <v>0</v>
      </c>
      <c r="K34" s="19">
        <f>'Tested Income CFC'!K30-K33</f>
        <v>-1.3096723705530167E-10</v>
      </c>
      <c r="L34" s="19">
        <f>'Tested Income CFC'!L30-L33</f>
        <v>5.8207660913467407E-11</v>
      </c>
      <c r="M34" s="19">
        <f>'Tested Income CFC'!M30-M33</f>
        <v>-8.440110832452774E-10</v>
      </c>
      <c r="N34" s="19">
        <f>'Tested Income CFC'!N30-N33</f>
        <v>-5.8207660913467407E-11</v>
      </c>
      <c r="O34" s="19">
        <f>'Tested Income CFC'!O30-O33</f>
        <v>-8.2945916801691055E-10</v>
      </c>
      <c r="P34" s="19">
        <f>'Tested Income CFC'!P30-P33</f>
        <v>-2.9103830456733704E-10</v>
      </c>
      <c r="Q34" s="19">
        <f>'Tested Income CFC'!Q30-Q33</f>
        <v>0</v>
      </c>
      <c r="AA34" s="18"/>
      <c r="AN34" s="18"/>
      <c r="BA34" s="18"/>
      <c r="BN34" s="18"/>
      <c r="CA34" s="18"/>
      <c r="CN34" s="18"/>
      <c r="DA34" s="18"/>
      <c r="DN34" s="18"/>
      <c r="EA34" s="18"/>
      <c r="EN34" s="18"/>
      <c r="FA34" s="18"/>
      <c r="FN34" s="18"/>
      <c r="GA34" s="18"/>
      <c r="GN34" s="18"/>
      <c r="HA34" s="18"/>
      <c r="HN34" s="18"/>
      <c r="IA34" s="18"/>
      <c r="IN34" s="18"/>
      <c r="JA34" s="18"/>
      <c r="JN34" s="18"/>
      <c r="KA34" s="18"/>
      <c r="KN34" s="18"/>
      <c r="LA34" s="18"/>
      <c r="LN34" s="18"/>
      <c r="MA34" s="18"/>
      <c r="MN34" s="18"/>
      <c r="NA34" s="18"/>
      <c r="NN34" s="18"/>
      <c r="OA34" s="18"/>
      <c r="ON34" s="18"/>
      <c r="PA34" s="18"/>
      <c r="PN34" s="18"/>
      <c r="QA34" s="18"/>
      <c r="QN34" s="18"/>
      <c r="RA34" s="18"/>
      <c r="RN34" s="18"/>
      <c r="SA34" s="18"/>
      <c r="SN34" s="18"/>
      <c r="TA34" s="18"/>
      <c r="TN34" s="18"/>
      <c r="UA34" s="18"/>
      <c r="UN34" s="18"/>
      <c r="VA34" s="18"/>
      <c r="VN34" s="18"/>
      <c r="WA34" s="18"/>
      <c r="WN34" s="18"/>
      <c r="XA34" s="18"/>
      <c r="XN34" s="18"/>
      <c r="YA34" s="18"/>
      <c r="YN34" s="18"/>
      <c r="ZA34" s="18"/>
      <c r="ZN34" s="18"/>
      <c r="AAA34" s="18"/>
      <c r="AAN34" s="18"/>
      <c r="ABA34" s="18"/>
      <c r="ABN34" s="18"/>
      <c r="ACA34" s="18"/>
      <c r="ACN34" s="18"/>
      <c r="ADA34" s="18"/>
      <c r="ADN34" s="18"/>
      <c r="AEA34" s="18"/>
      <c r="AEN34" s="18"/>
      <c r="AFA34" s="18"/>
      <c r="AFN34" s="18"/>
      <c r="AGA34" s="18"/>
      <c r="AGN34" s="18"/>
      <c r="AHA34" s="18"/>
      <c r="AHN34" s="18"/>
      <c r="AIA34" s="18"/>
      <c r="AIN34" s="18"/>
      <c r="AJA34" s="18"/>
      <c r="AJN34" s="18"/>
      <c r="AKA34" s="18"/>
      <c r="AKN34" s="18"/>
      <c r="ALA34" s="18"/>
      <c r="ALN34" s="18"/>
      <c r="AMA34" s="18"/>
      <c r="AMN34" s="18"/>
      <c r="ANA34" s="18"/>
      <c r="ANN34" s="18"/>
      <c r="AOA34" s="18"/>
      <c r="AON34" s="18"/>
      <c r="APA34" s="18"/>
      <c r="APN34" s="18"/>
      <c r="AQA34" s="18"/>
      <c r="AQN34" s="18"/>
      <c r="ARA34" s="18"/>
      <c r="ARN34" s="18"/>
      <c r="ASA34" s="18"/>
      <c r="ASN34" s="18"/>
      <c r="ATA34" s="18"/>
      <c r="ATN34" s="18"/>
      <c r="AUA34" s="18"/>
      <c r="AUN34" s="18"/>
      <c r="AVA34" s="18"/>
      <c r="AVN34" s="18"/>
      <c r="AWA34" s="18"/>
      <c r="AWN34" s="18"/>
      <c r="AXA34" s="18"/>
      <c r="AXN34" s="18"/>
      <c r="AYA34" s="18"/>
      <c r="AYN34" s="18"/>
      <c r="AZA34" s="18"/>
      <c r="AZN34" s="18"/>
      <c r="BAA34" s="18"/>
      <c r="BAN34" s="18"/>
      <c r="BBA34" s="18"/>
      <c r="BBN34" s="18"/>
      <c r="BCA34" s="18"/>
      <c r="BCN34" s="18"/>
      <c r="BDA34" s="18"/>
      <c r="BDN34" s="18"/>
      <c r="BEA34" s="18"/>
      <c r="BEN34" s="18"/>
      <c r="BFA34" s="18"/>
      <c r="BFN34" s="18"/>
      <c r="BGA34" s="18"/>
      <c r="BGN34" s="18"/>
      <c r="BHA34" s="18"/>
      <c r="BHN34" s="18"/>
      <c r="BIA34" s="18"/>
      <c r="BIN34" s="18"/>
      <c r="BJA34" s="18"/>
      <c r="BJN34" s="18"/>
      <c r="BKA34" s="18"/>
      <c r="BKN34" s="18"/>
      <c r="BLA34" s="18"/>
      <c r="BLN34" s="18"/>
      <c r="BMA34" s="18"/>
      <c r="BMN34" s="18"/>
      <c r="BNA34" s="18"/>
      <c r="BNN34" s="18"/>
      <c r="BOA34" s="18"/>
      <c r="BON34" s="18"/>
      <c r="BPA34" s="18"/>
      <c r="BPN34" s="18"/>
      <c r="BQA34" s="18"/>
      <c r="BQN34" s="18"/>
      <c r="BRA34" s="18"/>
      <c r="BRN34" s="18"/>
      <c r="BSA34" s="18"/>
      <c r="BSN34" s="18"/>
      <c r="BTA34" s="18"/>
      <c r="BTN34" s="18"/>
      <c r="BUA34" s="18"/>
      <c r="BUN34" s="18"/>
      <c r="BVA34" s="18"/>
      <c r="BVN34" s="18"/>
      <c r="BWA34" s="18"/>
      <c r="BWN34" s="18"/>
      <c r="BXA34" s="18"/>
      <c r="BXN34" s="18"/>
      <c r="BYA34" s="18"/>
      <c r="BYN34" s="18"/>
      <c r="BZA34" s="18"/>
      <c r="BZN34" s="18"/>
      <c r="CAA34" s="18"/>
      <c r="CAN34" s="18"/>
      <c r="CBA34" s="18"/>
      <c r="CBN34" s="18"/>
      <c r="CCA34" s="18"/>
      <c r="CCN34" s="18"/>
      <c r="CDA34" s="18"/>
      <c r="CDN34" s="18"/>
      <c r="CEA34" s="18"/>
      <c r="CEN34" s="18"/>
      <c r="CFA34" s="18"/>
      <c r="CFN34" s="18"/>
      <c r="CGA34" s="18"/>
      <c r="CGN34" s="18"/>
      <c r="CHA34" s="18"/>
      <c r="CHN34" s="18"/>
      <c r="CIA34" s="18"/>
      <c r="CIN34" s="18"/>
      <c r="CJA34" s="18"/>
      <c r="CJN34" s="18"/>
      <c r="CKA34" s="18"/>
      <c r="CKN34" s="18"/>
      <c r="CLA34" s="18"/>
      <c r="CLN34" s="18"/>
      <c r="CMA34" s="18"/>
      <c r="CMN34" s="18"/>
      <c r="CNA34" s="18"/>
      <c r="CNN34" s="18"/>
      <c r="COA34" s="18"/>
      <c r="CON34" s="18"/>
      <c r="CPA34" s="18"/>
      <c r="CPN34" s="18"/>
      <c r="CQA34" s="18"/>
      <c r="CQN34" s="18"/>
      <c r="CRA34" s="18"/>
      <c r="CRN34" s="18"/>
      <c r="CSA34" s="18"/>
      <c r="CSN34" s="18"/>
      <c r="CTA34" s="18"/>
      <c r="CTN34" s="18"/>
      <c r="CUA34" s="18"/>
      <c r="CUN34" s="18"/>
      <c r="CVA34" s="18"/>
      <c r="CVN34" s="18"/>
      <c r="CWA34" s="18"/>
      <c r="CWN34" s="18"/>
      <c r="CXA34" s="18"/>
      <c r="CXN34" s="18"/>
      <c r="CYA34" s="18"/>
      <c r="CYN34" s="18"/>
      <c r="CZA34" s="18"/>
      <c r="CZN34" s="18"/>
      <c r="DAA34" s="18"/>
      <c r="DAN34" s="18"/>
      <c r="DBA34" s="18"/>
      <c r="DBN34" s="18"/>
      <c r="DCA34" s="18"/>
      <c r="DCN34" s="18"/>
      <c r="DDA34" s="18"/>
      <c r="DDN34" s="18"/>
      <c r="DEA34" s="18"/>
      <c r="DEN34" s="18"/>
      <c r="DFA34" s="18"/>
      <c r="DFN34" s="18"/>
      <c r="DGA34" s="18"/>
      <c r="DGN34" s="18"/>
      <c r="DHA34" s="18"/>
      <c r="DHN34" s="18"/>
      <c r="DIA34" s="18"/>
      <c r="DIN34" s="18"/>
      <c r="DJA34" s="18"/>
      <c r="DJN34" s="18"/>
      <c r="DKA34" s="18"/>
      <c r="DKN34" s="18"/>
      <c r="DLA34" s="18"/>
      <c r="DLN34" s="18"/>
      <c r="DMA34" s="18"/>
      <c r="DMN34" s="18"/>
      <c r="DNA34" s="18"/>
      <c r="DNN34" s="18"/>
      <c r="DOA34" s="18"/>
      <c r="DON34" s="18"/>
      <c r="DPA34" s="18"/>
      <c r="DPN34" s="18"/>
      <c r="DQA34" s="18"/>
      <c r="DQN34" s="18"/>
      <c r="DRA34" s="18"/>
      <c r="DRN34" s="18"/>
      <c r="DSA34" s="18"/>
      <c r="DSN34" s="18"/>
      <c r="DTA34" s="18"/>
      <c r="DTN34" s="18"/>
      <c r="DUA34" s="18"/>
      <c r="DUN34" s="18"/>
      <c r="DVA34" s="18"/>
      <c r="DVN34" s="18"/>
      <c r="DWA34" s="18"/>
      <c r="DWN34" s="18"/>
      <c r="DXA34" s="18"/>
      <c r="DXN34" s="18"/>
      <c r="DYA34" s="18"/>
      <c r="DYN34" s="18"/>
      <c r="DZA34" s="18"/>
      <c r="DZN34" s="18"/>
      <c r="EAA34" s="18"/>
      <c r="EAN34" s="18"/>
      <c r="EBA34" s="18"/>
      <c r="EBN34" s="18"/>
      <c r="ECA34" s="18"/>
      <c r="ECN34" s="18"/>
      <c r="EDA34" s="18"/>
      <c r="EDN34" s="18"/>
      <c r="EEA34" s="18"/>
      <c r="EEN34" s="18"/>
      <c r="EFA34" s="18"/>
      <c r="EFN34" s="18"/>
      <c r="EGA34" s="18"/>
      <c r="EGN34" s="18"/>
      <c r="EHA34" s="18"/>
      <c r="EHN34" s="18"/>
      <c r="EIA34" s="18"/>
      <c r="EIN34" s="18"/>
      <c r="EJA34" s="18"/>
      <c r="EJN34" s="18"/>
      <c r="EKA34" s="18"/>
      <c r="EKN34" s="18"/>
      <c r="ELA34" s="18"/>
      <c r="ELN34" s="18"/>
      <c r="EMA34" s="18"/>
      <c r="EMN34" s="18"/>
      <c r="ENA34" s="18"/>
      <c r="ENN34" s="18"/>
      <c r="EOA34" s="18"/>
      <c r="EON34" s="18"/>
      <c r="EPA34" s="18"/>
      <c r="EPN34" s="18"/>
      <c r="EQA34" s="18"/>
      <c r="EQN34" s="18"/>
      <c r="ERA34" s="18"/>
      <c r="ERN34" s="18"/>
      <c r="ESA34" s="18"/>
      <c r="ESN34" s="18"/>
      <c r="ETA34" s="18"/>
      <c r="ETN34" s="18"/>
      <c r="EUA34" s="18"/>
      <c r="EUN34" s="18"/>
      <c r="EVA34" s="18"/>
      <c r="EVN34" s="18"/>
      <c r="EWA34" s="18"/>
      <c r="EWN34" s="18"/>
      <c r="EXA34" s="18"/>
      <c r="EXN34" s="18"/>
      <c r="EYA34" s="18"/>
      <c r="EYN34" s="18"/>
      <c r="EZA34" s="18"/>
      <c r="EZN34" s="18"/>
      <c r="FAA34" s="18"/>
      <c r="FAN34" s="18"/>
      <c r="FBA34" s="18"/>
      <c r="FBN34" s="18"/>
      <c r="FCA34" s="18"/>
      <c r="FCN34" s="18"/>
      <c r="FDA34" s="18"/>
      <c r="FDN34" s="18"/>
      <c r="FEA34" s="18"/>
      <c r="FEN34" s="18"/>
      <c r="FFA34" s="18"/>
      <c r="FFN34" s="18"/>
      <c r="FGA34" s="18"/>
      <c r="FGN34" s="18"/>
      <c r="FHA34" s="18"/>
      <c r="FHN34" s="18"/>
      <c r="FIA34" s="18"/>
      <c r="FIN34" s="18"/>
      <c r="FJA34" s="18"/>
      <c r="FJN34" s="18"/>
      <c r="FKA34" s="18"/>
      <c r="FKN34" s="18"/>
      <c r="FLA34" s="18"/>
      <c r="FLN34" s="18"/>
      <c r="FMA34" s="18"/>
      <c r="FMN34" s="18"/>
      <c r="FNA34" s="18"/>
      <c r="FNN34" s="18"/>
      <c r="FOA34" s="18"/>
      <c r="FON34" s="18"/>
      <c r="FPA34" s="18"/>
      <c r="FPN34" s="18"/>
      <c r="FQA34" s="18"/>
      <c r="FQN34" s="18"/>
      <c r="FRA34" s="18"/>
      <c r="FRN34" s="18"/>
      <c r="FSA34" s="18"/>
      <c r="FSN34" s="18"/>
      <c r="FTA34" s="18"/>
      <c r="FTN34" s="18"/>
      <c r="FUA34" s="18"/>
      <c r="FUN34" s="18"/>
      <c r="FVA34" s="18"/>
      <c r="FVN34" s="18"/>
      <c r="FWA34" s="18"/>
      <c r="FWN34" s="18"/>
      <c r="FXA34" s="18"/>
      <c r="FXN34" s="18"/>
      <c r="FYA34" s="18"/>
      <c r="FYN34" s="18"/>
      <c r="FZA34" s="18"/>
      <c r="FZN34" s="18"/>
      <c r="GAA34" s="18"/>
      <c r="GAN34" s="18"/>
      <c r="GBA34" s="18"/>
      <c r="GBN34" s="18"/>
      <c r="GCA34" s="18"/>
      <c r="GCN34" s="18"/>
      <c r="GDA34" s="18"/>
      <c r="GDN34" s="18"/>
      <c r="GEA34" s="18"/>
      <c r="GEN34" s="18"/>
      <c r="GFA34" s="18"/>
      <c r="GFN34" s="18"/>
      <c r="GGA34" s="18"/>
      <c r="GGN34" s="18"/>
      <c r="GHA34" s="18"/>
      <c r="GHN34" s="18"/>
      <c r="GIA34" s="18"/>
      <c r="GIN34" s="18"/>
      <c r="GJA34" s="18"/>
      <c r="GJN34" s="18"/>
      <c r="GKA34" s="18"/>
      <c r="GKN34" s="18"/>
      <c r="GLA34" s="18"/>
      <c r="GLN34" s="18"/>
      <c r="GMA34" s="18"/>
      <c r="GMN34" s="18"/>
      <c r="GNA34" s="18"/>
      <c r="GNN34" s="18"/>
      <c r="GOA34" s="18"/>
      <c r="GON34" s="18"/>
      <c r="GPA34" s="18"/>
      <c r="GPN34" s="18"/>
      <c r="GQA34" s="18"/>
      <c r="GQN34" s="18"/>
      <c r="GRA34" s="18"/>
      <c r="GRN34" s="18"/>
      <c r="GSA34" s="18"/>
      <c r="GSN34" s="18"/>
      <c r="GTA34" s="18"/>
      <c r="GTN34" s="18"/>
      <c r="GUA34" s="18"/>
      <c r="GUN34" s="18"/>
      <c r="GVA34" s="18"/>
      <c r="GVN34" s="18"/>
      <c r="GWA34" s="18"/>
      <c r="GWN34" s="18"/>
      <c r="GXA34" s="18"/>
      <c r="GXN34" s="18"/>
      <c r="GYA34" s="18"/>
      <c r="GYN34" s="18"/>
      <c r="GZA34" s="18"/>
      <c r="GZN34" s="18"/>
      <c r="HAA34" s="18"/>
      <c r="HAN34" s="18"/>
      <c r="HBA34" s="18"/>
      <c r="HBN34" s="18"/>
      <c r="HCA34" s="18"/>
      <c r="HCN34" s="18"/>
      <c r="HDA34" s="18"/>
      <c r="HDN34" s="18"/>
      <c r="HEA34" s="18"/>
      <c r="HEN34" s="18"/>
      <c r="HFA34" s="18"/>
      <c r="HFN34" s="18"/>
      <c r="HGA34" s="18"/>
      <c r="HGN34" s="18"/>
      <c r="HHA34" s="18"/>
      <c r="HHN34" s="18"/>
      <c r="HIA34" s="18"/>
      <c r="HIN34" s="18"/>
      <c r="HJA34" s="18"/>
      <c r="HJN34" s="18"/>
      <c r="HKA34" s="18"/>
      <c r="HKN34" s="18"/>
      <c r="HLA34" s="18"/>
      <c r="HLN34" s="18"/>
      <c r="HMA34" s="18"/>
      <c r="HMN34" s="18"/>
      <c r="HNA34" s="18"/>
      <c r="HNN34" s="18"/>
      <c r="HOA34" s="18"/>
      <c r="HON34" s="18"/>
      <c r="HPA34" s="18"/>
      <c r="HPN34" s="18"/>
      <c r="HQA34" s="18"/>
      <c r="HQN34" s="18"/>
      <c r="HRA34" s="18"/>
      <c r="HRN34" s="18"/>
      <c r="HSA34" s="18"/>
      <c r="HSN34" s="18"/>
      <c r="HTA34" s="18"/>
      <c r="HTN34" s="18"/>
      <c r="HUA34" s="18"/>
      <c r="HUN34" s="18"/>
      <c r="HVA34" s="18"/>
      <c r="HVN34" s="18"/>
      <c r="HWA34" s="18"/>
      <c r="HWN34" s="18"/>
      <c r="HXA34" s="18"/>
      <c r="HXN34" s="18"/>
      <c r="HYA34" s="18"/>
      <c r="HYN34" s="18"/>
      <c r="HZA34" s="18"/>
      <c r="HZN34" s="18"/>
      <c r="IAA34" s="18"/>
      <c r="IAN34" s="18"/>
      <c r="IBA34" s="18"/>
      <c r="IBN34" s="18"/>
      <c r="ICA34" s="18"/>
      <c r="ICN34" s="18"/>
      <c r="IDA34" s="18"/>
      <c r="IDN34" s="18"/>
      <c r="IEA34" s="18"/>
      <c r="IEN34" s="18"/>
      <c r="IFA34" s="18"/>
      <c r="IFN34" s="18"/>
      <c r="IGA34" s="18"/>
      <c r="IGN34" s="18"/>
      <c r="IHA34" s="18"/>
      <c r="IHN34" s="18"/>
      <c r="IIA34" s="18"/>
      <c r="IIN34" s="18"/>
      <c r="IJA34" s="18"/>
      <c r="IJN34" s="18"/>
      <c r="IKA34" s="18"/>
      <c r="IKN34" s="18"/>
      <c r="ILA34" s="18"/>
      <c r="ILN34" s="18"/>
      <c r="IMA34" s="18"/>
      <c r="IMN34" s="18"/>
      <c r="INA34" s="18"/>
      <c r="INN34" s="18"/>
      <c r="IOA34" s="18"/>
      <c r="ION34" s="18"/>
      <c r="IPA34" s="18"/>
      <c r="IPN34" s="18"/>
      <c r="IQA34" s="18"/>
      <c r="IQN34" s="18"/>
      <c r="IRA34" s="18"/>
      <c r="IRN34" s="18"/>
      <c r="ISA34" s="18"/>
      <c r="ISN34" s="18"/>
      <c r="ITA34" s="18"/>
      <c r="ITN34" s="18"/>
      <c r="IUA34" s="18"/>
      <c r="IUN34" s="18"/>
      <c r="IVA34" s="18"/>
      <c r="IVN34" s="18"/>
      <c r="IWA34" s="18"/>
      <c r="IWN34" s="18"/>
      <c r="IXA34" s="18"/>
      <c r="IXN34" s="18"/>
      <c r="IYA34" s="18"/>
      <c r="IYN34" s="18"/>
      <c r="IZA34" s="18"/>
      <c r="IZN34" s="18"/>
      <c r="JAA34" s="18"/>
      <c r="JAN34" s="18"/>
      <c r="JBA34" s="18"/>
      <c r="JBN34" s="18"/>
      <c r="JCA34" s="18"/>
      <c r="JCN34" s="18"/>
      <c r="JDA34" s="18"/>
      <c r="JDN34" s="18"/>
      <c r="JEA34" s="18"/>
      <c r="JEN34" s="18"/>
      <c r="JFA34" s="18"/>
      <c r="JFN34" s="18"/>
      <c r="JGA34" s="18"/>
      <c r="JGN34" s="18"/>
      <c r="JHA34" s="18"/>
      <c r="JHN34" s="18"/>
      <c r="JIA34" s="18"/>
      <c r="JIN34" s="18"/>
      <c r="JJA34" s="18"/>
      <c r="JJN34" s="18"/>
      <c r="JKA34" s="18"/>
      <c r="JKN34" s="18"/>
      <c r="JLA34" s="18"/>
      <c r="JLN34" s="18"/>
      <c r="JMA34" s="18"/>
      <c r="JMN34" s="18"/>
      <c r="JNA34" s="18"/>
      <c r="JNN34" s="18"/>
      <c r="JOA34" s="18"/>
      <c r="JON34" s="18"/>
      <c r="JPA34" s="18"/>
      <c r="JPN34" s="18"/>
      <c r="JQA34" s="18"/>
      <c r="JQN34" s="18"/>
      <c r="JRA34" s="18"/>
      <c r="JRN34" s="18"/>
      <c r="JSA34" s="18"/>
      <c r="JSN34" s="18"/>
      <c r="JTA34" s="18"/>
      <c r="JTN34" s="18"/>
      <c r="JUA34" s="18"/>
      <c r="JUN34" s="18"/>
      <c r="JVA34" s="18"/>
      <c r="JVN34" s="18"/>
      <c r="JWA34" s="18"/>
      <c r="JWN34" s="18"/>
      <c r="JXA34" s="18"/>
      <c r="JXN34" s="18"/>
      <c r="JYA34" s="18"/>
      <c r="JYN34" s="18"/>
      <c r="JZA34" s="18"/>
      <c r="JZN34" s="18"/>
      <c r="KAA34" s="18"/>
      <c r="KAN34" s="18"/>
      <c r="KBA34" s="18"/>
      <c r="KBN34" s="18"/>
      <c r="KCA34" s="18"/>
      <c r="KCN34" s="18"/>
      <c r="KDA34" s="18"/>
      <c r="KDN34" s="18"/>
      <c r="KEA34" s="18"/>
      <c r="KEN34" s="18"/>
      <c r="KFA34" s="18"/>
      <c r="KFN34" s="18"/>
      <c r="KGA34" s="18"/>
      <c r="KGN34" s="18"/>
      <c r="KHA34" s="18"/>
      <c r="KHN34" s="18"/>
      <c r="KIA34" s="18"/>
      <c r="KIN34" s="18"/>
      <c r="KJA34" s="18"/>
      <c r="KJN34" s="18"/>
      <c r="KKA34" s="18"/>
      <c r="KKN34" s="18"/>
      <c r="KLA34" s="18"/>
      <c r="KLN34" s="18"/>
      <c r="KMA34" s="18"/>
      <c r="KMN34" s="18"/>
      <c r="KNA34" s="18"/>
      <c r="KNN34" s="18"/>
      <c r="KOA34" s="18"/>
      <c r="KON34" s="18"/>
      <c r="KPA34" s="18"/>
      <c r="KPN34" s="18"/>
      <c r="KQA34" s="18"/>
      <c r="KQN34" s="18"/>
      <c r="KRA34" s="18"/>
      <c r="KRN34" s="18"/>
      <c r="KSA34" s="18"/>
      <c r="KSN34" s="18"/>
      <c r="KTA34" s="18"/>
      <c r="KTN34" s="18"/>
      <c r="KUA34" s="18"/>
      <c r="KUN34" s="18"/>
      <c r="KVA34" s="18"/>
      <c r="KVN34" s="18"/>
      <c r="KWA34" s="18"/>
      <c r="KWN34" s="18"/>
      <c r="KXA34" s="18"/>
      <c r="KXN34" s="18"/>
      <c r="KYA34" s="18"/>
      <c r="KYN34" s="18"/>
      <c r="KZA34" s="18"/>
      <c r="KZN34" s="18"/>
      <c r="LAA34" s="18"/>
      <c r="LAN34" s="18"/>
      <c r="LBA34" s="18"/>
      <c r="LBN34" s="18"/>
      <c r="LCA34" s="18"/>
      <c r="LCN34" s="18"/>
      <c r="LDA34" s="18"/>
      <c r="LDN34" s="18"/>
      <c r="LEA34" s="18"/>
      <c r="LEN34" s="18"/>
      <c r="LFA34" s="18"/>
      <c r="LFN34" s="18"/>
      <c r="LGA34" s="18"/>
      <c r="LGN34" s="18"/>
      <c r="LHA34" s="18"/>
      <c r="LHN34" s="18"/>
      <c r="LIA34" s="18"/>
      <c r="LIN34" s="18"/>
      <c r="LJA34" s="18"/>
      <c r="LJN34" s="18"/>
      <c r="LKA34" s="18"/>
      <c r="LKN34" s="18"/>
      <c r="LLA34" s="18"/>
      <c r="LLN34" s="18"/>
      <c r="LMA34" s="18"/>
      <c r="LMN34" s="18"/>
      <c r="LNA34" s="18"/>
      <c r="LNN34" s="18"/>
      <c r="LOA34" s="18"/>
      <c r="LON34" s="18"/>
      <c r="LPA34" s="18"/>
      <c r="LPN34" s="18"/>
      <c r="LQA34" s="18"/>
      <c r="LQN34" s="18"/>
      <c r="LRA34" s="18"/>
      <c r="LRN34" s="18"/>
      <c r="LSA34" s="18"/>
      <c r="LSN34" s="18"/>
      <c r="LTA34" s="18"/>
      <c r="LTN34" s="18"/>
      <c r="LUA34" s="18"/>
      <c r="LUN34" s="18"/>
      <c r="LVA34" s="18"/>
      <c r="LVN34" s="18"/>
      <c r="LWA34" s="18"/>
      <c r="LWN34" s="18"/>
      <c r="LXA34" s="18"/>
      <c r="LXN34" s="18"/>
      <c r="LYA34" s="18"/>
      <c r="LYN34" s="18"/>
      <c r="LZA34" s="18"/>
      <c r="LZN34" s="18"/>
      <c r="MAA34" s="18"/>
      <c r="MAN34" s="18"/>
      <c r="MBA34" s="18"/>
      <c r="MBN34" s="18"/>
      <c r="MCA34" s="18"/>
      <c r="MCN34" s="18"/>
      <c r="MDA34" s="18"/>
      <c r="MDN34" s="18"/>
      <c r="MEA34" s="18"/>
      <c r="MEN34" s="18"/>
      <c r="MFA34" s="18"/>
      <c r="MFN34" s="18"/>
      <c r="MGA34" s="18"/>
      <c r="MGN34" s="18"/>
      <c r="MHA34" s="18"/>
      <c r="MHN34" s="18"/>
      <c r="MIA34" s="18"/>
      <c r="MIN34" s="18"/>
      <c r="MJA34" s="18"/>
      <c r="MJN34" s="18"/>
      <c r="MKA34" s="18"/>
      <c r="MKN34" s="18"/>
      <c r="MLA34" s="18"/>
      <c r="MLN34" s="18"/>
      <c r="MMA34" s="18"/>
      <c r="MMN34" s="18"/>
      <c r="MNA34" s="18"/>
      <c r="MNN34" s="18"/>
      <c r="MOA34" s="18"/>
      <c r="MON34" s="18"/>
      <c r="MPA34" s="18"/>
      <c r="MPN34" s="18"/>
      <c r="MQA34" s="18"/>
      <c r="MQN34" s="18"/>
      <c r="MRA34" s="18"/>
      <c r="MRN34" s="18"/>
      <c r="MSA34" s="18"/>
      <c r="MSN34" s="18"/>
      <c r="MTA34" s="18"/>
      <c r="MTN34" s="18"/>
      <c r="MUA34" s="18"/>
      <c r="MUN34" s="18"/>
      <c r="MVA34" s="18"/>
      <c r="MVN34" s="18"/>
      <c r="MWA34" s="18"/>
      <c r="MWN34" s="18"/>
      <c r="MXA34" s="18"/>
      <c r="MXN34" s="18"/>
      <c r="MYA34" s="18"/>
      <c r="MYN34" s="18"/>
      <c r="MZA34" s="18"/>
      <c r="MZN34" s="18"/>
      <c r="NAA34" s="18"/>
      <c r="NAN34" s="18"/>
      <c r="NBA34" s="18"/>
      <c r="NBN34" s="18"/>
      <c r="NCA34" s="18"/>
      <c r="NCN34" s="18"/>
      <c r="NDA34" s="18"/>
      <c r="NDN34" s="18"/>
      <c r="NEA34" s="18"/>
      <c r="NEN34" s="18"/>
      <c r="NFA34" s="18"/>
      <c r="NFN34" s="18"/>
      <c r="NGA34" s="18"/>
      <c r="NGN34" s="18"/>
      <c r="NHA34" s="18"/>
      <c r="NHN34" s="18"/>
      <c r="NIA34" s="18"/>
      <c r="NIN34" s="18"/>
      <c r="NJA34" s="18"/>
      <c r="NJN34" s="18"/>
      <c r="NKA34" s="18"/>
      <c r="NKN34" s="18"/>
      <c r="NLA34" s="18"/>
      <c r="NLN34" s="18"/>
      <c r="NMA34" s="18"/>
      <c r="NMN34" s="18"/>
      <c r="NNA34" s="18"/>
      <c r="NNN34" s="18"/>
      <c r="NOA34" s="18"/>
      <c r="NON34" s="18"/>
      <c r="NPA34" s="18"/>
      <c r="NPN34" s="18"/>
      <c r="NQA34" s="18"/>
      <c r="NQN34" s="18"/>
      <c r="NRA34" s="18"/>
      <c r="NRN34" s="18"/>
      <c r="NSA34" s="18"/>
      <c r="NSN34" s="18"/>
      <c r="NTA34" s="18"/>
      <c r="NTN34" s="18"/>
      <c r="NUA34" s="18"/>
      <c r="NUN34" s="18"/>
      <c r="NVA34" s="18"/>
      <c r="NVN34" s="18"/>
      <c r="NWA34" s="18"/>
      <c r="NWN34" s="18"/>
      <c r="NXA34" s="18"/>
      <c r="NXN34" s="18"/>
      <c r="NYA34" s="18"/>
      <c r="NYN34" s="18"/>
      <c r="NZA34" s="18"/>
      <c r="NZN34" s="18"/>
      <c r="OAA34" s="18"/>
      <c r="OAN34" s="18"/>
      <c r="OBA34" s="18"/>
      <c r="OBN34" s="18"/>
      <c r="OCA34" s="18"/>
      <c r="OCN34" s="18"/>
      <c r="ODA34" s="18"/>
      <c r="ODN34" s="18"/>
      <c r="OEA34" s="18"/>
      <c r="OEN34" s="18"/>
      <c r="OFA34" s="18"/>
      <c r="OFN34" s="18"/>
      <c r="OGA34" s="18"/>
      <c r="OGN34" s="18"/>
      <c r="OHA34" s="18"/>
      <c r="OHN34" s="18"/>
      <c r="OIA34" s="18"/>
      <c r="OIN34" s="18"/>
      <c r="OJA34" s="18"/>
      <c r="OJN34" s="18"/>
      <c r="OKA34" s="18"/>
      <c r="OKN34" s="18"/>
      <c r="OLA34" s="18"/>
      <c r="OLN34" s="18"/>
      <c r="OMA34" s="18"/>
      <c r="OMN34" s="18"/>
      <c r="ONA34" s="18"/>
      <c r="ONN34" s="18"/>
      <c r="OOA34" s="18"/>
      <c r="OON34" s="18"/>
      <c r="OPA34" s="18"/>
      <c r="OPN34" s="18"/>
      <c r="OQA34" s="18"/>
      <c r="OQN34" s="18"/>
      <c r="ORA34" s="18"/>
      <c r="ORN34" s="18"/>
      <c r="OSA34" s="18"/>
      <c r="OSN34" s="18"/>
      <c r="OTA34" s="18"/>
      <c r="OTN34" s="18"/>
      <c r="OUA34" s="18"/>
      <c r="OUN34" s="18"/>
      <c r="OVA34" s="18"/>
      <c r="OVN34" s="18"/>
      <c r="OWA34" s="18"/>
      <c r="OWN34" s="18"/>
      <c r="OXA34" s="18"/>
      <c r="OXN34" s="18"/>
      <c r="OYA34" s="18"/>
      <c r="OYN34" s="18"/>
      <c r="OZA34" s="18"/>
      <c r="OZN34" s="18"/>
      <c r="PAA34" s="18"/>
      <c r="PAN34" s="18"/>
      <c r="PBA34" s="18"/>
      <c r="PBN34" s="18"/>
      <c r="PCA34" s="18"/>
      <c r="PCN34" s="18"/>
      <c r="PDA34" s="18"/>
      <c r="PDN34" s="18"/>
      <c r="PEA34" s="18"/>
      <c r="PEN34" s="18"/>
      <c r="PFA34" s="18"/>
      <c r="PFN34" s="18"/>
      <c r="PGA34" s="18"/>
      <c r="PGN34" s="18"/>
      <c r="PHA34" s="18"/>
      <c r="PHN34" s="18"/>
      <c r="PIA34" s="18"/>
      <c r="PIN34" s="18"/>
      <c r="PJA34" s="18"/>
      <c r="PJN34" s="18"/>
      <c r="PKA34" s="18"/>
      <c r="PKN34" s="18"/>
      <c r="PLA34" s="18"/>
      <c r="PLN34" s="18"/>
      <c r="PMA34" s="18"/>
      <c r="PMN34" s="18"/>
      <c r="PNA34" s="18"/>
      <c r="PNN34" s="18"/>
      <c r="POA34" s="18"/>
      <c r="PON34" s="18"/>
      <c r="PPA34" s="18"/>
      <c r="PPN34" s="18"/>
      <c r="PQA34" s="18"/>
      <c r="PQN34" s="18"/>
      <c r="PRA34" s="18"/>
      <c r="PRN34" s="18"/>
      <c r="PSA34" s="18"/>
      <c r="PSN34" s="18"/>
      <c r="PTA34" s="18"/>
      <c r="PTN34" s="18"/>
      <c r="PUA34" s="18"/>
      <c r="PUN34" s="18"/>
      <c r="PVA34" s="18"/>
      <c r="PVN34" s="18"/>
      <c r="PWA34" s="18"/>
      <c r="PWN34" s="18"/>
      <c r="PXA34" s="18"/>
      <c r="PXN34" s="18"/>
      <c r="PYA34" s="18"/>
      <c r="PYN34" s="18"/>
      <c r="PZA34" s="18"/>
      <c r="PZN34" s="18"/>
      <c r="QAA34" s="18"/>
      <c r="QAN34" s="18"/>
      <c r="QBA34" s="18"/>
      <c r="QBN34" s="18"/>
      <c r="QCA34" s="18"/>
      <c r="QCN34" s="18"/>
      <c r="QDA34" s="18"/>
      <c r="QDN34" s="18"/>
      <c r="QEA34" s="18"/>
      <c r="QEN34" s="18"/>
      <c r="QFA34" s="18"/>
      <c r="QFN34" s="18"/>
      <c r="QGA34" s="18"/>
      <c r="QGN34" s="18"/>
      <c r="QHA34" s="18"/>
      <c r="QHN34" s="18"/>
      <c r="QIA34" s="18"/>
      <c r="QIN34" s="18"/>
      <c r="QJA34" s="18"/>
      <c r="QJN34" s="18"/>
      <c r="QKA34" s="18"/>
      <c r="QKN34" s="18"/>
      <c r="QLA34" s="18"/>
      <c r="QLN34" s="18"/>
      <c r="QMA34" s="18"/>
      <c r="QMN34" s="18"/>
      <c r="QNA34" s="18"/>
      <c r="QNN34" s="18"/>
      <c r="QOA34" s="18"/>
      <c r="QON34" s="18"/>
      <c r="QPA34" s="18"/>
      <c r="QPN34" s="18"/>
      <c r="QQA34" s="18"/>
      <c r="QQN34" s="18"/>
      <c r="QRA34" s="18"/>
      <c r="QRN34" s="18"/>
      <c r="QSA34" s="18"/>
      <c r="QSN34" s="18"/>
      <c r="QTA34" s="18"/>
      <c r="QTN34" s="18"/>
      <c r="QUA34" s="18"/>
      <c r="QUN34" s="18"/>
      <c r="QVA34" s="18"/>
      <c r="QVN34" s="18"/>
      <c r="QWA34" s="18"/>
      <c r="QWN34" s="18"/>
      <c r="QXA34" s="18"/>
      <c r="QXN34" s="18"/>
      <c r="QYA34" s="18"/>
      <c r="QYN34" s="18"/>
      <c r="QZA34" s="18"/>
      <c r="QZN34" s="18"/>
      <c r="RAA34" s="18"/>
      <c r="RAN34" s="18"/>
      <c r="RBA34" s="18"/>
      <c r="RBN34" s="18"/>
      <c r="RCA34" s="18"/>
      <c r="RCN34" s="18"/>
      <c r="RDA34" s="18"/>
      <c r="RDN34" s="18"/>
      <c r="REA34" s="18"/>
      <c r="REN34" s="18"/>
      <c r="RFA34" s="18"/>
      <c r="RFN34" s="18"/>
      <c r="RGA34" s="18"/>
      <c r="RGN34" s="18"/>
      <c r="RHA34" s="18"/>
      <c r="RHN34" s="18"/>
      <c r="RIA34" s="18"/>
      <c r="RIN34" s="18"/>
      <c r="RJA34" s="18"/>
      <c r="RJN34" s="18"/>
      <c r="RKA34" s="18"/>
      <c r="RKN34" s="18"/>
      <c r="RLA34" s="18"/>
      <c r="RLN34" s="18"/>
      <c r="RMA34" s="18"/>
      <c r="RMN34" s="18"/>
      <c r="RNA34" s="18"/>
      <c r="RNN34" s="18"/>
      <c r="ROA34" s="18"/>
      <c r="RON34" s="18"/>
      <c r="RPA34" s="18"/>
      <c r="RPN34" s="18"/>
      <c r="RQA34" s="18"/>
      <c r="RQN34" s="18"/>
      <c r="RRA34" s="18"/>
      <c r="RRN34" s="18"/>
      <c r="RSA34" s="18"/>
      <c r="RSN34" s="18"/>
      <c r="RTA34" s="18"/>
      <c r="RTN34" s="18"/>
      <c r="RUA34" s="18"/>
      <c r="RUN34" s="18"/>
      <c r="RVA34" s="18"/>
      <c r="RVN34" s="18"/>
      <c r="RWA34" s="18"/>
      <c r="RWN34" s="18"/>
      <c r="RXA34" s="18"/>
      <c r="RXN34" s="18"/>
      <c r="RYA34" s="18"/>
      <c r="RYN34" s="18"/>
      <c r="RZA34" s="18"/>
      <c r="RZN34" s="18"/>
      <c r="SAA34" s="18"/>
      <c r="SAN34" s="18"/>
      <c r="SBA34" s="18"/>
      <c r="SBN34" s="18"/>
      <c r="SCA34" s="18"/>
      <c r="SCN34" s="18"/>
      <c r="SDA34" s="18"/>
      <c r="SDN34" s="18"/>
      <c r="SEA34" s="18"/>
      <c r="SEN34" s="18"/>
      <c r="SFA34" s="18"/>
      <c r="SFN34" s="18"/>
      <c r="SGA34" s="18"/>
      <c r="SGN34" s="18"/>
      <c r="SHA34" s="18"/>
      <c r="SHN34" s="18"/>
      <c r="SIA34" s="18"/>
      <c r="SIN34" s="18"/>
      <c r="SJA34" s="18"/>
      <c r="SJN34" s="18"/>
      <c r="SKA34" s="18"/>
      <c r="SKN34" s="18"/>
      <c r="SLA34" s="18"/>
      <c r="SLN34" s="18"/>
      <c r="SMA34" s="18"/>
      <c r="SMN34" s="18"/>
      <c r="SNA34" s="18"/>
      <c r="SNN34" s="18"/>
      <c r="SOA34" s="18"/>
      <c r="SON34" s="18"/>
      <c r="SPA34" s="18"/>
      <c r="SPN34" s="18"/>
      <c r="SQA34" s="18"/>
      <c r="SQN34" s="18"/>
      <c r="SRA34" s="18"/>
      <c r="SRN34" s="18"/>
      <c r="SSA34" s="18"/>
      <c r="SSN34" s="18"/>
      <c r="STA34" s="18"/>
      <c r="STN34" s="18"/>
      <c r="SUA34" s="18"/>
      <c r="SUN34" s="18"/>
      <c r="SVA34" s="18"/>
      <c r="SVN34" s="18"/>
      <c r="SWA34" s="18"/>
      <c r="SWN34" s="18"/>
      <c r="SXA34" s="18"/>
      <c r="SXN34" s="18"/>
      <c r="SYA34" s="18"/>
      <c r="SYN34" s="18"/>
      <c r="SZA34" s="18"/>
      <c r="SZN34" s="18"/>
      <c r="TAA34" s="18"/>
      <c r="TAN34" s="18"/>
      <c r="TBA34" s="18"/>
      <c r="TBN34" s="18"/>
      <c r="TCA34" s="18"/>
      <c r="TCN34" s="18"/>
      <c r="TDA34" s="18"/>
      <c r="TDN34" s="18"/>
      <c r="TEA34" s="18"/>
      <c r="TEN34" s="18"/>
      <c r="TFA34" s="18"/>
      <c r="TFN34" s="18"/>
      <c r="TGA34" s="18"/>
      <c r="TGN34" s="18"/>
      <c r="THA34" s="18"/>
      <c r="THN34" s="18"/>
      <c r="TIA34" s="18"/>
      <c r="TIN34" s="18"/>
      <c r="TJA34" s="18"/>
      <c r="TJN34" s="18"/>
      <c r="TKA34" s="18"/>
      <c r="TKN34" s="18"/>
      <c r="TLA34" s="18"/>
      <c r="TLN34" s="18"/>
      <c r="TMA34" s="18"/>
      <c r="TMN34" s="18"/>
      <c r="TNA34" s="18"/>
      <c r="TNN34" s="18"/>
      <c r="TOA34" s="18"/>
      <c r="TON34" s="18"/>
      <c r="TPA34" s="18"/>
      <c r="TPN34" s="18"/>
      <c r="TQA34" s="18"/>
      <c r="TQN34" s="18"/>
      <c r="TRA34" s="18"/>
      <c r="TRN34" s="18"/>
      <c r="TSA34" s="18"/>
      <c r="TSN34" s="18"/>
      <c r="TTA34" s="18"/>
      <c r="TTN34" s="18"/>
      <c r="TUA34" s="18"/>
      <c r="TUN34" s="18"/>
      <c r="TVA34" s="18"/>
      <c r="TVN34" s="18"/>
      <c r="TWA34" s="18"/>
      <c r="TWN34" s="18"/>
      <c r="TXA34" s="18"/>
      <c r="TXN34" s="18"/>
      <c r="TYA34" s="18"/>
      <c r="TYN34" s="18"/>
      <c r="TZA34" s="18"/>
      <c r="TZN34" s="18"/>
      <c r="UAA34" s="18"/>
      <c r="UAN34" s="18"/>
      <c r="UBA34" s="18"/>
      <c r="UBN34" s="18"/>
      <c r="UCA34" s="18"/>
      <c r="UCN34" s="18"/>
      <c r="UDA34" s="18"/>
      <c r="UDN34" s="18"/>
      <c r="UEA34" s="18"/>
      <c r="UEN34" s="18"/>
      <c r="UFA34" s="18"/>
      <c r="UFN34" s="18"/>
      <c r="UGA34" s="18"/>
      <c r="UGN34" s="18"/>
      <c r="UHA34" s="18"/>
      <c r="UHN34" s="18"/>
      <c r="UIA34" s="18"/>
      <c r="UIN34" s="18"/>
      <c r="UJA34" s="18"/>
      <c r="UJN34" s="18"/>
      <c r="UKA34" s="18"/>
      <c r="UKN34" s="18"/>
      <c r="ULA34" s="18"/>
      <c r="ULN34" s="18"/>
      <c r="UMA34" s="18"/>
      <c r="UMN34" s="18"/>
      <c r="UNA34" s="18"/>
      <c r="UNN34" s="18"/>
      <c r="UOA34" s="18"/>
      <c r="UON34" s="18"/>
      <c r="UPA34" s="18"/>
      <c r="UPN34" s="18"/>
      <c r="UQA34" s="18"/>
      <c r="UQN34" s="18"/>
      <c r="URA34" s="18"/>
      <c r="URN34" s="18"/>
      <c r="USA34" s="18"/>
      <c r="USN34" s="18"/>
      <c r="UTA34" s="18"/>
      <c r="UTN34" s="18"/>
      <c r="UUA34" s="18"/>
      <c r="UUN34" s="18"/>
      <c r="UVA34" s="18"/>
      <c r="UVN34" s="18"/>
      <c r="UWA34" s="18"/>
      <c r="UWN34" s="18"/>
      <c r="UXA34" s="18"/>
      <c r="UXN34" s="18"/>
      <c r="UYA34" s="18"/>
      <c r="UYN34" s="18"/>
      <c r="UZA34" s="18"/>
      <c r="UZN34" s="18"/>
      <c r="VAA34" s="18"/>
      <c r="VAN34" s="18"/>
      <c r="VBA34" s="18"/>
      <c r="VBN34" s="18"/>
      <c r="VCA34" s="18"/>
      <c r="VCN34" s="18"/>
      <c r="VDA34" s="18"/>
      <c r="VDN34" s="18"/>
      <c r="VEA34" s="18"/>
      <c r="VEN34" s="18"/>
      <c r="VFA34" s="18"/>
      <c r="VFN34" s="18"/>
      <c r="VGA34" s="18"/>
      <c r="VGN34" s="18"/>
      <c r="VHA34" s="18"/>
      <c r="VHN34" s="18"/>
      <c r="VIA34" s="18"/>
      <c r="VIN34" s="18"/>
      <c r="VJA34" s="18"/>
      <c r="VJN34" s="18"/>
      <c r="VKA34" s="18"/>
      <c r="VKN34" s="18"/>
      <c r="VLA34" s="18"/>
      <c r="VLN34" s="18"/>
      <c r="VMA34" s="18"/>
      <c r="VMN34" s="18"/>
      <c r="VNA34" s="18"/>
      <c r="VNN34" s="18"/>
      <c r="VOA34" s="18"/>
      <c r="VON34" s="18"/>
      <c r="VPA34" s="18"/>
      <c r="VPN34" s="18"/>
      <c r="VQA34" s="18"/>
      <c r="VQN34" s="18"/>
      <c r="VRA34" s="18"/>
      <c r="VRN34" s="18"/>
      <c r="VSA34" s="18"/>
      <c r="VSN34" s="18"/>
      <c r="VTA34" s="18"/>
      <c r="VTN34" s="18"/>
      <c r="VUA34" s="18"/>
      <c r="VUN34" s="18"/>
      <c r="VVA34" s="18"/>
      <c r="VVN34" s="18"/>
      <c r="VWA34" s="18"/>
      <c r="VWN34" s="18"/>
      <c r="VXA34" s="18"/>
      <c r="VXN34" s="18"/>
      <c r="VYA34" s="18"/>
      <c r="VYN34" s="18"/>
      <c r="VZA34" s="18"/>
      <c r="VZN34" s="18"/>
      <c r="WAA34" s="18"/>
      <c r="WAN34" s="18"/>
      <c r="WBA34" s="18"/>
      <c r="WBN34" s="18"/>
      <c r="WCA34" s="18"/>
      <c r="WCN34" s="18"/>
      <c r="WDA34" s="18"/>
      <c r="WDN34" s="18"/>
      <c r="WEA34" s="18"/>
      <c r="WEN34" s="18"/>
      <c r="WFA34" s="18"/>
      <c r="WFN34" s="18"/>
      <c r="WGA34" s="18"/>
      <c r="WGN34" s="18"/>
      <c r="WHA34" s="18"/>
      <c r="WHN34" s="18"/>
      <c r="WIA34" s="18"/>
      <c r="WIN34" s="18"/>
      <c r="WJA34" s="18"/>
      <c r="WJN34" s="18"/>
      <c r="WKA34" s="18"/>
      <c r="WKN34" s="18"/>
      <c r="WLA34" s="18"/>
      <c r="WLN34" s="18"/>
      <c r="WMA34" s="18"/>
      <c r="WMN34" s="18"/>
      <c r="WNA34" s="18"/>
      <c r="WNN34" s="18"/>
      <c r="WOA34" s="18"/>
      <c r="WON34" s="18"/>
      <c r="WPA34" s="18"/>
      <c r="WPN34" s="18"/>
      <c r="WQA34" s="18"/>
      <c r="WQN34" s="18"/>
      <c r="WRA34" s="18"/>
      <c r="WRN34" s="18"/>
      <c r="WSA34" s="18"/>
      <c r="WSN34" s="18"/>
      <c r="WTA34" s="18"/>
      <c r="WTN34" s="18"/>
      <c r="WUA34" s="18"/>
      <c r="WUN34" s="18"/>
      <c r="WVA34" s="18"/>
      <c r="WVN34" s="18"/>
      <c r="WWA34" s="18"/>
      <c r="WWN34" s="18"/>
      <c r="WXA34" s="18"/>
      <c r="WXN34" s="18"/>
      <c r="WYA34" s="18"/>
      <c r="WYN34" s="18"/>
      <c r="WZA34" s="18"/>
      <c r="WZN34" s="18"/>
      <c r="XAA34" s="18"/>
      <c r="XAN34" s="18"/>
      <c r="XBA34" s="18"/>
      <c r="XBN34" s="18"/>
      <c r="XCA34" s="18"/>
      <c r="XCN34" s="18"/>
      <c r="XDA34" s="18"/>
      <c r="XDN34" s="18"/>
      <c r="XEA34" s="18"/>
      <c r="XEN34" s="18"/>
      <c r="XFA34" s="18"/>
    </row>
    <row r="35" spans="1:1015 1028:2042 2055:3069 3082:4096 4109:5110 5123:6137 6150:7164 7177:8191 8204:9205 9218:10232 10245:11259 11272:12286 12299:13300 13313:14327 14340:15354 15367:16381" x14ac:dyDescent="0.2">
      <c r="B35" s="11" t="s">
        <v>86</v>
      </c>
      <c r="C35" s="13">
        <f>SUMIFS('Output Accounts'!$C:$C,'Output Accounts'!$I:$I,'Shadow Tested Income CFC'!C$4,'Output Accounts'!$B:$B,'Shadow Tested Income CFC'!$B35)</f>
        <v>148441.06061270001</v>
      </c>
      <c r="D35" s="13">
        <f>SUMIFS('Output Accounts'!$C:$C,'Output Accounts'!$I:$I,'Shadow Tested Income CFC'!D$4,'Output Accounts'!$B:$B,'Shadow Tested Income CFC'!$B35)</f>
        <v>105279.62857171601</v>
      </c>
      <c r="E35" s="13">
        <f>SUMIFS('Output Accounts'!$C:$C,'Output Accounts'!$I:$I,'Shadow Tested Income CFC'!E$4,'Output Accounts'!$B:$B,'Shadow Tested Income CFC'!$B35)</f>
        <v>5484</v>
      </c>
      <c r="F35" s="13">
        <f>SUMIFS('Output Accounts'!$C:$C,'Output Accounts'!$I:$I,'Shadow Tested Income CFC'!F$4,'Output Accounts'!$B:$B,'Shadow Tested Income CFC'!$B35)</f>
        <v>324.75</v>
      </c>
      <c r="G35" s="13">
        <f>SUMIFS('Output Accounts'!$C:$C,'Output Accounts'!$I:$I,'Shadow Tested Income CFC'!G$4,'Output Accounts'!$B:$B,'Shadow Tested Income CFC'!$B35)</f>
        <v>1341.25</v>
      </c>
      <c r="H35" s="13">
        <f>SUMIFS('Output Accounts'!$C:$C,'Output Accounts'!$I:$I,'Shadow Tested Income CFC'!H$4,'Output Accounts'!$B:$B,'Shadow Tested Income CFC'!$B35)</f>
        <v>1295.25</v>
      </c>
      <c r="I35" s="13">
        <f>SUMIFS('Output Accounts'!$C:$C,'Output Accounts'!$I:$I,'Shadow Tested Income CFC'!I$4,'Output Accounts'!$B:$B,'Shadow Tested Income CFC'!$B35)</f>
        <v>53865.242193796003</v>
      </c>
      <c r="J35" s="13">
        <f>SUMIFS('Output Accounts'!$C:$C,'Output Accounts'!$I:$I,'Shadow Tested Income CFC'!J$4,'Output Accounts'!$B:$B,'Shadow Tested Income CFC'!$B35)</f>
        <v>66114.7074278941</v>
      </c>
      <c r="K35" s="13">
        <f>SUMIFS('Output Accounts'!$C:$C,'Output Accounts'!$I:$I,'Shadow Tested Income CFC'!K$4,'Output Accounts'!$B:$B,'Shadow Tested Income CFC'!$B35)</f>
        <v>113322.846045246</v>
      </c>
      <c r="L35" s="13">
        <f>SUMIFS('Output Accounts'!$C:$C,'Output Accounts'!$I:$I,'Shadow Tested Income CFC'!L$4,'Output Accounts'!$B:$B,'Shadow Tested Income CFC'!$B35)</f>
        <v>6368.25</v>
      </c>
      <c r="M35" s="13">
        <f>SUMIFS('Output Accounts'!$C:$C,'Output Accounts'!$I:$I,'Shadow Tested Income CFC'!M$4,'Output Accounts'!$B:$B,'Shadow Tested Income CFC'!$B35)</f>
        <v>47496.895032913897</v>
      </c>
      <c r="N35" s="13">
        <f>SUMIFS('Output Accounts'!$C:$C,'Output Accounts'!$I:$I,'Shadow Tested Income CFC'!N$4,'Output Accounts'!$B:$B,'Shadow Tested Income CFC'!$B35)</f>
        <v>13690.3435053339</v>
      </c>
      <c r="O35" s="13">
        <f>SUMIFS('Output Accounts'!$C:$C,'Output Accounts'!$I:$I,'Shadow Tested Income CFC'!O$4,'Output Accounts'!$B:$B,'Shadow Tested Income CFC'!$B35)</f>
        <v>73588.203198814706</v>
      </c>
      <c r="P35" s="13">
        <f>SUMIFS('Output Accounts'!$C:$C,'Output Accounts'!$I:$I,'Shadow Tested Income CFC'!P$4,'Output Accounts'!$B:$B,'Shadow Tested Income CFC'!$B35)</f>
        <v>54705.730727366303</v>
      </c>
      <c r="Q35" s="13">
        <f>SUMIFS('Output Accounts'!$C:$C,'Output Accounts'!$I:$I,'Shadow Tested Income CFC'!Q$4,'Output Accounts'!$B:$B,'Shadow Tested Income CFC'!$B35)</f>
        <v>3524.5</v>
      </c>
    </row>
    <row r="36" spans="1:1015 1028:2042 2055:3069 3082:4096 4109:5110 5123:6137 6150:7164 7177:8191 8204:9205 9218:10232 10245:11259 11272:12286 12299:13300 13313:14327 14340:15354 15367:16381" x14ac:dyDescent="0.2">
      <c r="A36" s="19">
        <f>SUM(C36:Q36)</f>
        <v>2.7212081477046013E-9</v>
      </c>
      <c r="B36" s="19" t="s">
        <v>97</v>
      </c>
      <c r="C36" s="19">
        <f>'Tested Income CFC'!C31-C35</f>
        <v>8.149072527885437E-10</v>
      </c>
      <c r="D36" s="19">
        <f>'Tested Income CFC'!D31-D35</f>
        <v>6.8394001573324203E-10</v>
      </c>
      <c r="E36" s="19">
        <f>'Tested Income CFC'!E31-E35</f>
        <v>0</v>
      </c>
      <c r="F36" s="19">
        <f>'Tested Income CFC'!F31-F35</f>
        <v>0</v>
      </c>
      <c r="G36" s="19">
        <f>'Tested Income CFC'!G31-G35</f>
        <v>0</v>
      </c>
      <c r="H36" s="19">
        <f>'Tested Income CFC'!H31-H35</f>
        <v>0</v>
      </c>
      <c r="I36" s="19">
        <f>'Tested Income CFC'!I31-I35</f>
        <v>8.7311491370201111E-11</v>
      </c>
      <c r="J36" s="19">
        <f>'Tested Income CFC'!J31-J35</f>
        <v>0</v>
      </c>
      <c r="K36" s="19">
        <f>'Tested Income CFC'!K31-K35</f>
        <v>9.3132257461547852E-10</v>
      </c>
      <c r="L36" s="19">
        <f>'Tested Income CFC'!L31-L35</f>
        <v>0</v>
      </c>
      <c r="M36" s="19">
        <f>'Tested Income CFC'!M31-M35</f>
        <v>5.8207660913467407E-11</v>
      </c>
      <c r="N36" s="19">
        <f>'Tested Income CFC'!N31-N35</f>
        <v>6.5483618527650833E-11</v>
      </c>
      <c r="O36" s="19">
        <f>'Tested Income CFC'!O31-O35</f>
        <v>0</v>
      </c>
      <c r="P36" s="19">
        <f>'Tested Income CFC'!P31-P35</f>
        <v>8.0035533756017685E-11</v>
      </c>
      <c r="Q36" s="19">
        <f>'Tested Income CFC'!Q31-Q35</f>
        <v>0</v>
      </c>
    </row>
    <row r="37" spans="1:1015 1028:2042 2055:3069 3082:4096 4109:5110 5123:6137 6150:7164 7177:8191 8204:9205 9218:10232 10245:11259 11272:12286 12299:13300 13313:14327 14340:15354 15367:16381" x14ac:dyDescent="0.2">
      <c r="B37" s="11" t="s">
        <v>87</v>
      </c>
      <c r="C37" s="13">
        <f>SUMIFS('Output Accounts'!$C:$C,'Output Accounts'!$I:$I,'Shadow Tested Income CFC'!C$4,'Output Accounts'!$B:$B,'Shadow Tested Income CFC'!$B37)</f>
        <v>447</v>
      </c>
      <c r="D37" s="13">
        <f>SUMIFS('Output Accounts'!$C:$C,'Output Accounts'!$I:$I,'Shadow Tested Income CFC'!D$4,'Output Accounts'!$B:$B,'Shadow Tested Income CFC'!$B37)</f>
        <v>6</v>
      </c>
      <c r="E37" s="13">
        <f>SUMIFS('Output Accounts'!$C:$C,'Output Accounts'!$I:$I,'Shadow Tested Income CFC'!E$4,'Output Accounts'!$B:$B,'Shadow Tested Income CFC'!$B37)</f>
        <v>5484</v>
      </c>
      <c r="F37" s="13">
        <f>SUMIFS('Output Accounts'!$C:$C,'Output Accounts'!$I:$I,'Shadow Tested Income CFC'!F$4,'Output Accounts'!$B:$B,'Shadow Tested Income CFC'!$B37)</f>
        <v>176</v>
      </c>
      <c r="G37" s="13">
        <f>SUMIFS('Output Accounts'!$C:$C,'Output Accounts'!$I:$I,'Shadow Tested Income CFC'!G$4,'Output Accounts'!$B:$B,'Shadow Tested Income CFC'!$B37)</f>
        <v>1341.25</v>
      </c>
      <c r="H37" s="13">
        <f>SUMIFS('Output Accounts'!$C:$C,'Output Accounts'!$I:$I,'Shadow Tested Income CFC'!H$4,'Output Accounts'!$B:$B,'Shadow Tested Income CFC'!$B37)</f>
        <v>177</v>
      </c>
      <c r="I37" s="13">
        <f>SUMIFS('Output Accounts'!$C:$C,'Output Accounts'!$I:$I,'Shadow Tested Income CFC'!I$4,'Output Accounts'!$B:$B,'Shadow Tested Income CFC'!$B37)</f>
        <v>284</v>
      </c>
      <c r="J37" s="13">
        <f>SUMIFS('Output Accounts'!$C:$C,'Output Accounts'!$I:$I,'Shadow Tested Income CFC'!J$4,'Output Accounts'!$B:$B,'Shadow Tested Income CFC'!$B37)</f>
        <v>47</v>
      </c>
      <c r="K37" s="13">
        <f>SUMIFS('Output Accounts'!$C:$C,'Output Accounts'!$I:$I,'Shadow Tested Income CFC'!K$4,'Output Accounts'!$B:$B,'Shadow Tested Income CFC'!$B37)</f>
        <v>489</v>
      </c>
      <c r="L37" s="13">
        <f>SUMIFS('Output Accounts'!$C:$C,'Output Accounts'!$I:$I,'Shadow Tested Income CFC'!L$4,'Output Accounts'!$B:$B,'Shadow Tested Income CFC'!$B37)</f>
        <v>858</v>
      </c>
      <c r="M37" s="13">
        <f>SUMIFS('Output Accounts'!$C:$C,'Output Accounts'!$I:$I,'Shadow Tested Income CFC'!M$4,'Output Accounts'!$B:$B,'Shadow Tested Income CFC'!$B37)</f>
        <v>-300</v>
      </c>
      <c r="N37" s="13">
        <f>SUMIFS('Output Accounts'!$C:$C,'Output Accounts'!$I:$I,'Shadow Tested Income CFC'!N$4,'Output Accounts'!$B:$B,'Shadow Tested Income CFC'!$B37)</f>
        <v>500</v>
      </c>
      <c r="O37" s="13">
        <f>SUMIFS('Output Accounts'!$C:$C,'Output Accounts'!$I:$I,'Shadow Tested Income CFC'!O$4,'Output Accounts'!$B:$B,'Shadow Tested Income CFC'!$B37)</f>
        <v>280</v>
      </c>
      <c r="P37" s="13">
        <f>SUMIFS('Output Accounts'!$C:$C,'Output Accounts'!$I:$I,'Shadow Tested Income CFC'!P$4,'Output Accounts'!$B:$B,'Shadow Tested Income CFC'!$B37)</f>
        <v>297</v>
      </c>
      <c r="Q37" s="13">
        <f>SUMIFS('Output Accounts'!$C:$C,'Output Accounts'!$I:$I,'Shadow Tested Income CFC'!Q$4,'Output Accounts'!$B:$B,'Shadow Tested Income CFC'!$B37)</f>
        <v>715</v>
      </c>
    </row>
    <row r="38" spans="1:1015 1028:2042 2055:3069 3082:4096 4109:5110 5123:6137 6150:7164 7177:8191 8204:9205 9218:10232 10245:11259 11272:12286 12299:13300 13313:14327 14340:15354 15367:16381" x14ac:dyDescent="0.2">
      <c r="A38" s="19">
        <f>SUM(C38:Q38)</f>
        <v>0</v>
      </c>
      <c r="B38" s="17" t="s">
        <v>97</v>
      </c>
      <c r="C38" s="17">
        <f>'Tested Income CFC'!C32-C37</f>
        <v>0</v>
      </c>
      <c r="D38" s="17">
        <f>'Tested Income CFC'!D32-D37</f>
        <v>0</v>
      </c>
      <c r="E38" s="17">
        <f>'Tested Income CFC'!E32-E37</f>
        <v>0</v>
      </c>
      <c r="F38" s="17">
        <f>'Tested Income CFC'!F32-F37</f>
        <v>0</v>
      </c>
      <c r="G38" s="17">
        <f>'Tested Income CFC'!G32-G37</f>
        <v>0</v>
      </c>
      <c r="H38" s="17">
        <f>'Tested Income CFC'!H32-H37</f>
        <v>0</v>
      </c>
      <c r="I38" s="17">
        <f>'Tested Income CFC'!I32-I37</f>
        <v>0</v>
      </c>
      <c r="J38" s="17">
        <f>'Tested Income CFC'!J32-J37</f>
        <v>0</v>
      </c>
      <c r="K38" s="17">
        <f>'Tested Income CFC'!K32-K37</f>
        <v>0</v>
      </c>
      <c r="L38" s="17">
        <f>'Tested Income CFC'!L32-L37</f>
        <v>0</v>
      </c>
      <c r="M38" s="17">
        <f>'Tested Income CFC'!M32-M37</f>
        <v>0</v>
      </c>
      <c r="N38" s="17">
        <f>'Tested Income CFC'!N32-N37</f>
        <v>0</v>
      </c>
      <c r="O38" s="17">
        <f>'Tested Income CFC'!O32-O37</f>
        <v>0</v>
      </c>
      <c r="P38" s="17">
        <f>'Tested Income CFC'!P32-P37</f>
        <v>0</v>
      </c>
      <c r="Q38" s="17">
        <f>'Tested Income CFC'!Q32-Q37</f>
        <v>0</v>
      </c>
    </row>
    <row r="39" spans="1:1015 1028:2042 2055:3069 3082:4096 4109:5110 5123:6137 6150:7164 7177:8191 8204:9205 9218:10232 10245:11259 11272:12286 12299:13300 13313:14327 14340:15354 15367:16381" x14ac:dyDescent="0.2">
      <c r="B39" s="11" t="s">
        <v>88</v>
      </c>
      <c r="C39" s="13">
        <f>SUMIFS('Output Accounts'!$C:$C,'Output Accounts'!$I:$I,'Shadow Tested Income CFC'!C$4,'Output Accounts'!$B:$B,'Shadow Tested Income CFC'!$B39)</f>
        <v>0</v>
      </c>
      <c r="D39" s="13">
        <f>SUMIFS('Output Accounts'!$C:$C,'Output Accounts'!$I:$I,'Shadow Tested Income CFC'!D$4,'Output Accounts'!$B:$B,'Shadow Tested Income CFC'!$B39)</f>
        <v>0</v>
      </c>
      <c r="E39" s="13">
        <f>SUMIFS('Output Accounts'!$C:$C,'Output Accounts'!$I:$I,'Shadow Tested Income CFC'!E$4,'Output Accounts'!$B:$B,'Shadow Tested Income CFC'!$B39)</f>
        <v>12316</v>
      </c>
      <c r="F39" s="13">
        <f>SUMIFS('Output Accounts'!$C:$C,'Output Accounts'!$I:$I,'Shadow Tested Income CFC'!F$4,'Output Accounts'!$B:$B,'Shadow Tested Income CFC'!$B39)</f>
        <v>0</v>
      </c>
      <c r="G39" s="13">
        <f>SUMIFS('Output Accounts'!$C:$C,'Output Accounts'!$I:$I,'Shadow Tested Income CFC'!G$4,'Output Accounts'!$B:$B,'Shadow Tested Income CFC'!$B39)</f>
        <v>18158.75</v>
      </c>
      <c r="H39" s="13">
        <f>SUMIFS('Output Accounts'!$C:$C,'Output Accounts'!$I:$I,'Shadow Tested Income CFC'!H$4,'Output Accounts'!$B:$B,'Shadow Tested Income CFC'!$B39)</f>
        <v>0</v>
      </c>
      <c r="I39" s="13">
        <f>SUMIFS('Output Accounts'!$C:$C,'Output Accounts'!$I:$I,'Shadow Tested Income CFC'!I$4,'Output Accounts'!$B:$B,'Shadow Tested Income CFC'!$B39)</f>
        <v>0</v>
      </c>
      <c r="J39" s="13">
        <f>SUMIFS('Output Accounts'!$C:$C,'Output Accounts'!$I:$I,'Shadow Tested Income CFC'!J$4,'Output Accounts'!$B:$B,'Shadow Tested Income CFC'!$B39)</f>
        <v>0</v>
      </c>
      <c r="K39" s="13">
        <f>SUMIFS('Output Accounts'!$C:$C,'Output Accounts'!$I:$I,'Shadow Tested Income CFC'!K$4,'Output Accounts'!$B:$B,'Shadow Tested Income CFC'!$B39)</f>
        <v>0</v>
      </c>
      <c r="L39" s="13">
        <f>SUMIFS('Output Accounts'!$C:$C,'Output Accounts'!$I:$I,'Shadow Tested Income CFC'!L$4,'Output Accounts'!$B:$B,'Shadow Tested Income CFC'!$B39)</f>
        <v>0</v>
      </c>
      <c r="M39" s="13">
        <f>SUMIFS('Output Accounts'!$C:$C,'Output Accounts'!$I:$I,'Shadow Tested Income CFC'!M$4,'Output Accounts'!$B:$B,'Shadow Tested Income CFC'!$B39)</f>
        <v>0</v>
      </c>
      <c r="N39" s="13">
        <f>SUMIFS('Output Accounts'!$C:$C,'Output Accounts'!$I:$I,'Shadow Tested Income CFC'!N$4,'Output Accounts'!$B:$B,'Shadow Tested Income CFC'!$B39)</f>
        <v>0</v>
      </c>
      <c r="O39" s="13">
        <f>SUMIFS('Output Accounts'!$C:$C,'Output Accounts'!$I:$I,'Shadow Tested Income CFC'!O$4,'Output Accounts'!$B:$B,'Shadow Tested Income CFC'!$B39)</f>
        <v>0</v>
      </c>
      <c r="P39" s="13">
        <f>SUMIFS('Output Accounts'!$C:$C,'Output Accounts'!$I:$I,'Shadow Tested Income CFC'!P$4,'Output Accounts'!$B:$B,'Shadow Tested Income CFC'!$B39)</f>
        <v>0</v>
      </c>
      <c r="Q39" s="13">
        <f>SUMIFS('Output Accounts'!$C:$C,'Output Accounts'!$I:$I,'Shadow Tested Income CFC'!Q$4,'Output Accounts'!$B:$B,'Shadow Tested Income CFC'!$B39)</f>
        <v>0</v>
      </c>
    </row>
    <row r="40" spans="1:1015 1028:2042 2055:3069 3082:4096 4109:5110 5123:6137 6150:7164 7177:8191 8204:9205 9218:10232 10245:11259 11272:12286 12299:13300 13313:14327 14340:15354 15367:16381" x14ac:dyDescent="0.2">
      <c r="A40" s="19">
        <f>SUM(C40:Q40)</f>
        <v>0</v>
      </c>
      <c r="B40" s="17" t="s">
        <v>97</v>
      </c>
      <c r="C40" s="17">
        <f>'Tested Income CFC'!C33-C39</f>
        <v>0</v>
      </c>
      <c r="D40" s="17">
        <f>'Tested Income CFC'!D33-D39</f>
        <v>0</v>
      </c>
      <c r="E40" s="17">
        <f>'Tested Income CFC'!E33-E39</f>
        <v>0</v>
      </c>
      <c r="F40" s="17">
        <f>'Tested Income CFC'!F33-F39</f>
        <v>0</v>
      </c>
      <c r="G40" s="17">
        <f>'Tested Income CFC'!G33-G39</f>
        <v>0</v>
      </c>
      <c r="H40" s="17">
        <f>'Tested Income CFC'!H33-H39</f>
        <v>0</v>
      </c>
      <c r="I40" s="17">
        <f>'Tested Income CFC'!I33-I39</f>
        <v>0</v>
      </c>
      <c r="J40" s="17">
        <f>'Tested Income CFC'!J33-J39</f>
        <v>0</v>
      </c>
      <c r="K40" s="17">
        <f>'Tested Income CFC'!K33-K39</f>
        <v>0</v>
      </c>
      <c r="L40" s="17">
        <f>'Tested Income CFC'!L33-L39</f>
        <v>0</v>
      </c>
      <c r="M40" s="17">
        <f>'Tested Income CFC'!M33-M39</f>
        <v>0</v>
      </c>
      <c r="N40" s="17">
        <f>'Tested Income CFC'!N33-N39</f>
        <v>0</v>
      </c>
      <c r="O40" s="17">
        <f>'Tested Income CFC'!O33-O39</f>
        <v>0</v>
      </c>
      <c r="P40" s="17">
        <f>'Tested Income CFC'!P33-P39</f>
        <v>0</v>
      </c>
      <c r="Q40" s="17">
        <f>'Tested Income CFC'!Q33-Q39</f>
        <v>0</v>
      </c>
    </row>
    <row r="41" spans="1:1015 1028:2042 2055:3069 3082:4096 4109:5110 5123:6137 6150:7164 7177:8191 8204:9205 9218:10232 10245:11259 11272:12286 12299:13300 13313:14327 14340:15354 15367:16381" x14ac:dyDescent="0.2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3"/>
      <c r="P41" s="13"/>
      <c r="Q41" s="13"/>
    </row>
    <row r="42" spans="1:1015 1028:2042 2055:3069 3082:4096 4109:5110 5123:6137 6150:7164 7177:8191 8204:9205 9218:10232 10245:11259 11272:12286 12299:13300 13313:14327 14340:15354 15367:16381" x14ac:dyDescent="0.2">
      <c r="B42" s="16" t="s">
        <v>98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015 1028:2042 2055:3069 3082:4096 4109:5110 5123:6137 6150:7164 7177:8191 8204:9205 9218:10232 10245:11259 11272:12286 12299:13300 13313:14327 14340:15354 15367:16381" x14ac:dyDescent="0.2">
      <c r="B43" s="11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015 1028:2042 2055:3069 3082:4096 4109:5110 5123:6137 6150:7164 7177:8191 8204:9205 9218:10232 10245:11259 11272:12286 12299:13300 13313:14327 14340:15354 15367:16381" x14ac:dyDescent="0.2">
      <c r="B44" s="11" t="s">
        <v>89</v>
      </c>
      <c r="C44" s="13">
        <f>SUMIFS('Output Accounts'!$C:$C,'Output Accounts'!$I:$I,'Shadow Tested Income CFC'!C$4,'Output Accounts'!$B:$B,'Shadow Tested Income CFC'!$B44)</f>
        <v>-358650.20204233599</v>
      </c>
      <c r="D44" s="13">
        <f>SUMIFS('Output Accounts'!$C:$C,'Output Accounts'!$I:$I,'Shadow Tested Income CFC'!D$4,'Output Accounts'!$B:$B,'Shadow Tested Income CFC'!$B44)</f>
        <v>-346040.76190572203</v>
      </c>
      <c r="E44" s="13">
        <f>SUMIFS('Output Accounts'!$C:$C,'Output Accounts'!$I:$I,'Shadow Tested Income CFC'!E$4,'Output Accounts'!$B:$B,'Shadow Tested Income CFC'!$B44)</f>
        <v>21486.0001855808</v>
      </c>
      <c r="F44" s="13">
        <f>SUMIFS('Output Accounts'!$C:$C,'Output Accounts'!$I:$I,'Shadow Tested Income CFC'!F$4,'Output Accounts'!$B:$B,'Shadow Tested Income CFC'!$B44)</f>
        <v>5831.91189778429</v>
      </c>
      <c r="G44" s="13">
        <f>SUMIFS('Output Accounts'!$C:$C,'Output Accounts'!$I:$I,'Shadow Tested Income CFC'!G$4,'Output Accounts'!$B:$B,'Shadow Tested Income CFC'!$B44)</f>
        <v>29004.4930005963</v>
      </c>
      <c r="H44" s="13">
        <f>SUMIFS('Output Accounts'!$C:$C,'Output Accounts'!$I:$I,'Shadow Tested Income CFC'!H$4,'Output Accounts'!$B:$B,'Shadow Tested Income CFC'!$B44)</f>
        <v>2828.57029303831</v>
      </c>
      <c r="I44" s="13">
        <f>SUMIFS('Output Accounts'!$C:$C,'Output Accounts'!$I:$I,'Shadow Tested Income CFC'!I$4,'Output Accounts'!$B:$B,'Shadow Tested Income CFC'!$B44)</f>
        <v>-150450.80731265299</v>
      </c>
      <c r="J44" s="13">
        <f>SUMIFS('Output Accounts'!$C:$C,'Output Accounts'!$I:$I,'Shadow Tested Income CFC'!J$4,'Output Accounts'!$B:$B,'Shadow Tested Income CFC'!$B44)</f>
        <v>-112372.024759647</v>
      </c>
      <c r="K44" s="13">
        <f>SUMIFS('Output Accounts'!$C:$C,'Output Accounts'!$I:$I,'Shadow Tested Income CFC'!K$4,'Output Accounts'!$B:$B,'Shadow Tested Income CFC'!$B44)</f>
        <v>-196998.82015082301</v>
      </c>
      <c r="L44" s="13">
        <f>SUMIFS('Output Accounts'!$C:$C,'Output Accounts'!$I:$I,'Shadow Tested Income CFC'!L$4,'Output Accounts'!$B:$B,'Shadow Tested Income CFC'!$B44)</f>
        <v>59835.769967476001</v>
      </c>
      <c r="M44" s="13">
        <f>SUMIFS('Output Accounts'!$C:$C,'Output Accounts'!$I:$I,'Shadow Tested Income CFC'!M$4,'Output Accounts'!$B:$B,'Shadow Tested Income CFC'!$B44)</f>
        <v>-155667.31677637901</v>
      </c>
      <c r="N44" s="13">
        <f>SUMIFS('Output Accounts'!$C:$C,'Output Accounts'!$I:$I,'Shadow Tested Income CFC'!N$4,'Output Accounts'!$B:$B,'Shadow Tested Income CFC'!$B44)</f>
        <v>-38956.811684446497</v>
      </c>
      <c r="O44" s="13">
        <f>SUMIFS('Output Accounts'!$C:$C,'Output Accounts'!$I:$I,'Shadow Tested Income CFC'!O$4,'Output Accounts'!$B:$B,'Shadow Tested Income CFC'!$B44)</f>
        <v>-147320.01066271501</v>
      </c>
      <c r="P44" s="13">
        <f>SUMIFS('Output Accounts'!$C:$C,'Output Accounts'!$I:$I,'Shadow Tested Income CFC'!P$4,'Output Accounts'!$B:$B,'Shadow Tested Income CFC'!$B44)</f>
        <v>-143685.76909122101</v>
      </c>
      <c r="Q44" s="13">
        <f>SUMIFS('Output Accounts'!$C:$C,'Output Accounts'!$I:$I,'Shadow Tested Income CFC'!Q$4,'Output Accounts'!$B:$B,'Shadow Tested Income CFC'!$B44)</f>
        <v>14728.0733444738</v>
      </c>
    </row>
    <row r="45" spans="1:1015 1028:2042 2055:3069 3082:4096 4109:5110 5123:6137 6150:7164 7177:8191 8204:9205 9218:10232 10245:11259 11272:12286 12299:13300 13313:14327 14340:15354 15367:16381" x14ac:dyDescent="0.2">
      <c r="A45" s="19">
        <f>SUM(C45:Q45)</f>
        <v>-1.6916601452976465E-9</v>
      </c>
      <c r="B45" s="17" t="s">
        <v>97</v>
      </c>
      <c r="C45" s="17">
        <f>'Tested Income CFC'!C35-C44</f>
        <v>0</v>
      </c>
      <c r="D45" s="17">
        <f>'Tested Income CFC'!D35-D44</f>
        <v>0</v>
      </c>
      <c r="E45" s="17">
        <f>'Tested Income CFC'!E35-E44</f>
        <v>0</v>
      </c>
      <c r="F45" s="17">
        <f>'Tested Income CFC'!F35-F44</f>
        <v>0</v>
      </c>
      <c r="G45" s="17">
        <f>'Tested Income CFC'!G35-G44</f>
        <v>5.0931703299283981E-11</v>
      </c>
      <c r="H45" s="17">
        <f>'Tested Income CFC'!H35-H44</f>
        <v>3.637978807091713E-12</v>
      </c>
      <c r="I45" s="17">
        <f>'Tested Income CFC'!I35-I44</f>
        <v>-6.4028427004814148E-10</v>
      </c>
      <c r="J45" s="17">
        <f>'Tested Income CFC'!J35-J44</f>
        <v>-2.6193447411060333E-10</v>
      </c>
      <c r="K45" s="17">
        <f>'Tested Income CFC'!K35-K44</f>
        <v>0</v>
      </c>
      <c r="L45" s="17">
        <f>'Tested Income CFC'!L35-L44</f>
        <v>5.8207660913467407E-11</v>
      </c>
      <c r="M45" s="17">
        <f>'Tested Income CFC'!M35-M44</f>
        <v>-8.440110832452774E-10</v>
      </c>
      <c r="N45" s="17">
        <f>'Tested Income CFC'!N35-N44</f>
        <v>-5.8207660913467407E-11</v>
      </c>
      <c r="O45" s="11"/>
      <c r="P45" s="11"/>
      <c r="Q45" s="11"/>
    </row>
    <row r="46" spans="1:1015 1028:2042 2055:3069 3082:4096 4109:5110 5123:6137 6150:7164 7177:8191 8204:9205 9218:10232 10245:11259 11272:12286 12299:13300 13313:14327 14340:15354 15367:16381" x14ac:dyDescent="0.2">
      <c r="B46" s="11" t="s">
        <v>93</v>
      </c>
      <c r="C46" s="21">
        <f>SUMIFS('Output Accounts'!$C:$C,'Output Accounts'!$I:$I,'Shadow Tested Income CFC'!C$4,'Output Accounts'!$B:$B,'Shadow Tested Income CFC'!$B46)</f>
        <v>0.212295990818965</v>
      </c>
      <c r="D46" s="21">
        <f>SUMIFS('Output Accounts'!$C:$C,'Output Accounts'!$I:$I,'Shadow Tested Income CFC'!D$4,'Output Accounts'!$B:$B,'Shadow Tested Income CFC'!$B46)</f>
        <v>0.42036088233914598</v>
      </c>
      <c r="E46" s="21">
        <f>SUMIFS('Output Accounts'!$C:$C,'Output Accounts'!$I:$I,'Shadow Tested Income CFC'!E$4,'Output Accounts'!$B:$B,'Shadow Tested Income CFC'!$B46)</f>
        <v>0</v>
      </c>
      <c r="F46" s="21">
        <f>SUMIFS('Output Accounts'!$C:$C,'Output Accounts'!$I:$I,'Shadow Tested Income CFC'!F$4,'Output Accounts'!$B:$B,'Shadow Tested Income CFC'!$B46)</f>
        <v>0</v>
      </c>
      <c r="G46" s="21">
        <f>SUMIFS('Output Accounts'!$C:$C,'Output Accounts'!$I:$I,'Shadow Tested Income CFC'!G$4,'Output Accounts'!$B:$B,'Shadow Tested Income CFC'!$B46)</f>
        <v>0</v>
      </c>
      <c r="H46" s="21">
        <f>SUMIFS('Output Accounts'!$C:$C,'Output Accounts'!$I:$I,'Shadow Tested Income CFC'!H$4,'Output Accounts'!$B:$B,'Shadow Tested Income CFC'!$B46)</f>
        <v>0</v>
      </c>
      <c r="I46" s="21">
        <f>SUMIFS('Output Accounts'!$C:$C,'Output Accounts'!$I:$I,'Shadow Tested Income CFC'!I$4,'Output Accounts'!$B:$B,'Shadow Tested Income CFC'!$B46)</f>
        <v>0.30410604514019002</v>
      </c>
      <c r="J46" s="21">
        <f>SUMIFS('Output Accounts'!$C:$C,'Output Accounts'!$I:$I,'Shadow Tested Income CFC'!J$4,'Output Accounts'!$B:$B,'Shadow Tested Income CFC'!$B46)</f>
        <v>0.48950795465023</v>
      </c>
      <c r="K46" s="21">
        <f>SUMIFS('Output Accounts'!$C:$C,'Output Accounts'!$I:$I,'Shadow Tested Income CFC'!K$4,'Output Accounts'!$B:$B,'Shadow Tested Income CFC'!$B46)</f>
        <v>0.40655065821552999</v>
      </c>
      <c r="L46" s="21">
        <f>SUMIFS('Output Accounts'!$C:$C,'Output Accounts'!$I:$I,'Shadow Tested Income CFC'!L$4,'Output Accounts'!$B:$B,'Shadow Tested Income CFC'!$B46)</f>
        <v>0</v>
      </c>
      <c r="M46" s="21">
        <f>SUMIFS('Output Accounts'!$C:$C,'Output Accounts'!$I:$I,'Shadow Tested Income CFC'!M$4,'Output Accounts'!$B:$B,'Shadow Tested Income CFC'!$B46)</f>
        <v>4.7826352725633001E-2</v>
      </c>
      <c r="N46" s="21">
        <f>SUMIFS('Output Accounts'!$C:$C,'Output Accounts'!$I:$I,'Shadow Tested Income CFC'!N$4,'Output Accounts'!$B:$B,'Shadow Tested Income CFC'!$B46)</f>
        <v>0.39844123091308098</v>
      </c>
      <c r="O46" s="21">
        <f>SUMIFS('Output Accounts'!$C:$C,'Output Accounts'!$I:$I,'Shadow Tested Income CFC'!O$4,'Output Accounts'!$B:$B,'Shadow Tested Income CFC'!$B46)</f>
        <v>0.395126227171336</v>
      </c>
      <c r="P46" s="21">
        <f>SUMIFS('Output Accounts'!$C:$C,'Output Accounts'!$I:$I,'Shadow Tested Income CFC'!P$4,'Output Accounts'!$B:$B,'Shadow Tested Income CFC'!$B46)</f>
        <v>0.20085496415220999</v>
      </c>
      <c r="Q46" s="21">
        <f>SUMIFS('Output Accounts'!$C:$C,'Output Accounts'!$I:$I,'Shadow Tested Income CFC'!Q$4,'Output Accounts'!$B:$B,'Shadow Tested Income CFC'!$B46)</f>
        <v>0</v>
      </c>
    </row>
    <row r="47" spans="1:1015 1028:2042 2055:3069 3082:4096 4109:5110 5123:6137 6150:7164 7177:8191 8204:9205 9218:10232 10245:11259 11272:12286 12299:13300 13313:14327 14340:15354 15367:16381" x14ac:dyDescent="0.2">
      <c r="A47" s="19">
        <f>SUM(C47:Q47)</f>
        <v>3.6429192995512949E-13</v>
      </c>
      <c r="B47" s="17" t="s">
        <v>97</v>
      </c>
      <c r="C47" s="17">
        <f>('Tested Income CFC'!C37-C46)*100</f>
        <v>8.0491169285323849E-14</v>
      </c>
      <c r="D47" s="17">
        <f>('Tested Income CFC'!D37-D46)*100</f>
        <v>6.6613381477509392E-14</v>
      </c>
      <c r="E47" s="17">
        <f>('Tested Income CFC'!E37-E46)*100</f>
        <v>0</v>
      </c>
      <c r="F47" s="17">
        <f>('Tested Income CFC'!F37-F46)*100</f>
        <v>0</v>
      </c>
      <c r="G47" s="17">
        <f>('Tested Income CFC'!G37-G46)*100</f>
        <v>0</v>
      </c>
      <c r="H47" s="17">
        <f>('Tested Income CFC'!H37-H46)*100</f>
        <v>0</v>
      </c>
      <c r="I47" s="17">
        <f>('Tested Income CFC'!I37-I46)*100</f>
        <v>8.3266726846886741E-14</v>
      </c>
      <c r="J47" s="17">
        <f>('Tested Income CFC'!J37-J46)*100</f>
        <v>5.5511151231257827E-14</v>
      </c>
      <c r="K47" s="17">
        <f>('Tested Income CFC'!K37-K46)*100</f>
        <v>2.2204460492503131E-14</v>
      </c>
      <c r="L47" s="17">
        <f>('Tested Income CFC'!L37-L46)*100</f>
        <v>0</v>
      </c>
      <c r="M47" s="17">
        <f>('Tested Income CFC'!M37-M46)*100</f>
        <v>6.2450045135165055E-15</v>
      </c>
      <c r="N47" s="17">
        <f>('Tested Income CFC'!N37-N46)*100</f>
        <v>4.9960036108132044E-14</v>
      </c>
      <c r="O47" s="21"/>
      <c r="P47" s="21"/>
      <c r="Q47" s="21"/>
    </row>
    <row r="48" spans="1:1015 1028:2042 2055:3069 3082:4096 4109:5110 5123:6137 6150:7164 7177:8191 8204:9205 9218:10232 10245:11259 11272:12286 12299:13300 13313:14327 14340:15354 15367:16381" x14ac:dyDescent="0.2">
      <c r="B48" s="11" t="s">
        <v>57</v>
      </c>
      <c r="C48" s="11" t="str">
        <f>IF(C46&gt;19.9%,"YES","NO")</f>
        <v>YES</v>
      </c>
      <c r="D48" s="11" t="str">
        <f t="shared" ref="D48:Q48" si="9">IF(D46&gt;19.9%,"YES","NO")</f>
        <v>YES</v>
      </c>
      <c r="E48" s="11" t="str">
        <f t="shared" si="9"/>
        <v>NO</v>
      </c>
      <c r="F48" s="11" t="str">
        <f t="shared" si="9"/>
        <v>NO</v>
      </c>
      <c r="G48" s="11" t="str">
        <f t="shared" si="9"/>
        <v>NO</v>
      </c>
      <c r="H48" s="11" t="str">
        <f t="shared" si="9"/>
        <v>NO</v>
      </c>
      <c r="I48" s="11" t="str">
        <f t="shared" si="9"/>
        <v>YES</v>
      </c>
      <c r="J48" s="11" t="str">
        <f t="shared" si="9"/>
        <v>YES</v>
      </c>
      <c r="K48" s="11" t="str">
        <f t="shared" si="9"/>
        <v>YES</v>
      </c>
      <c r="L48" s="11" t="str">
        <f t="shared" si="9"/>
        <v>NO</v>
      </c>
      <c r="M48" s="11" t="str">
        <f t="shared" si="9"/>
        <v>NO</v>
      </c>
      <c r="N48" s="11" t="str">
        <f t="shared" si="9"/>
        <v>YES</v>
      </c>
      <c r="O48" s="11" t="str">
        <f t="shared" si="9"/>
        <v>YES</v>
      </c>
      <c r="P48" s="11" t="str">
        <f t="shared" si="9"/>
        <v>YES</v>
      </c>
      <c r="Q48" s="11" t="str">
        <f t="shared" si="9"/>
        <v>NO</v>
      </c>
    </row>
    <row r="49" spans="1:17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x14ac:dyDescent="0.2">
      <c r="B50" s="11" t="s">
        <v>90</v>
      </c>
      <c r="C50" s="13">
        <f>SUMIFS('Output Accounts'!$C:$C,'Output Accounts'!$I:$I,'Shadow Tested Income CFC'!C$4,'Output Accounts'!$B:$B,'Shadow Tested Income CFC'!$B50)*C$5</f>
        <v>0</v>
      </c>
      <c r="D50" s="13">
        <f>SUMIFS('Output Accounts'!$C:$C,'Output Accounts'!$I:$I,'Shadow Tested Income CFC'!D$4,'Output Accounts'!$B:$B,'Shadow Tested Income CFC'!$B50)*D$5</f>
        <v>0</v>
      </c>
      <c r="E50" s="13">
        <f>SUMIFS('Output Accounts'!$C:$C,'Output Accounts'!$I:$I,'Shadow Tested Income CFC'!E$4,'Output Accounts'!$B:$B,'Shadow Tested Income CFC'!$B50)*E$5</f>
        <v>0</v>
      </c>
      <c r="F50" s="13">
        <f>SUMIFS('Output Accounts'!$C:$C,'Output Accounts'!$I:$I,'Shadow Tested Income CFC'!F$4,'Output Accounts'!$B:$B,'Shadow Tested Income CFC'!$B50)*F$5</f>
        <v>0</v>
      </c>
      <c r="G50" s="13">
        <f>SUMIFS('Output Accounts'!$C:$C,'Output Accounts'!$I:$I,'Shadow Tested Income CFC'!G$4,'Output Accounts'!$B:$B,'Shadow Tested Income CFC'!$B50)*G$5</f>
        <v>0</v>
      </c>
      <c r="H50" s="13">
        <f>SUMIFS('Output Accounts'!$C:$C,'Output Accounts'!$I:$I,'Shadow Tested Income CFC'!H$4,'Output Accounts'!$B:$B,'Shadow Tested Income CFC'!$B50)*H$5</f>
        <v>0</v>
      </c>
      <c r="I50" s="13">
        <f>SUMIFS('Output Accounts'!$C:$C,'Output Accounts'!$I:$I,'Shadow Tested Income CFC'!I$4,'Output Accounts'!$B:$B,'Shadow Tested Income CFC'!$B50)*I$5</f>
        <v>0</v>
      </c>
      <c r="J50" s="13">
        <f>SUMIFS('Output Accounts'!$C:$C,'Output Accounts'!$I:$I,'Shadow Tested Income CFC'!J$4,'Output Accounts'!$B:$B,'Shadow Tested Income CFC'!$B50)*J$5</f>
        <v>0</v>
      </c>
      <c r="K50" s="13">
        <f>SUMIFS('Output Accounts'!$C:$C,'Output Accounts'!$I:$I,'Shadow Tested Income CFC'!K$4,'Output Accounts'!$B:$B,'Shadow Tested Income CFC'!$B50)*K$5</f>
        <v>0</v>
      </c>
      <c r="L50" s="13">
        <f>SUMIFS('Output Accounts'!$C:$C,'Output Accounts'!$I:$I,'Shadow Tested Income CFC'!L$4,'Output Accounts'!$B:$B,'Shadow Tested Income CFC'!$B50)*L$5</f>
        <v>0</v>
      </c>
      <c r="M50" s="13">
        <f>SUMIFS('Output Accounts'!$C:$C,'Output Accounts'!$I:$I,'Shadow Tested Income CFC'!M$4,'Output Accounts'!$B:$B,'Shadow Tested Income CFC'!$B50)*M$5</f>
        <v>-121109.17245202287</v>
      </c>
      <c r="N50" s="13">
        <f>SUMIFS('Output Accounts'!$C:$C,'Output Accounts'!$I:$I,'Shadow Tested Income CFC'!N$4,'Output Accounts'!$B:$B,'Shadow Tested Income CFC'!$B50)*N$5</f>
        <v>0</v>
      </c>
      <c r="O50" s="13">
        <f>SUMIFS('Output Accounts'!$C:$C,'Output Accounts'!$I:$I,'Shadow Tested Income CFC'!O$4,'Output Accounts'!$B:$B,'Shadow Tested Income CFC'!$B50)*O$5</f>
        <v>0</v>
      </c>
      <c r="P50" s="13">
        <f>SUMIFS('Output Accounts'!$C:$C,'Output Accounts'!$I:$I,'Shadow Tested Income CFC'!P$4,'Output Accounts'!$B:$B,'Shadow Tested Income CFC'!$B50)*P$5</f>
        <v>0</v>
      </c>
      <c r="Q50" s="13">
        <f>SUMIFS('Output Accounts'!$C:$C,'Output Accounts'!$I:$I,'Shadow Tested Income CFC'!Q$4,'Output Accounts'!$B:$B,'Shadow Tested Income CFC'!$B50)*Q$5</f>
        <v>0</v>
      </c>
    </row>
    <row r="51" spans="1:17" x14ac:dyDescent="0.2">
      <c r="A51" s="19">
        <f>SUM(C51:Q51)</f>
        <v>-6.5483618527650833E-10</v>
      </c>
      <c r="B51" s="17" t="s">
        <v>97</v>
      </c>
      <c r="C51" s="17">
        <f>'Tested Income CFC'!C40-C50</f>
        <v>0</v>
      </c>
      <c r="D51" s="17">
        <f>'Tested Income CFC'!D40-D50</f>
        <v>0</v>
      </c>
      <c r="E51" s="17">
        <f>'Tested Income CFC'!E40-E50</f>
        <v>0</v>
      </c>
      <c r="F51" s="17">
        <f>'Tested Income CFC'!F40-F50</f>
        <v>0</v>
      </c>
      <c r="G51" s="17">
        <f>'Tested Income CFC'!G40-G50</f>
        <v>0</v>
      </c>
      <c r="H51" s="17">
        <f>'Tested Income CFC'!H40-H50</f>
        <v>0</v>
      </c>
      <c r="I51" s="17">
        <f>'Tested Income CFC'!I40-I50</f>
        <v>0</v>
      </c>
      <c r="J51" s="17">
        <f>'Tested Income CFC'!J40-J50</f>
        <v>0</v>
      </c>
      <c r="K51" s="17">
        <f>'Tested Income CFC'!K40-K50</f>
        <v>0</v>
      </c>
      <c r="L51" s="17">
        <f>'Tested Income CFC'!L40-L50</f>
        <v>0</v>
      </c>
      <c r="M51" s="17">
        <f>'Tested Income CFC'!M40-M50</f>
        <v>-6.5483618527650833E-10</v>
      </c>
      <c r="N51" s="17">
        <f>'Tested Income CFC'!N40-N50</f>
        <v>0</v>
      </c>
      <c r="O51" s="17">
        <f>'Tested Income CFC'!O40-O50</f>
        <v>0</v>
      </c>
      <c r="P51" s="17">
        <f>'Tested Income CFC'!P40-P50</f>
        <v>0</v>
      </c>
      <c r="Q51" s="17">
        <f>'Tested Income CFC'!Q40-Q50</f>
        <v>0</v>
      </c>
    </row>
    <row r="52" spans="1:17" x14ac:dyDescent="0.2">
      <c r="B52" s="11" t="s">
        <v>91</v>
      </c>
      <c r="C52" s="13">
        <f>SUMIFS('Output Accounts'!$C:$C,'Output Accounts'!$I:$I,'Shadow Tested Income CFC'!C$4,'Output Accounts'!$B:$B,'Shadow Tested Income CFC'!$B52)*C$5</f>
        <v>0</v>
      </c>
      <c r="D52" s="13">
        <f>SUMIFS('Output Accounts'!$C:$C,'Output Accounts'!$I:$I,'Shadow Tested Income CFC'!D$4,'Output Accounts'!$B:$B,'Shadow Tested Income CFC'!$B52)*D$5</f>
        <v>0</v>
      </c>
      <c r="E52" s="13">
        <f>SUMIFS('Output Accounts'!$C:$C,'Output Accounts'!$I:$I,'Shadow Tested Income CFC'!E$4,'Output Accounts'!$B:$B,'Shadow Tested Income CFC'!$B52)*E$5</f>
        <v>21215.276583242485</v>
      </c>
      <c r="F52" s="13">
        <f>SUMIFS('Output Accounts'!$C:$C,'Output Accounts'!$I:$I,'Shadow Tested Income CFC'!F$4,'Output Accounts'!$B:$B,'Shadow Tested Income CFC'!$B52)*F$5</f>
        <v>5831.91189778429</v>
      </c>
      <c r="G52" s="13">
        <f>SUMIFS('Output Accounts'!$C:$C,'Output Accounts'!$I:$I,'Shadow Tested Income CFC'!G$4,'Output Accounts'!$B:$B,'Shadow Tested Income CFC'!$B52)*G$5</f>
        <v>11288.54867583208</v>
      </c>
      <c r="H52" s="13">
        <f>SUMIFS('Output Accounts'!$C:$C,'Output Accounts'!$I:$I,'Shadow Tested Income CFC'!H$4,'Output Accounts'!$B:$B,'Shadow Tested Income CFC'!$B52)*H$5</f>
        <v>2828.57029303831</v>
      </c>
      <c r="I52" s="13">
        <f>SUMIFS('Output Accounts'!$C:$C,'Output Accounts'!$I:$I,'Shadow Tested Income CFC'!I$4,'Output Accounts'!$B:$B,'Shadow Tested Income CFC'!$B52)*I$5</f>
        <v>0</v>
      </c>
      <c r="J52" s="13">
        <f>SUMIFS('Output Accounts'!$C:$C,'Output Accounts'!$I:$I,'Shadow Tested Income CFC'!J$4,'Output Accounts'!$B:$B,'Shadow Tested Income CFC'!$B52)*J$5</f>
        <v>0</v>
      </c>
      <c r="K52" s="13">
        <f>SUMIFS('Output Accounts'!$C:$C,'Output Accounts'!$I:$I,'Shadow Tested Income CFC'!K$4,'Output Accounts'!$B:$B,'Shadow Tested Income CFC'!$B52)*K$5</f>
        <v>0</v>
      </c>
      <c r="L52" s="13">
        <f>SUMIFS('Output Accounts'!$C:$C,'Output Accounts'!$I:$I,'Shadow Tested Income CFC'!L$4,'Output Accounts'!$B:$B,'Shadow Tested Income CFC'!$B52)*L$5</f>
        <v>18567.039420907804</v>
      </c>
      <c r="M52" s="13">
        <f>SUMIFS('Output Accounts'!$C:$C,'Output Accounts'!$I:$I,'Shadow Tested Income CFC'!M$4,'Output Accounts'!$B:$B,'Shadow Tested Income CFC'!$B52)*M$5</f>
        <v>0</v>
      </c>
      <c r="N52" s="13">
        <f>SUMIFS('Output Accounts'!$C:$C,'Output Accounts'!$I:$I,'Shadow Tested Income CFC'!N$4,'Output Accounts'!$B:$B,'Shadow Tested Income CFC'!$B52)*N$5</f>
        <v>0</v>
      </c>
      <c r="O52" s="13">
        <f>SUMIFS('Output Accounts'!$C:$C,'Output Accounts'!$I:$I,'Shadow Tested Income CFC'!O$4,'Output Accounts'!$B:$B,'Shadow Tested Income CFC'!$B52)*O$5</f>
        <v>0</v>
      </c>
      <c r="P52" s="13">
        <f>SUMIFS('Output Accounts'!$C:$C,'Output Accounts'!$I:$I,'Shadow Tested Income CFC'!P$4,'Output Accounts'!$B:$B,'Shadow Tested Income CFC'!$B52)*P$5</f>
        <v>0</v>
      </c>
      <c r="Q52" s="13">
        <f>SUMIFS('Output Accounts'!$C:$C,'Output Accounts'!$I:$I,'Shadow Tested Income CFC'!Q$4,'Output Accounts'!$B:$B,'Shadow Tested Income CFC'!$B52)*Q$5</f>
        <v>9537.9002978812314</v>
      </c>
    </row>
    <row r="53" spans="1:17" x14ac:dyDescent="0.2">
      <c r="A53" s="19">
        <f>SUM(C53:Q53)</f>
        <v>2.1827872842550278E-11</v>
      </c>
      <c r="B53" s="17" t="s">
        <v>97</v>
      </c>
      <c r="C53" s="17">
        <f>'Tested Income CFC'!C41-C52</f>
        <v>0</v>
      </c>
      <c r="D53" s="17">
        <f>'Tested Income CFC'!D41-D52</f>
        <v>0</v>
      </c>
      <c r="E53" s="17">
        <f>'Tested Income CFC'!E41-E52</f>
        <v>0</v>
      </c>
      <c r="F53" s="17">
        <f>'Tested Income CFC'!F41-F52</f>
        <v>0</v>
      </c>
      <c r="G53" s="17">
        <f>'Tested Income CFC'!G41-G52</f>
        <v>1.8189894035458565E-11</v>
      </c>
      <c r="H53" s="17">
        <f>'Tested Income CFC'!H41-H52</f>
        <v>3.637978807091713E-12</v>
      </c>
      <c r="I53" s="17">
        <f>'Tested Income CFC'!I41-I52</f>
        <v>0</v>
      </c>
      <c r="J53" s="17">
        <f>'Tested Income CFC'!J41-J52</f>
        <v>0</v>
      </c>
      <c r="K53" s="17">
        <f>'Tested Income CFC'!K41-K52</f>
        <v>0</v>
      </c>
      <c r="L53" s="17">
        <f>'Tested Income CFC'!L41-L52</f>
        <v>0</v>
      </c>
      <c r="M53" s="17">
        <f>'Tested Income CFC'!M41-M52</f>
        <v>0</v>
      </c>
      <c r="N53" s="17">
        <f>'Tested Income CFC'!N41-N52</f>
        <v>0</v>
      </c>
      <c r="O53" s="17">
        <f>'Tested Income CFC'!O41-O52</f>
        <v>0</v>
      </c>
      <c r="P53" s="17">
        <f>'Tested Income CFC'!P41-P52</f>
        <v>0</v>
      </c>
      <c r="Q53" s="17">
        <f>'Tested Income CFC'!Q41-Q52</f>
        <v>0</v>
      </c>
    </row>
    <row r="54" spans="1:17" x14ac:dyDescent="0.2">
      <c r="B54" s="1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">
      <c r="B55" s="11" t="s">
        <v>133</v>
      </c>
      <c r="C55" s="13">
        <f>SUMIFS('Output Accounts'!$C:$C,'Output Accounts'!$I:$I,'Shadow Tested Income CFC'!C$4,'Output Accounts'!$B:$B,'Shadow Tested Income CFC'!$B55)*C5</f>
        <v>0</v>
      </c>
      <c r="D55" s="13">
        <f>SUMIFS('Output Accounts'!$C:$C,'Output Accounts'!$I:$I,'Shadow Tested Income CFC'!D$4,'Output Accounts'!$B:$B,'Shadow Tested Income CFC'!$B55)*D5</f>
        <v>0</v>
      </c>
      <c r="E55" s="13">
        <f>SUMIFS('Output Accounts'!$C:$C,'Output Accounts'!$I:$I,'Shadow Tested Income CFC'!E$4,'Output Accounts'!$B:$B,'Shadow Tested Income CFC'!$B55)*E5</f>
        <v>0</v>
      </c>
      <c r="F55" s="13">
        <f>SUMIFS('Output Accounts'!$C:$C,'Output Accounts'!$I:$I,'Shadow Tested Income CFC'!F$4,'Output Accounts'!$B:$B,'Shadow Tested Income CFC'!$B55)*F5</f>
        <v>0</v>
      </c>
      <c r="G55" s="13">
        <f>SUMIFS('Output Accounts'!$C:$C,'Output Accounts'!$I:$I,'Shadow Tested Income CFC'!G$4,'Output Accounts'!$B:$B,'Shadow Tested Income CFC'!$B55)*G5</f>
        <v>0</v>
      </c>
      <c r="H55" s="13">
        <f>SUMIFS('Output Accounts'!$C:$C,'Output Accounts'!$I:$I,'Shadow Tested Income CFC'!H$4,'Output Accounts'!$B:$B,'Shadow Tested Income CFC'!$B55)*H5</f>
        <v>0</v>
      </c>
      <c r="I55" s="13">
        <f>SUMIFS('Output Accounts'!$C:$C,'Output Accounts'!$I:$I,'Shadow Tested Income CFC'!I$4,'Output Accounts'!$B:$B,'Shadow Tested Income CFC'!$B55)*I5</f>
        <v>0</v>
      </c>
      <c r="J55" s="13">
        <f>SUMIFS('Output Accounts'!$C:$C,'Output Accounts'!$I:$I,'Shadow Tested Income CFC'!J$4,'Output Accounts'!$B:$B,'Shadow Tested Income CFC'!$B55)*J5</f>
        <v>0</v>
      </c>
      <c r="K55" s="13">
        <f>SUMIFS('Output Accounts'!$C:$C,'Output Accounts'!$I:$I,'Shadow Tested Income CFC'!K$4,'Output Accounts'!$B:$B,'Shadow Tested Income CFC'!$B55)*K5</f>
        <v>0</v>
      </c>
      <c r="L55" s="13">
        <f>SUMIFS('Output Accounts'!$C:$C,'Output Accounts'!$I:$I,'Shadow Tested Income CFC'!L$4,'Output Accounts'!$B:$B,'Shadow Tested Income CFC'!$B55)*L5</f>
        <v>0</v>
      </c>
      <c r="M55" s="13">
        <f>SUMIFS('Output Accounts'!$C:$C,'Output Accounts'!$I:$I,'Shadow Tested Income CFC'!M$4,'Output Accounts'!$B:$B,'Shadow Tested Income CFC'!$B55)*M5</f>
        <v>2495.0460000000003</v>
      </c>
      <c r="N55" s="13">
        <f>SUMIFS('Output Accounts'!$C:$C,'Output Accounts'!$I:$I,'Shadow Tested Income CFC'!N$4,'Output Accounts'!$B:$B,'Shadow Tested Income CFC'!$B55)*N5</f>
        <v>0</v>
      </c>
      <c r="O55" s="13">
        <f>SUMIFS('Output Accounts'!$C:$C,'Output Accounts'!$I:$I,'Shadow Tested Income CFC'!O$4,'Output Accounts'!$B:$B,'Shadow Tested Income CFC'!$B55)*O5</f>
        <v>0</v>
      </c>
      <c r="P55" s="13">
        <f>SUMIFS('Output Accounts'!$C:$C,'Output Accounts'!$I:$I,'Shadow Tested Income CFC'!P$4,'Output Accounts'!$B:$B,'Shadow Tested Income CFC'!$B55)*P5</f>
        <v>0</v>
      </c>
      <c r="Q55" s="13">
        <f>SUMIFS('Output Accounts'!$C:$C,'Output Accounts'!$I:$I,'Shadow Tested Income CFC'!Q$4,'Output Accounts'!$B:$B,'Shadow Tested Income CFC'!$B55)*Q5</f>
        <v>0</v>
      </c>
    </row>
    <row r="56" spans="1:17" x14ac:dyDescent="0.2">
      <c r="A56" s="19">
        <f>SUM(C56:Q56)</f>
        <v>0</v>
      </c>
      <c r="B56" s="17" t="s">
        <v>97</v>
      </c>
      <c r="C56" s="17">
        <f>'Tested Income CFC'!C44-C55</f>
        <v>0</v>
      </c>
      <c r="D56" s="17">
        <f>'Tested Income CFC'!D44-D55</f>
        <v>0</v>
      </c>
      <c r="E56" s="17">
        <f>'Tested Income CFC'!E44-E55</f>
        <v>0</v>
      </c>
      <c r="F56" s="17">
        <f>'Tested Income CFC'!F44-F55</f>
        <v>0</v>
      </c>
      <c r="G56" s="17">
        <f>'Tested Income CFC'!G44-G55</f>
        <v>0</v>
      </c>
      <c r="H56" s="17">
        <f>'Tested Income CFC'!H44-H55</f>
        <v>0</v>
      </c>
      <c r="I56" s="17">
        <f>'Tested Income CFC'!I44-I55</f>
        <v>0</v>
      </c>
      <c r="J56" s="17">
        <f>'Tested Income CFC'!J44-J55</f>
        <v>0</v>
      </c>
      <c r="K56" s="17">
        <f>'Tested Income CFC'!K44-K55</f>
        <v>0</v>
      </c>
      <c r="L56" s="17">
        <f>'Tested Income CFC'!L44-L55</f>
        <v>0</v>
      </c>
      <c r="M56" s="17">
        <f>'Tested Income CFC'!M44-M55</f>
        <v>0</v>
      </c>
      <c r="N56" s="17">
        <f>'Tested Income CFC'!N44-N55</f>
        <v>0</v>
      </c>
      <c r="O56" s="17">
        <f>'Tested Income CFC'!O44-O55</f>
        <v>0</v>
      </c>
      <c r="P56" s="17">
        <f>'Tested Income CFC'!P44-P55</f>
        <v>0</v>
      </c>
      <c r="Q56" s="17">
        <f>'Tested Income CFC'!Q44-Q55</f>
        <v>0</v>
      </c>
    </row>
    <row r="57" spans="1:17" x14ac:dyDescent="0.2">
      <c r="B57" s="1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x14ac:dyDescent="0.2">
      <c r="B58" s="11" t="s">
        <v>92</v>
      </c>
      <c r="C58" s="13">
        <f>SUMIFS('Output Accounts'!$C:$C,'Output Accounts'!$I:$I,'Shadow Tested Income CFC'!C$4,'Output Accounts'!$B:$B,'Shadow Tested Income CFC'!$B58)</f>
        <v>0</v>
      </c>
      <c r="D58" s="13">
        <f>SUMIFS('Output Accounts'!$C:$C,'Output Accounts'!$I:$I,'Shadow Tested Income CFC'!D$4,'Output Accounts'!$B:$B,'Shadow Tested Income CFC'!$B58)</f>
        <v>0</v>
      </c>
      <c r="E58" s="13">
        <f>SUMIFS('Output Accounts'!$C:$C,'Output Accounts'!$I:$I,'Shadow Tested Income CFC'!E$4,'Output Accounts'!$B:$B,'Shadow Tested Income CFC'!$B58)</f>
        <v>599.5</v>
      </c>
      <c r="F58" s="13">
        <f>SUMIFS('Output Accounts'!$C:$C,'Output Accounts'!$I:$I,'Shadow Tested Income CFC'!F$4,'Output Accounts'!$B:$B,'Shadow Tested Income CFC'!$B58)</f>
        <v>147.1</v>
      </c>
      <c r="G58" s="13">
        <f>SUMIFS('Output Accounts'!$C:$C,'Output Accounts'!$I:$I,'Shadow Tested Income CFC'!G$4,'Output Accounts'!$B:$B,'Shadow Tested Income CFC'!$B58)</f>
        <v>4697.8</v>
      </c>
      <c r="H58" s="13">
        <f>SUMIFS('Output Accounts'!$C:$C,'Output Accounts'!$I:$I,'Shadow Tested Income CFC'!H$4,'Output Accounts'!$B:$B,'Shadow Tested Income CFC'!$B58)</f>
        <v>243</v>
      </c>
      <c r="I58" s="13">
        <f>SUMIFS('Output Accounts'!$C:$C,'Output Accounts'!$I:$I,'Shadow Tested Income CFC'!I$4,'Output Accounts'!$B:$B,'Shadow Tested Income CFC'!$B58)</f>
        <v>0</v>
      </c>
      <c r="J58" s="13">
        <f>SUMIFS('Output Accounts'!$C:$C,'Output Accounts'!$I:$I,'Shadow Tested Income CFC'!J$4,'Output Accounts'!$B:$B,'Shadow Tested Income CFC'!$B58)</f>
        <v>0</v>
      </c>
      <c r="K58" s="13">
        <f>SUMIFS('Output Accounts'!$C:$C,'Output Accounts'!$I:$I,'Shadow Tested Income CFC'!K$4,'Output Accounts'!$B:$B,'Shadow Tested Income CFC'!$B58)</f>
        <v>0</v>
      </c>
      <c r="L58" s="13">
        <f>SUMIFS('Output Accounts'!$C:$C,'Output Accounts'!$I:$I,'Shadow Tested Income CFC'!L$4,'Output Accounts'!$B:$B,'Shadow Tested Income CFC'!$B58)</f>
        <v>3736.9</v>
      </c>
      <c r="M58" s="13">
        <f>SUMIFS('Output Accounts'!$C:$C,'Output Accounts'!$I:$I,'Shadow Tested Income CFC'!M$4,'Output Accounts'!$B:$B,'Shadow Tested Income CFC'!$B58)</f>
        <v>0</v>
      </c>
      <c r="N58" s="13">
        <f>SUMIFS('Output Accounts'!$C:$C,'Output Accounts'!$I:$I,'Shadow Tested Income CFC'!N$4,'Output Accounts'!$B:$B,'Shadow Tested Income CFC'!$B58)</f>
        <v>0</v>
      </c>
      <c r="O58" s="13">
        <f>SUMIFS('Output Accounts'!$C:$C,'Output Accounts'!$I:$I,'Shadow Tested Income CFC'!O$4,'Output Accounts'!$B:$B,'Shadow Tested Income CFC'!$B58)</f>
        <v>0</v>
      </c>
      <c r="P58" s="13">
        <f>SUMIFS('Output Accounts'!$C:$C,'Output Accounts'!$I:$I,'Shadow Tested Income CFC'!P$4,'Output Accounts'!$B:$B,'Shadow Tested Income CFC'!$B58)</f>
        <v>0</v>
      </c>
      <c r="Q58" s="13">
        <f>SUMIFS('Output Accounts'!$C:$C,'Output Accounts'!$I:$I,'Shadow Tested Income CFC'!Q$4,'Output Accounts'!$B:$B,'Shadow Tested Income CFC'!$B58)</f>
        <v>7982.4</v>
      </c>
    </row>
    <row r="59" spans="1:17" x14ac:dyDescent="0.2">
      <c r="A59" s="19">
        <f>SUM(C59:Q59)</f>
        <v>0</v>
      </c>
      <c r="B59" s="17" t="s">
        <v>97</v>
      </c>
      <c r="C59" s="17">
        <f>'Tested Income CFC'!C47-C58</f>
        <v>0</v>
      </c>
      <c r="D59" s="17">
        <f>'Tested Income CFC'!D47-D58</f>
        <v>0</v>
      </c>
      <c r="E59" s="17">
        <f>'Tested Income CFC'!E47-E58</f>
        <v>0</v>
      </c>
      <c r="F59" s="17">
        <f>'Tested Income CFC'!F47-F58</f>
        <v>0</v>
      </c>
      <c r="G59" s="17">
        <f>'Tested Income CFC'!G47-G58</f>
        <v>0</v>
      </c>
      <c r="H59" s="17">
        <f>'Tested Income CFC'!H47-H58</f>
        <v>0</v>
      </c>
      <c r="I59" s="17">
        <f>'Tested Income CFC'!I47-I58</f>
        <v>0</v>
      </c>
      <c r="J59" s="17">
        <f>'Tested Income CFC'!J47-J58</f>
        <v>0</v>
      </c>
      <c r="K59" s="17">
        <f>'Tested Income CFC'!K47-K58</f>
        <v>0</v>
      </c>
      <c r="L59" s="17">
        <f>'Tested Income CFC'!L47-L58</f>
        <v>0</v>
      </c>
      <c r="M59" s="17">
        <f>'Tested Income CFC'!M47-M58</f>
        <v>0</v>
      </c>
      <c r="N59" s="17">
        <f>'Tested Income CFC'!N47-N58</f>
        <v>0</v>
      </c>
      <c r="O59" s="17">
        <f>'Tested Income CFC'!O47-O58</f>
        <v>0</v>
      </c>
      <c r="P59" s="17">
        <f>'Tested Income CFC'!P47-P58</f>
        <v>0</v>
      </c>
      <c r="Q59" s="17">
        <f>'Tested Income CFC'!Q47-Q58</f>
        <v>0</v>
      </c>
    </row>
    <row r="60" spans="1:17" x14ac:dyDescent="0.2">
      <c r="B60" s="11" t="s">
        <v>94</v>
      </c>
      <c r="C60" s="13">
        <f>SUMIFS('Output Accounts'!$C:$C,'Output Accounts'!$I:$I,'Shadow Tested Income CFC'!C$4,'Output Accounts'!$B:$B,'Shadow Tested Income CFC'!$B60)*C5</f>
        <v>0</v>
      </c>
      <c r="D60" s="13">
        <f>SUMIFS('Output Accounts'!$C:$C,'Output Accounts'!$I:$I,'Shadow Tested Income CFC'!D$4,'Output Accounts'!$B:$B,'Shadow Tested Income CFC'!$B60)*D5</f>
        <v>0</v>
      </c>
      <c r="E60" s="13">
        <f>SUMIFS('Output Accounts'!$C:$C,'Output Accounts'!$I:$I,'Shadow Tested Income CFC'!E$4,'Output Accounts'!$B:$B,'Shadow Tested Income CFC'!$B60)*E5</f>
        <v>4822.9553000000005</v>
      </c>
      <c r="F60" s="13">
        <f>SUMIFS('Output Accounts'!$C:$C,'Output Accounts'!$I:$I,'Shadow Tested Income CFC'!F$4,'Output Accounts'!$B:$B,'Shadow Tested Income CFC'!$B60)*F5</f>
        <v>28.9</v>
      </c>
      <c r="G60" s="13">
        <f>SUMIFS('Output Accounts'!$C:$C,'Output Accounts'!$I:$I,'Shadow Tested Income CFC'!G$4,'Output Accounts'!$B:$B,'Shadow Tested Income CFC'!$B60)*G5</f>
        <v>0</v>
      </c>
      <c r="H60" s="13">
        <f>SUMIFS('Output Accounts'!$C:$C,'Output Accounts'!$I:$I,'Shadow Tested Income CFC'!H$4,'Output Accounts'!$B:$B,'Shadow Tested Income CFC'!$B60)*H5</f>
        <v>0</v>
      </c>
      <c r="I60" s="13">
        <f>SUMIFS('Output Accounts'!$C:$C,'Output Accounts'!$I:$I,'Shadow Tested Income CFC'!I$4,'Output Accounts'!$B:$B,'Shadow Tested Income CFC'!$B60)*I5</f>
        <v>0</v>
      </c>
      <c r="J60" s="13">
        <f>SUMIFS('Output Accounts'!$C:$C,'Output Accounts'!$I:$I,'Shadow Tested Income CFC'!J$4,'Output Accounts'!$B:$B,'Shadow Tested Income CFC'!$B60)*J5</f>
        <v>0</v>
      </c>
      <c r="K60" s="13">
        <f>SUMIFS('Output Accounts'!$C:$C,'Output Accounts'!$I:$I,'Shadow Tested Income CFC'!K$4,'Output Accounts'!$B:$B,'Shadow Tested Income CFC'!$B60)*K5</f>
        <v>0</v>
      </c>
      <c r="L60" s="13">
        <f>SUMIFS('Output Accounts'!$C:$C,'Output Accounts'!$I:$I,'Shadow Tested Income CFC'!L$4,'Output Accounts'!$B:$B,'Shadow Tested Income CFC'!$B60)*L5</f>
        <v>0</v>
      </c>
      <c r="M60" s="13">
        <f>SUMIFS('Output Accounts'!$C:$C,'Output Accounts'!$I:$I,'Shadow Tested Income CFC'!M$4,'Output Accounts'!$B:$B,'Shadow Tested Income CFC'!$B60)*M5</f>
        <v>0</v>
      </c>
      <c r="N60" s="13">
        <f>SUMIFS('Output Accounts'!$C:$C,'Output Accounts'!$I:$I,'Shadow Tested Income CFC'!N$4,'Output Accounts'!$B:$B,'Shadow Tested Income CFC'!$B60)*N5</f>
        <v>0</v>
      </c>
      <c r="O60" s="13">
        <f>SUMIFS('Output Accounts'!$C:$C,'Output Accounts'!$I:$I,'Shadow Tested Income CFC'!O$4,'Output Accounts'!$B:$B,'Shadow Tested Income CFC'!$B60)*O5</f>
        <v>0</v>
      </c>
      <c r="P60" s="13">
        <f>SUMIFS('Output Accounts'!$C:$C,'Output Accounts'!$I:$I,'Shadow Tested Income CFC'!P$4,'Output Accounts'!$B:$B,'Shadow Tested Income CFC'!$B60)*P5</f>
        <v>0</v>
      </c>
      <c r="Q60" s="13">
        <f>SUMIFS('Output Accounts'!$C:$C,'Output Accounts'!$I:$I,'Shadow Tested Income CFC'!Q$4,'Output Accounts'!$B:$B,'Shadow Tested Income CFC'!$B60)*Q5</f>
        <v>0</v>
      </c>
    </row>
    <row r="61" spans="1:17" x14ac:dyDescent="0.2">
      <c r="A61" s="19">
        <f>SUM(C61:Q61)</f>
        <v>0</v>
      </c>
      <c r="B61" s="17" t="s">
        <v>97</v>
      </c>
      <c r="C61" s="17">
        <f>'Tested Income CFC'!C48-C60</f>
        <v>0</v>
      </c>
      <c r="D61" s="17">
        <f>'Tested Income CFC'!D48-D60</f>
        <v>0</v>
      </c>
      <c r="E61" s="17">
        <f>'Tested Income CFC'!E48-E60</f>
        <v>0</v>
      </c>
      <c r="F61" s="17">
        <f>'Tested Income CFC'!F48-F60</f>
        <v>0</v>
      </c>
      <c r="G61" s="17">
        <f>'Tested Income CFC'!G48-G60</f>
        <v>0</v>
      </c>
      <c r="H61" s="17">
        <f>'Tested Income CFC'!H48-H60</f>
        <v>0</v>
      </c>
      <c r="I61" s="17">
        <f>'Tested Income CFC'!I48-I60</f>
        <v>0</v>
      </c>
      <c r="J61" s="17">
        <f>'Tested Income CFC'!J48-J60</f>
        <v>0</v>
      </c>
      <c r="K61" s="17">
        <f>'Tested Income CFC'!K48-K60</f>
        <v>0</v>
      </c>
      <c r="L61" s="17">
        <f>'Tested Income CFC'!L48-L60</f>
        <v>0</v>
      </c>
      <c r="M61" s="17">
        <f>'Tested Income CFC'!M48-M60</f>
        <v>0</v>
      </c>
      <c r="N61" s="17">
        <f>'Tested Income CFC'!N48-N60</f>
        <v>0</v>
      </c>
      <c r="O61" s="13"/>
      <c r="P61" s="13"/>
      <c r="Q61" s="13"/>
    </row>
    <row r="62" spans="1:17" x14ac:dyDescent="0.2">
      <c r="B62" s="11" t="s">
        <v>95</v>
      </c>
      <c r="C62" s="13">
        <f>SUMIFS('Output Accounts'!$C:$C,'Output Accounts'!$I:$I,'Shadow Tested Income CFC'!C$4,'Output Accounts'!$B:$B,'Shadow Tested Income CFC'!$B62)*C5</f>
        <v>0</v>
      </c>
      <c r="D62" s="13">
        <f>SUMIFS('Output Accounts'!$C:$C,'Output Accounts'!$I:$I,'Shadow Tested Income CFC'!D$4,'Output Accounts'!$B:$B,'Shadow Tested Income CFC'!$B62)*D5</f>
        <v>0</v>
      </c>
      <c r="E62" s="13">
        <f>SUMIFS('Output Accounts'!$C:$C,'Output Accounts'!$I:$I,'Shadow Tested Income CFC'!E$4,'Output Accounts'!$B:$B,'Shadow Tested Income CFC'!$B62)*E5</f>
        <v>-5414.9016000000001</v>
      </c>
      <c r="F62" s="13">
        <f>SUMIFS('Output Accounts'!$C:$C,'Output Accounts'!$I:$I,'Shadow Tested Income CFC'!F$4,'Output Accounts'!$B:$B,'Shadow Tested Income CFC'!$B62)*F5</f>
        <v>-324.75</v>
      </c>
      <c r="G62" s="13">
        <f>SUMIFS('Output Accounts'!$C:$C,'Output Accounts'!$I:$I,'Shadow Tested Income CFC'!G$4,'Output Accounts'!$B:$B,'Shadow Tested Income CFC'!$B62)*G5</f>
        <v>-522.0145</v>
      </c>
      <c r="H62" s="13">
        <f>SUMIFS('Output Accounts'!$C:$C,'Output Accounts'!$I:$I,'Shadow Tested Income CFC'!H$4,'Output Accounts'!$B:$B,'Shadow Tested Income CFC'!$B62)*H5</f>
        <v>-1295.25</v>
      </c>
      <c r="I62" s="13">
        <f>SUMIFS('Output Accounts'!$C:$C,'Output Accounts'!$I:$I,'Shadow Tested Income CFC'!I$4,'Output Accounts'!$B:$B,'Shadow Tested Income CFC'!$B62)*I5</f>
        <v>0</v>
      </c>
      <c r="J62" s="13">
        <f>SUMIFS('Output Accounts'!$C:$C,'Output Accounts'!$I:$I,'Shadow Tested Income CFC'!J$4,'Output Accounts'!$B:$B,'Shadow Tested Income CFC'!$B62)*J5</f>
        <v>0</v>
      </c>
      <c r="K62" s="13">
        <f>SUMIFS('Output Accounts'!$C:$C,'Output Accounts'!$I:$I,'Shadow Tested Income CFC'!K$4,'Output Accounts'!$B:$B,'Shadow Tested Income CFC'!$B62)*K5</f>
        <v>0</v>
      </c>
      <c r="L62" s="13">
        <f>SUMIFS('Output Accounts'!$C:$C,'Output Accounts'!$I:$I,'Shadow Tested Income CFC'!L$4,'Output Accounts'!$B:$B,'Shadow Tested Income CFC'!$B62)*L5</f>
        <v>-1976.0679750000002</v>
      </c>
      <c r="M62" s="13">
        <f>SUMIFS('Output Accounts'!$C:$C,'Output Accounts'!$I:$I,'Shadow Tested Income CFC'!M$4,'Output Accounts'!$B:$B,'Shadow Tested Income CFC'!$B62)*M5</f>
        <v>-286.30400000000003</v>
      </c>
      <c r="N62" s="13">
        <f>SUMIFS('Output Accounts'!$C:$C,'Output Accounts'!$I:$I,'Shadow Tested Income CFC'!N$4,'Output Accounts'!$B:$B,'Shadow Tested Income CFC'!$B62)*N5</f>
        <v>0</v>
      </c>
      <c r="O62" s="13">
        <f>SUMIFS('Output Accounts'!$C:$C,'Output Accounts'!$I:$I,'Shadow Tested Income CFC'!O$4,'Output Accounts'!$B:$B,'Shadow Tested Income CFC'!$B62)*O5</f>
        <v>0</v>
      </c>
      <c r="P62" s="13">
        <f>SUMIFS('Output Accounts'!$C:$C,'Output Accounts'!$I:$I,'Shadow Tested Income CFC'!P$4,'Output Accounts'!$B:$B,'Shadow Tested Income CFC'!$B62)*P5</f>
        <v>0</v>
      </c>
      <c r="Q62" s="13">
        <f>SUMIFS('Output Accounts'!$C:$C,'Output Accounts'!$I:$I,'Shadow Tested Income CFC'!Q$4,'Output Accounts'!$B:$B,'Shadow Tested Income CFC'!$B62)*Q5</f>
        <v>-2282.4661999999998</v>
      </c>
    </row>
    <row r="63" spans="1:17" x14ac:dyDescent="0.2">
      <c r="A63" s="19">
        <f>SUM(C63:Q63)</f>
        <v>0</v>
      </c>
      <c r="B63" s="17" t="s">
        <v>97</v>
      </c>
      <c r="C63" s="17">
        <f>'Tested Income CFC'!C49-C62</f>
        <v>0</v>
      </c>
      <c r="D63" s="17">
        <f>'Tested Income CFC'!D49-D62</f>
        <v>0</v>
      </c>
      <c r="E63" s="17">
        <f>'Tested Income CFC'!E49-E62</f>
        <v>0</v>
      </c>
      <c r="F63" s="17">
        <f>'Tested Income CFC'!F49-F62</f>
        <v>0</v>
      </c>
      <c r="G63" s="17">
        <f>'Tested Income CFC'!G49-G62</f>
        <v>0</v>
      </c>
      <c r="H63" s="17">
        <f>'Tested Income CFC'!H49-H62</f>
        <v>0</v>
      </c>
      <c r="I63" s="17">
        <f>'Tested Income CFC'!I49-I62</f>
        <v>0</v>
      </c>
      <c r="J63" s="17">
        <f>'Tested Income CFC'!J49-J62</f>
        <v>0</v>
      </c>
      <c r="K63" s="17">
        <f>'Tested Income CFC'!K49-K62</f>
        <v>0</v>
      </c>
      <c r="L63" s="17">
        <f>'Tested Income CFC'!L49-L62</f>
        <v>0</v>
      </c>
      <c r="M63" s="17">
        <f>'Tested Income CFC'!M49-M62</f>
        <v>0</v>
      </c>
      <c r="N63" s="17">
        <f>'Tested Income CFC'!N49-N62</f>
        <v>0</v>
      </c>
      <c r="O63" s="17">
        <f>'Tested Income CFC'!O49-O62</f>
        <v>0</v>
      </c>
      <c r="P63" s="17">
        <f>'Tested Income CFC'!P49-P62</f>
        <v>0</v>
      </c>
      <c r="Q63" s="17">
        <f>'Tested Income CFC'!Q49-Q62</f>
        <v>0</v>
      </c>
    </row>
    <row r="64" spans="1:17" x14ac:dyDescent="0.2">
      <c r="B64" s="11" t="s">
        <v>96</v>
      </c>
      <c r="C64" s="13">
        <f>SUMIFS('Output Accounts'!$C:$C,'Output Accounts'!$I:$I,'Shadow Tested Income CFC'!C$4,'Output Accounts'!$B:$B,'Shadow Tested Income CFC'!$B64)*C5</f>
        <v>0</v>
      </c>
      <c r="D64" s="13">
        <f>SUMIFS('Output Accounts'!$C:$C,'Output Accounts'!$I:$I,'Shadow Tested Income CFC'!D$4,'Output Accounts'!$B:$B,'Shadow Tested Income CFC'!$B64)*D5</f>
        <v>0</v>
      </c>
      <c r="E64" s="13">
        <f>SUMIFS('Output Accounts'!$C:$C,'Output Accounts'!$I:$I,'Shadow Tested Income CFC'!E$4,'Output Accounts'!$B:$B,'Shadow Tested Income CFC'!$B64)*E5</f>
        <v>0</v>
      </c>
      <c r="F64" s="13">
        <f>SUMIFS('Output Accounts'!$C:$C,'Output Accounts'!$I:$I,'Shadow Tested Income CFC'!F$4,'Output Accounts'!$B:$B,'Shadow Tested Income CFC'!$B64)*F5</f>
        <v>0</v>
      </c>
      <c r="G64" s="13">
        <f>SUMIFS('Output Accounts'!$C:$C,'Output Accounts'!$I:$I,'Shadow Tested Income CFC'!G$4,'Output Accounts'!$B:$B,'Shadow Tested Income CFC'!$B64)*G5</f>
        <v>0</v>
      </c>
      <c r="H64" s="13">
        <f>SUMIFS('Output Accounts'!$C:$C,'Output Accounts'!$I:$I,'Shadow Tested Income CFC'!H$4,'Output Accounts'!$B:$B,'Shadow Tested Income CFC'!$B64)*H5</f>
        <v>0</v>
      </c>
      <c r="I64" s="13">
        <f>SUMIFS('Output Accounts'!$C:$C,'Output Accounts'!$I:$I,'Shadow Tested Income CFC'!I$4,'Output Accounts'!$B:$B,'Shadow Tested Income CFC'!$B64)*I5</f>
        <v>0</v>
      </c>
      <c r="J64" s="13">
        <f>SUMIFS('Output Accounts'!$C:$C,'Output Accounts'!$I:$I,'Shadow Tested Income CFC'!J$4,'Output Accounts'!$B:$B,'Shadow Tested Income CFC'!$B64)*J5</f>
        <v>0</v>
      </c>
      <c r="K64" s="13">
        <f>SUMIFS('Output Accounts'!$C:$C,'Output Accounts'!$I:$I,'Shadow Tested Income CFC'!K$4,'Output Accounts'!$B:$B,'Shadow Tested Income CFC'!$B64)*K5</f>
        <v>0</v>
      </c>
      <c r="L64" s="13">
        <f>SUMIFS('Output Accounts'!$C:$C,'Output Accounts'!$I:$I,'Shadow Tested Income CFC'!L$4,'Output Accounts'!$B:$B,'Shadow Tested Income CFC'!$B64)*L5</f>
        <v>0</v>
      </c>
      <c r="M64" s="13">
        <f>SUMIFS('Output Accounts'!$C:$C,'Output Accounts'!$I:$I,'Shadow Tested Income CFC'!M$4,'Output Accounts'!$B:$B,'Shadow Tested Income CFC'!$B64)*M5</f>
        <v>5792.21</v>
      </c>
      <c r="N64" s="13">
        <f>SUMIFS('Output Accounts'!$C:$C,'Output Accounts'!$I:$I,'Shadow Tested Income CFC'!N$4,'Output Accounts'!$B:$B,'Shadow Tested Income CFC'!$B64)*N5</f>
        <v>0</v>
      </c>
      <c r="O64" s="13">
        <f>SUMIFS('Output Accounts'!$C:$C,'Output Accounts'!$I:$I,'Shadow Tested Income CFC'!O$4,'Output Accounts'!$B:$B,'Shadow Tested Income CFC'!$B64)*O5</f>
        <v>0</v>
      </c>
      <c r="P64" s="13">
        <f>SUMIFS('Output Accounts'!$C:$C,'Output Accounts'!$I:$I,'Shadow Tested Income CFC'!P$4,'Output Accounts'!$B:$B,'Shadow Tested Income CFC'!$B64)*P5</f>
        <v>0</v>
      </c>
      <c r="Q64" s="13">
        <f>SUMIFS('Output Accounts'!$C:$C,'Output Accounts'!$I:$I,'Shadow Tested Income CFC'!Q$4,'Output Accounts'!$B:$B,'Shadow Tested Income CFC'!$B64)*Q5</f>
        <v>0</v>
      </c>
    </row>
    <row r="65" spans="1:17" x14ac:dyDescent="0.2">
      <c r="A65" s="19">
        <f>SUM(C65:Q65)</f>
        <v>0</v>
      </c>
      <c r="B65" s="17" t="s">
        <v>97</v>
      </c>
      <c r="C65" s="17">
        <f>'Tested Income CFC'!C51-C64</f>
        <v>0</v>
      </c>
      <c r="D65" s="17">
        <f>'Tested Income CFC'!D51-D64</f>
        <v>0</v>
      </c>
      <c r="E65" s="17">
        <f>'Tested Income CFC'!E51-E64</f>
        <v>0</v>
      </c>
      <c r="F65" s="17">
        <f>'Tested Income CFC'!F51-F64</f>
        <v>0</v>
      </c>
      <c r="G65" s="17">
        <f>'Tested Income CFC'!G51-G64</f>
        <v>0</v>
      </c>
      <c r="H65" s="17">
        <f>'Tested Income CFC'!H51-H64</f>
        <v>0</v>
      </c>
      <c r="I65" s="17">
        <f>'Tested Income CFC'!I51-I64</f>
        <v>0</v>
      </c>
      <c r="J65" s="17">
        <f>'Tested Income CFC'!J51-J64</f>
        <v>0</v>
      </c>
      <c r="K65" s="17">
        <f>'Tested Income CFC'!K51-K64</f>
        <v>0</v>
      </c>
      <c r="L65" s="17">
        <f>'Tested Income CFC'!L51-L64</f>
        <v>0</v>
      </c>
      <c r="M65" s="17">
        <f>'Tested Income CFC'!M51-M64</f>
        <v>0</v>
      </c>
      <c r="N65" s="17">
        <f>'Tested Income CFC'!N51-N64</f>
        <v>0</v>
      </c>
      <c r="O65" s="17">
        <f>'Tested Income CFC'!O51-O64</f>
        <v>0</v>
      </c>
      <c r="P65" s="17">
        <f>'Tested Income CFC'!P51-P64</f>
        <v>0</v>
      </c>
      <c r="Q65" s="17">
        <f>'Tested Income CFC'!Q51-Q64</f>
        <v>0</v>
      </c>
    </row>
    <row r="66" spans="1:17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206D-F967-9C42-857F-629062F7A3FD}">
  <dimension ref="A1:I507"/>
  <sheetViews>
    <sheetView tabSelected="1" workbookViewId="0">
      <selection activeCell="A2" sqref="A2:I476"/>
    </sheetView>
    <sheetView workbookViewId="1">
      <selection activeCell="A2" sqref="A2:I476"/>
    </sheetView>
  </sheetViews>
  <sheetFormatPr baseColWidth="10" defaultColWidth="11" defaultRowHeight="16" x14ac:dyDescent="0.2"/>
  <cols>
    <col min="1" max="1" width="3.1640625" bestFit="1" customWidth="1"/>
    <col min="2" max="2" width="31" bestFit="1" customWidth="1"/>
    <col min="3" max="3" width="12.1640625" style="2" bestFit="1" customWidth="1"/>
    <col min="4" max="4" width="16" bestFit="1" customWidth="1"/>
    <col min="5" max="5" width="8.1640625" bestFit="1" customWidth="1"/>
    <col min="6" max="6" width="16.332031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0</v>
      </c>
      <c r="D2" t="s">
        <v>9</v>
      </c>
      <c r="E2" t="s">
        <v>10</v>
      </c>
      <c r="F2" t="s">
        <v>11</v>
      </c>
      <c r="I2" t="s">
        <v>80</v>
      </c>
    </row>
    <row r="3" spans="1:9" x14ac:dyDescent="0.2">
      <c r="A3">
        <v>1</v>
      </c>
      <c r="B3" t="s">
        <v>13</v>
      </c>
      <c r="C3">
        <v>0</v>
      </c>
      <c r="D3" t="s">
        <v>9</v>
      </c>
      <c r="E3" t="s">
        <v>10</v>
      </c>
      <c r="F3" t="s">
        <v>11</v>
      </c>
      <c r="I3" t="s">
        <v>80</v>
      </c>
    </row>
    <row r="4" spans="1:9" x14ac:dyDescent="0.2">
      <c r="A4">
        <v>2</v>
      </c>
      <c r="B4" t="s">
        <v>14</v>
      </c>
      <c r="C4">
        <v>0</v>
      </c>
      <c r="D4" t="s">
        <v>9</v>
      </c>
      <c r="E4" t="s">
        <v>10</v>
      </c>
      <c r="F4" t="s">
        <v>11</v>
      </c>
      <c r="I4" t="s">
        <v>80</v>
      </c>
    </row>
    <row r="5" spans="1:9" x14ac:dyDescent="0.2">
      <c r="A5">
        <v>3</v>
      </c>
      <c r="B5" t="s">
        <v>15</v>
      </c>
      <c r="C5">
        <v>0</v>
      </c>
      <c r="D5" t="s">
        <v>9</v>
      </c>
      <c r="E5" t="s">
        <v>10</v>
      </c>
      <c r="F5" t="s">
        <v>11</v>
      </c>
      <c r="I5" t="s">
        <v>80</v>
      </c>
    </row>
    <row r="6" spans="1:9" x14ac:dyDescent="0.2">
      <c r="A6">
        <v>4</v>
      </c>
      <c r="B6" t="s">
        <v>16</v>
      </c>
      <c r="C6">
        <v>0</v>
      </c>
      <c r="D6" t="s">
        <v>9</v>
      </c>
      <c r="E6" t="s">
        <v>10</v>
      </c>
      <c r="F6" t="s">
        <v>11</v>
      </c>
      <c r="I6" t="s">
        <v>80</v>
      </c>
    </row>
    <row r="7" spans="1:9" x14ac:dyDescent="0.2">
      <c r="A7">
        <v>5</v>
      </c>
      <c r="B7" t="s">
        <v>17</v>
      </c>
      <c r="C7">
        <v>0</v>
      </c>
      <c r="D7" t="s">
        <v>9</v>
      </c>
      <c r="E7" t="s">
        <v>10</v>
      </c>
      <c r="F7" t="s">
        <v>11</v>
      </c>
      <c r="I7" t="s">
        <v>80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80</v>
      </c>
    </row>
    <row r="9" spans="1:9" x14ac:dyDescent="0.2">
      <c r="A9">
        <v>7</v>
      </c>
      <c r="B9" t="s">
        <v>19</v>
      </c>
      <c r="C9">
        <v>0</v>
      </c>
      <c r="D9" t="s">
        <v>9</v>
      </c>
      <c r="E9" t="s">
        <v>10</v>
      </c>
      <c r="F9" t="s">
        <v>11</v>
      </c>
      <c r="I9" t="s">
        <v>80</v>
      </c>
    </row>
    <row r="10" spans="1:9" x14ac:dyDescent="0.2">
      <c r="A10">
        <v>8</v>
      </c>
      <c r="B10" t="s">
        <v>20</v>
      </c>
      <c r="C10">
        <v>0</v>
      </c>
      <c r="D10" t="s">
        <v>9</v>
      </c>
      <c r="E10" t="s">
        <v>10</v>
      </c>
      <c r="F10" t="s">
        <v>11</v>
      </c>
      <c r="I10" t="s">
        <v>80</v>
      </c>
    </row>
    <row r="11" spans="1:9" x14ac:dyDescent="0.2">
      <c r="A11">
        <v>9</v>
      </c>
      <c r="B11" t="s">
        <v>21</v>
      </c>
      <c r="C11">
        <v>0</v>
      </c>
      <c r="D11" t="s">
        <v>9</v>
      </c>
      <c r="E11" t="s">
        <v>10</v>
      </c>
      <c r="F11" t="s">
        <v>11</v>
      </c>
      <c r="I11" t="s">
        <v>80</v>
      </c>
    </row>
    <row r="12" spans="1:9" x14ac:dyDescent="0.2">
      <c r="A12">
        <v>10</v>
      </c>
      <c r="B12" t="s">
        <v>22</v>
      </c>
      <c r="C12">
        <v>0</v>
      </c>
      <c r="D12" t="s">
        <v>9</v>
      </c>
      <c r="E12" t="s">
        <v>10</v>
      </c>
      <c r="F12" t="s">
        <v>11</v>
      </c>
      <c r="I12" t="s">
        <v>80</v>
      </c>
    </row>
    <row r="13" spans="1:9" x14ac:dyDescent="0.2">
      <c r="A13">
        <v>11</v>
      </c>
      <c r="B13" t="s">
        <v>23</v>
      </c>
      <c r="C13">
        <v>0</v>
      </c>
      <c r="D13" t="s">
        <v>9</v>
      </c>
      <c r="E13" t="s">
        <v>10</v>
      </c>
      <c r="F13" t="s">
        <v>11</v>
      </c>
      <c r="I13" t="s">
        <v>80</v>
      </c>
    </row>
    <row r="14" spans="1:9" x14ac:dyDescent="0.2">
      <c r="A14">
        <v>12</v>
      </c>
      <c r="B14" t="s">
        <v>24</v>
      </c>
      <c r="C14">
        <v>0</v>
      </c>
      <c r="D14" t="s">
        <v>9</v>
      </c>
      <c r="E14" t="s">
        <v>10</v>
      </c>
      <c r="F14" t="s">
        <v>11</v>
      </c>
      <c r="I14" t="s">
        <v>80</v>
      </c>
    </row>
    <row r="15" spans="1:9" x14ac:dyDescent="0.2">
      <c r="A15">
        <v>13</v>
      </c>
      <c r="B15" t="s">
        <v>25</v>
      </c>
      <c r="C15">
        <v>0</v>
      </c>
      <c r="D15" t="s">
        <v>9</v>
      </c>
      <c r="E15" t="s">
        <v>10</v>
      </c>
      <c r="F15" t="s">
        <v>11</v>
      </c>
      <c r="I15" t="s">
        <v>80</v>
      </c>
    </row>
    <row r="16" spans="1:9" x14ac:dyDescent="0.2">
      <c r="A16">
        <v>14</v>
      </c>
      <c r="B16" t="s">
        <v>99</v>
      </c>
      <c r="C16">
        <v>-121109.17245202301</v>
      </c>
      <c r="D16" t="s">
        <v>9</v>
      </c>
      <c r="E16" t="s">
        <v>10</v>
      </c>
      <c r="F16" t="s">
        <v>100</v>
      </c>
      <c r="I16" t="s">
        <v>80</v>
      </c>
    </row>
    <row r="17" spans="1:9" x14ac:dyDescent="0.2">
      <c r="A17">
        <v>15</v>
      </c>
      <c r="B17" t="s">
        <v>101</v>
      </c>
      <c r="C17">
        <v>69269.247168686197</v>
      </c>
      <c r="D17" t="s">
        <v>9</v>
      </c>
      <c r="E17" t="s">
        <v>10</v>
      </c>
      <c r="F17" t="s">
        <v>100</v>
      </c>
      <c r="I17" t="s">
        <v>80</v>
      </c>
    </row>
    <row r="18" spans="1:9" x14ac:dyDescent="0.2">
      <c r="A18">
        <v>16</v>
      </c>
      <c r="B18" t="s">
        <v>102</v>
      </c>
      <c r="C18">
        <v>2495.0459999999998</v>
      </c>
      <c r="D18" t="s">
        <v>9</v>
      </c>
      <c r="E18" t="s">
        <v>10</v>
      </c>
      <c r="F18" t="s">
        <v>100</v>
      </c>
      <c r="I18" t="s">
        <v>80</v>
      </c>
    </row>
    <row r="19" spans="1:9" x14ac:dyDescent="0.2">
      <c r="A19">
        <v>17</v>
      </c>
      <c r="B19" t="s">
        <v>107</v>
      </c>
      <c r="C19">
        <v>-51839.925283337201</v>
      </c>
      <c r="D19" t="s">
        <v>9</v>
      </c>
      <c r="E19" t="s">
        <v>10</v>
      </c>
      <c r="F19" t="s">
        <v>100</v>
      </c>
      <c r="I19" t="s">
        <v>80</v>
      </c>
    </row>
    <row r="20" spans="1:9" x14ac:dyDescent="0.2">
      <c r="A20">
        <v>18</v>
      </c>
      <c r="B20" t="s">
        <v>103</v>
      </c>
      <c r="C20">
        <v>-12101.754274999999</v>
      </c>
      <c r="D20" t="s">
        <v>9</v>
      </c>
      <c r="E20" t="s">
        <v>10</v>
      </c>
      <c r="F20" t="s">
        <v>100</v>
      </c>
      <c r="I20" t="s">
        <v>80</v>
      </c>
    </row>
    <row r="21" spans="1:9" x14ac:dyDescent="0.2">
      <c r="A21">
        <v>19</v>
      </c>
      <c r="B21" t="s">
        <v>104</v>
      </c>
      <c r="C21">
        <v>4851.8553000000002</v>
      </c>
      <c r="D21" t="s">
        <v>9</v>
      </c>
      <c r="E21" t="s">
        <v>10</v>
      </c>
      <c r="F21" t="s">
        <v>100</v>
      </c>
      <c r="I21" t="s">
        <v>80</v>
      </c>
    </row>
    <row r="22" spans="1:9" x14ac:dyDescent="0.2">
      <c r="A22">
        <v>20</v>
      </c>
      <c r="B22" t="s">
        <v>109</v>
      </c>
      <c r="C22">
        <v>5792.21</v>
      </c>
      <c r="D22" t="s">
        <v>9</v>
      </c>
      <c r="E22" t="s">
        <v>10</v>
      </c>
      <c r="F22" t="s">
        <v>100</v>
      </c>
      <c r="I22" t="s">
        <v>80</v>
      </c>
    </row>
    <row r="23" spans="1:9" x14ac:dyDescent="0.2">
      <c r="A23">
        <v>21</v>
      </c>
      <c r="B23" t="s">
        <v>105</v>
      </c>
      <c r="C23">
        <v>-0.42598276942049401</v>
      </c>
      <c r="D23" t="s">
        <v>9</v>
      </c>
      <c r="E23" t="s">
        <v>10</v>
      </c>
      <c r="F23" t="s">
        <v>100</v>
      </c>
      <c r="I23" t="s">
        <v>80</v>
      </c>
    </row>
    <row r="24" spans="1:9" x14ac:dyDescent="0.2">
      <c r="A24">
        <v>22</v>
      </c>
      <c r="B24" t="s">
        <v>106</v>
      </c>
      <c r="C24">
        <v>-2467.38165686508</v>
      </c>
      <c r="D24" t="s">
        <v>9</v>
      </c>
      <c r="E24" t="s">
        <v>10</v>
      </c>
      <c r="F24" t="s">
        <v>100</v>
      </c>
      <c r="I24" t="s">
        <v>80</v>
      </c>
    </row>
    <row r="25" spans="1:9" x14ac:dyDescent="0.2">
      <c r="A25">
        <v>23</v>
      </c>
      <c r="B25" t="s">
        <v>71</v>
      </c>
      <c r="C25">
        <v>51590.420683337201</v>
      </c>
      <c r="D25" t="s">
        <v>9</v>
      </c>
      <c r="E25" t="s">
        <v>10</v>
      </c>
      <c r="F25" t="s">
        <v>100</v>
      </c>
      <c r="I25" t="s">
        <v>80</v>
      </c>
    </row>
    <row r="26" spans="1:9" x14ac:dyDescent="0.2">
      <c r="A26">
        <v>24</v>
      </c>
      <c r="B26" t="s">
        <v>108</v>
      </c>
      <c r="C26">
        <v>0</v>
      </c>
      <c r="D26" t="s">
        <v>9</v>
      </c>
      <c r="E26" t="s">
        <v>10</v>
      </c>
      <c r="F26" t="s">
        <v>100</v>
      </c>
      <c r="I26" t="s">
        <v>80</v>
      </c>
    </row>
    <row r="27" spans="1:9" x14ac:dyDescent="0.2">
      <c r="A27">
        <v>0</v>
      </c>
      <c r="B27" t="s">
        <v>8</v>
      </c>
      <c r="C27">
        <v>-73142</v>
      </c>
      <c r="D27" t="s">
        <v>9</v>
      </c>
      <c r="E27" t="s">
        <v>10</v>
      </c>
      <c r="F27" t="s">
        <v>11</v>
      </c>
      <c r="G27" t="s">
        <v>81</v>
      </c>
      <c r="H27" t="s">
        <v>81</v>
      </c>
      <c r="I27" t="s">
        <v>26</v>
      </c>
    </row>
    <row r="28" spans="1:9" x14ac:dyDescent="0.2">
      <c r="A28">
        <v>1</v>
      </c>
      <c r="B28" t="s">
        <v>13</v>
      </c>
      <c r="C28">
        <v>23112</v>
      </c>
      <c r="D28" t="s">
        <v>9</v>
      </c>
      <c r="E28" t="s">
        <v>10</v>
      </c>
      <c r="F28" t="s">
        <v>11</v>
      </c>
      <c r="G28" t="s">
        <v>81</v>
      </c>
      <c r="H28" t="s">
        <v>81</v>
      </c>
      <c r="I28" t="s">
        <v>26</v>
      </c>
    </row>
    <row r="29" spans="1:9" x14ac:dyDescent="0.2">
      <c r="A29">
        <v>2</v>
      </c>
      <c r="B29" t="s">
        <v>14</v>
      </c>
      <c r="C29">
        <v>-1329</v>
      </c>
      <c r="D29" t="s">
        <v>9</v>
      </c>
      <c r="E29" t="s">
        <v>10</v>
      </c>
      <c r="F29" t="s">
        <v>11</v>
      </c>
      <c r="G29" t="s">
        <v>81</v>
      </c>
      <c r="H29" t="s">
        <v>81</v>
      </c>
      <c r="I29" t="s">
        <v>26</v>
      </c>
    </row>
    <row r="30" spans="1:9" x14ac:dyDescent="0.2">
      <c r="A30">
        <v>3</v>
      </c>
      <c r="B30" t="s">
        <v>15</v>
      </c>
      <c r="C30">
        <v>-164653</v>
      </c>
      <c r="D30" t="s">
        <v>9</v>
      </c>
      <c r="E30" t="s">
        <v>10</v>
      </c>
      <c r="F30" t="s">
        <v>11</v>
      </c>
      <c r="G30" t="s">
        <v>81</v>
      </c>
      <c r="H30" t="s">
        <v>81</v>
      </c>
      <c r="I30" t="s">
        <v>26</v>
      </c>
    </row>
    <row r="31" spans="1:9" x14ac:dyDescent="0.2">
      <c r="A31">
        <v>4</v>
      </c>
      <c r="B31" t="s">
        <v>16</v>
      </c>
      <c r="C31">
        <v>-1078</v>
      </c>
      <c r="D31" t="s">
        <v>9</v>
      </c>
      <c r="E31" t="s">
        <v>10</v>
      </c>
      <c r="F31" t="s">
        <v>11</v>
      </c>
      <c r="G31" t="s">
        <v>81</v>
      </c>
      <c r="H31" t="s">
        <v>81</v>
      </c>
      <c r="I31" t="s">
        <v>26</v>
      </c>
    </row>
    <row r="32" spans="1:9" x14ac:dyDescent="0.2">
      <c r="A32">
        <v>5</v>
      </c>
      <c r="B32" t="s">
        <v>17</v>
      </c>
      <c r="C32">
        <v>-133501</v>
      </c>
      <c r="D32" t="s">
        <v>9</v>
      </c>
      <c r="E32" t="s">
        <v>10</v>
      </c>
      <c r="F32" t="s">
        <v>11</v>
      </c>
      <c r="G32" t="s">
        <v>81</v>
      </c>
      <c r="H32" t="s">
        <v>81</v>
      </c>
      <c r="I32" t="s">
        <v>26</v>
      </c>
    </row>
    <row r="33" spans="1:9" x14ac:dyDescent="0.2">
      <c r="A33">
        <v>6</v>
      </c>
      <c r="B33" t="s">
        <v>18</v>
      </c>
      <c r="C33">
        <v>0</v>
      </c>
      <c r="D33" t="s">
        <v>9</v>
      </c>
      <c r="E33" t="s">
        <v>10</v>
      </c>
      <c r="F33" t="s">
        <v>11</v>
      </c>
      <c r="G33" t="s">
        <v>81</v>
      </c>
      <c r="H33" t="s">
        <v>81</v>
      </c>
      <c r="I33" t="s">
        <v>26</v>
      </c>
    </row>
    <row r="34" spans="1:9" x14ac:dyDescent="0.2">
      <c r="A34">
        <v>7</v>
      </c>
      <c r="B34" t="s">
        <v>19</v>
      </c>
      <c r="C34">
        <v>277</v>
      </c>
      <c r="D34" t="s">
        <v>9</v>
      </c>
      <c r="E34" t="s">
        <v>10</v>
      </c>
      <c r="F34" t="s">
        <v>11</v>
      </c>
      <c r="G34" t="s">
        <v>81</v>
      </c>
      <c r="H34" t="s">
        <v>81</v>
      </c>
      <c r="I34" t="s">
        <v>26</v>
      </c>
    </row>
    <row r="35" spans="1:9" x14ac:dyDescent="0.2">
      <c r="A35">
        <v>8</v>
      </c>
      <c r="B35" t="s">
        <v>20</v>
      </c>
      <c r="C35">
        <v>2093</v>
      </c>
      <c r="D35" t="s">
        <v>9</v>
      </c>
      <c r="E35" t="s">
        <v>10</v>
      </c>
      <c r="F35" t="s">
        <v>11</v>
      </c>
      <c r="G35" t="s">
        <v>81</v>
      </c>
      <c r="H35" t="s">
        <v>81</v>
      </c>
      <c r="I35" t="s">
        <v>26</v>
      </c>
    </row>
    <row r="36" spans="1:9" x14ac:dyDescent="0.2">
      <c r="A36">
        <v>9</v>
      </c>
      <c r="B36" t="s">
        <v>21</v>
      </c>
      <c r="C36">
        <v>6</v>
      </c>
      <c r="D36" t="s">
        <v>9</v>
      </c>
      <c r="E36" t="s">
        <v>10</v>
      </c>
      <c r="F36" t="s">
        <v>11</v>
      </c>
      <c r="G36" t="s">
        <v>81</v>
      </c>
      <c r="H36" t="s">
        <v>81</v>
      </c>
      <c r="I36" t="s">
        <v>26</v>
      </c>
    </row>
    <row r="37" spans="1:9" x14ac:dyDescent="0.2">
      <c r="A37">
        <v>10</v>
      </c>
      <c r="B37" t="s">
        <v>22</v>
      </c>
      <c r="C37">
        <v>755</v>
      </c>
      <c r="D37" t="s">
        <v>9</v>
      </c>
      <c r="E37" t="s">
        <v>10</v>
      </c>
      <c r="F37" t="s">
        <v>11</v>
      </c>
      <c r="G37" t="s">
        <v>81</v>
      </c>
      <c r="H37" t="s">
        <v>81</v>
      </c>
      <c r="I37" t="s">
        <v>26</v>
      </c>
    </row>
    <row r="38" spans="1:9" x14ac:dyDescent="0.2">
      <c r="A38">
        <v>11</v>
      </c>
      <c r="B38" t="s">
        <v>23</v>
      </c>
      <c r="C38">
        <v>145462</v>
      </c>
      <c r="D38" t="s">
        <v>9</v>
      </c>
      <c r="E38" t="s">
        <v>10</v>
      </c>
      <c r="F38" t="s">
        <v>11</v>
      </c>
      <c r="G38" t="s">
        <v>81</v>
      </c>
      <c r="H38" t="s">
        <v>81</v>
      </c>
      <c r="I38" t="s">
        <v>26</v>
      </c>
    </row>
    <row r="39" spans="1:9" x14ac:dyDescent="0.2">
      <c r="A39">
        <v>12</v>
      </c>
      <c r="B39" t="s">
        <v>24</v>
      </c>
      <c r="C39">
        <v>2628</v>
      </c>
      <c r="D39" t="s">
        <v>9</v>
      </c>
      <c r="E39" t="s">
        <v>10</v>
      </c>
      <c r="F39" t="s">
        <v>11</v>
      </c>
      <c r="G39" t="s">
        <v>81</v>
      </c>
      <c r="H39" t="s">
        <v>81</v>
      </c>
      <c r="I39" t="s">
        <v>26</v>
      </c>
    </row>
    <row r="40" spans="1:9" x14ac:dyDescent="0.2">
      <c r="A40">
        <v>13</v>
      </c>
      <c r="B40" t="s">
        <v>25</v>
      </c>
      <c r="C40">
        <v>32296</v>
      </c>
      <c r="D40" t="s">
        <v>9</v>
      </c>
      <c r="E40" t="s">
        <v>10</v>
      </c>
      <c r="F40" t="s">
        <v>11</v>
      </c>
      <c r="G40" t="s">
        <v>81</v>
      </c>
      <c r="H40" t="s">
        <v>81</v>
      </c>
      <c r="I40" t="s">
        <v>26</v>
      </c>
    </row>
    <row r="41" spans="1:9" x14ac:dyDescent="0.2">
      <c r="A41">
        <v>14</v>
      </c>
      <c r="B41" t="s">
        <v>82</v>
      </c>
      <c r="C41">
        <v>-343760</v>
      </c>
      <c r="D41" t="s">
        <v>9</v>
      </c>
      <c r="E41" t="s">
        <v>10</v>
      </c>
      <c r="F41" t="s">
        <v>82</v>
      </c>
      <c r="I41" t="s">
        <v>26</v>
      </c>
    </row>
    <row r="42" spans="1:9" x14ac:dyDescent="0.2">
      <c r="A42">
        <v>15</v>
      </c>
      <c r="B42" t="s">
        <v>83</v>
      </c>
      <c r="C42">
        <v>-1208.7619057223301</v>
      </c>
      <c r="D42" t="s">
        <v>9</v>
      </c>
      <c r="E42" t="s">
        <v>10</v>
      </c>
      <c r="F42" t="s">
        <v>46</v>
      </c>
      <c r="I42" t="s">
        <v>26</v>
      </c>
    </row>
    <row r="43" spans="1:9" x14ac:dyDescent="0.2">
      <c r="A43">
        <v>16</v>
      </c>
      <c r="B43" t="s">
        <v>84</v>
      </c>
      <c r="C43">
        <v>-344968.76190572203</v>
      </c>
      <c r="D43" t="s">
        <v>9</v>
      </c>
      <c r="E43" t="s">
        <v>10</v>
      </c>
      <c r="F43" t="s">
        <v>84</v>
      </c>
      <c r="I43" t="s">
        <v>26</v>
      </c>
    </row>
    <row r="44" spans="1:9" x14ac:dyDescent="0.2">
      <c r="A44">
        <v>17</v>
      </c>
      <c r="B44" t="s">
        <v>51</v>
      </c>
      <c r="C44">
        <v>-347338.76190572203</v>
      </c>
      <c r="D44" t="s">
        <v>9</v>
      </c>
      <c r="E44" t="s">
        <v>10</v>
      </c>
      <c r="F44" t="s">
        <v>85</v>
      </c>
      <c r="I44" t="s">
        <v>26</v>
      </c>
    </row>
    <row r="45" spans="1:9" x14ac:dyDescent="0.2">
      <c r="A45">
        <v>18</v>
      </c>
      <c r="B45" t="s">
        <v>86</v>
      </c>
      <c r="C45">
        <v>105279.62857171601</v>
      </c>
      <c r="D45" t="s">
        <v>9</v>
      </c>
      <c r="E45" t="s">
        <v>10</v>
      </c>
      <c r="F45" t="s">
        <v>85</v>
      </c>
      <c r="I45" t="s">
        <v>26</v>
      </c>
    </row>
    <row r="46" spans="1:9" x14ac:dyDescent="0.2">
      <c r="A46">
        <v>19</v>
      </c>
      <c r="B46" t="s">
        <v>87</v>
      </c>
      <c r="C46">
        <v>6</v>
      </c>
      <c r="D46" t="s">
        <v>9</v>
      </c>
      <c r="E46" t="s">
        <v>10</v>
      </c>
      <c r="F46" t="s">
        <v>85</v>
      </c>
      <c r="I46" t="s">
        <v>26</v>
      </c>
    </row>
    <row r="47" spans="1:9" x14ac:dyDescent="0.2">
      <c r="A47">
        <v>20</v>
      </c>
      <c r="B47" t="s">
        <v>88</v>
      </c>
      <c r="C47">
        <v>0</v>
      </c>
      <c r="D47" t="s">
        <v>9</v>
      </c>
      <c r="E47" t="s">
        <v>10</v>
      </c>
      <c r="F47" t="s">
        <v>85</v>
      </c>
      <c r="I47" t="s">
        <v>26</v>
      </c>
    </row>
    <row r="48" spans="1:9" x14ac:dyDescent="0.2">
      <c r="A48">
        <v>21</v>
      </c>
      <c r="B48" t="s">
        <v>89</v>
      </c>
      <c r="C48">
        <v>-346040.76190572203</v>
      </c>
      <c r="D48" t="s">
        <v>9</v>
      </c>
      <c r="E48" t="s">
        <v>10</v>
      </c>
      <c r="F48" t="s">
        <v>90</v>
      </c>
      <c r="I48" t="s">
        <v>26</v>
      </c>
    </row>
    <row r="49" spans="1:9" x14ac:dyDescent="0.2">
      <c r="A49">
        <v>22</v>
      </c>
      <c r="B49" t="s">
        <v>90</v>
      </c>
      <c r="C49">
        <v>0</v>
      </c>
      <c r="D49" t="s">
        <v>9</v>
      </c>
      <c r="E49" t="s">
        <v>10</v>
      </c>
      <c r="F49" t="s">
        <v>90</v>
      </c>
      <c r="I49" t="s">
        <v>26</v>
      </c>
    </row>
    <row r="50" spans="1:9" x14ac:dyDescent="0.2">
      <c r="A50">
        <v>23</v>
      </c>
      <c r="B50" t="s">
        <v>91</v>
      </c>
      <c r="C50">
        <v>0</v>
      </c>
      <c r="D50" t="s">
        <v>9</v>
      </c>
      <c r="E50" t="s">
        <v>10</v>
      </c>
      <c r="F50" t="s">
        <v>90</v>
      </c>
      <c r="I50" t="s">
        <v>26</v>
      </c>
    </row>
    <row r="51" spans="1:9" x14ac:dyDescent="0.2">
      <c r="A51">
        <v>24</v>
      </c>
      <c r="B51" t="s">
        <v>133</v>
      </c>
      <c r="C51">
        <v>0</v>
      </c>
      <c r="D51" t="s">
        <v>9</v>
      </c>
      <c r="E51" t="s">
        <v>10</v>
      </c>
      <c r="F51" t="s">
        <v>90</v>
      </c>
      <c r="I51" t="s">
        <v>26</v>
      </c>
    </row>
    <row r="52" spans="1:9" x14ac:dyDescent="0.2">
      <c r="A52">
        <v>25</v>
      </c>
      <c r="B52" t="s">
        <v>92</v>
      </c>
      <c r="C52">
        <v>0</v>
      </c>
      <c r="D52" t="s">
        <v>9</v>
      </c>
      <c r="E52" t="s">
        <v>10</v>
      </c>
      <c r="F52" t="s">
        <v>90</v>
      </c>
      <c r="I52" t="s">
        <v>26</v>
      </c>
    </row>
    <row r="53" spans="1:9" x14ac:dyDescent="0.2">
      <c r="A53">
        <v>26</v>
      </c>
      <c r="B53" t="s">
        <v>93</v>
      </c>
      <c r="C53">
        <v>0.42036088233914598</v>
      </c>
      <c r="D53" t="s">
        <v>9</v>
      </c>
      <c r="E53" t="s">
        <v>10</v>
      </c>
      <c r="F53" t="s">
        <v>90</v>
      </c>
      <c r="I53" t="s">
        <v>26</v>
      </c>
    </row>
    <row r="54" spans="1:9" x14ac:dyDescent="0.2">
      <c r="A54">
        <v>27</v>
      </c>
      <c r="B54" t="s">
        <v>94</v>
      </c>
      <c r="C54">
        <v>0</v>
      </c>
      <c r="D54" t="s">
        <v>9</v>
      </c>
      <c r="E54" t="s">
        <v>10</v>
      </c>
      <c r="F54" t="s">
        <v>90</v>
      </c>
      <c r="I54" t="s">
        <v>26</v>
      </c>
    </row>
    <row r="55" spans="1:9" x14ac:dyDescent="0.2">
      <c r="A55">
        <v>28</v>
      </c>
      <c r="B55" t="s">
        <v>95</v>
      </c>
      <c r="C55">
        <v>0</v>
      </c>
      <c r="D55" t="s">
        <v>9</v>
      </c>
      <c r="E55" t="s">
        <v>10</v>
      </c>
      <c r="F55" t="s">
        <v>90</v>
      </c>
      <c r="I55" t="s">
        <v>26</v>
      </c>
    </row>
    <row r="56" spans="1:9" x14ac:dyDescent="0.2">
      <c r="A56">
        <v>29</v>
      </c>
      <c r="B56" t="s">
        <v>96</v>
      </c>
      <c r="C56">
        <v>0</v>
      </c>
      <c r="D56" t="s">
        <v>9</v>
      </c>
      <c r="E56" t="s">
        <v>10</v>
      </c>
      <c r="F56" t="s">
        <v>90</v>
      </c>
      <c r="I56" t="s">
        <v>26</v>
      </c>
    </row>
    <row r="57" spans="1:9" x14ac:dyDescent="0.2">
      <c r="A57">
        <v>0</v>
      </c>
      <c r="B57" t="s">
        <v>8</v>
      </c>
      <c r="C57">
        <v>-1437</v>
      </c>
      <c r="D57" t="s">
        <v>9</v>
      </c>
      <c r="E57" t="s">
        <v>10</v>
      </c>
      <c r="F57" t="s">
        <v>11</v>
      </c>
      <c r="G57" t="s">
        <v>81</v>
      </c>
      <c r="H57" t="s">
        <v>81</v>
      </c>
      <c r="I57" t="s">
        <v>36</v>
      </c>
    </row>
    <row r="58" spans="1:9" x14ac:dyDescent="0.2">
      <c r="A58">
        <v>1</v>
      </c>
      <c r="B58" t="s">
        <v>13</v>
      </c>
      <c r="C58">
        <v>1158</v>
      </c>
      <c r="D58" t="s">
        <v>9</v>
      </c>
      <c r="E58" t="s">
        <v>10</v>
      </c>
      <c r="F58" t="s">
        <v>11</v>
      </c>
      <c r="G58" t="s">
        <v>81</v>
      </c>
      <c r="H58" t="s">
        <v>81</v>
      </c>
      <c r="I58" t="s">
        <v>36</v>
      </c>
    </row>
    <row r="59" spans="1:9" x14ac:dyDescent="0.2">
      <c r="A59">
        <v>2</v>
      </c>
      <c r="B59" t="s">
        <v>14</v>
      </c>
      <c r="C59">
        <v>-4080</v>
      </c>
      <c r="D59" t="s">
        <v>9</v>
      </c>
      <c r="E59" t="s">
        <v>10</v>
      </c>
      <c r="F59" t="s">
        <v>11</v>
      </c>
      <c r="G59" t="s">
        <v>81</v>
      </c>
      <c r="H59" t="s">
        <v>81</v>
      </c>
      <c r="I59" t="s">
        <v>36</v>
      </c>
    </row>
    <row r="60" spans="1:9" x14ac:dyDescent="0.2">
      <c r="A60">
        <v>3</v>
      </c>
      <c r="B60" t="s">
        <v>15</v>
      </c>
      <c r="C60">
        <v>-19736</v>
      </c>
      <c r="D60" t="s">
        <v>9</v>
      </c>
      <c r="E60" t="s">
        <v>10</v>
      </c>
      <c r="F60" t="s">
        <v>11</v>
      </c>
      <c r="G60" t="s">
        <v>81</v>
      </c>
      <c r="H60" t="s">
        <v>81</v>
      </c>
      <c r="I60" t="s">
        <v>36</v>
      </c>
    </row>
    <row r="61" spans="1:9" x14ac:dyDescent="0.2">
      <c r="A61">
        <v>4</v>
      </c>
      <c r="B61" t="s">
        <v>16</v>
      </c>
      <c r="C61">
        <v>-2642</v>
      </c>
      <c r="D61" t="s">
        <v>9</v>
      </c>
      <c r="E61" t="s">
        <v>10</v>
      </c>
      <c r="F61" t="s">
        <v>11</v>
      </c>
      <c r="G61" t="s">
        <v>81</v>
      </c>
      <c r="H61" t="s">
        <v>81</v>
      </c>
      <c r="I61" t="s">
        <v>36</v>
      </c>
    </row>
    <row r="62" spans="1:9" x14ac:dyDescent="0.2">
      <c r="A62">
        <v>5</v>
      </c>
      <c r="B62" t="s">
        <v>17</v>
      </c>
      <c r="C62">
        <v>-12781</v>
      </c>
      <c r="D62" t="s">
        <v>9</v>
      </c>
      <c r="E62" t="s">
        <v>10</v>
      </c>
      <c r="F62" t="s">
        <v>11</v>
      </c>
      <c r="G62" t="s">
        <v>81</v>
      </c>
      <c r="H62" t="s">
        <v>81</v>
      </c>
      <c r="I62" t="s">
        <v>36</v>
      </c>
    </row>
    <row r="63" spans="1:9" x14ac:dyDescent="0.2">
      <c r="A63">
        <v>6</v>
      </c>
      <c r="B63" t="s">
        <v>18</v>
      </c>
      <c r="C63">
        <v>0</v>
      </c>
      <c r="D63" t="s">
        <v>9</v>
      </c>
      <c r="E63" t="s">
        <v>10</v>
      </c>
      <c r="F63" t="s">
        <v>11</v>
      </c>
      <c r="G63" t="s">
        <v>81</v>
      </c>
      <c r="H63" t="s">
        <v>81</v>
      </c>
      <c r="I63" t="s">
        <v>36</v>
      </c>
    </row>
    <row r="64" spans="1:9" x14ac:dyDescent="0.2">
      <c r="A64">
        <v>7</v>
      </c>
      <c r="B64" t="s">
        <v>19</v>
      </c>
      <c r="C64">
        <v>10</v>
      </c>
      <c r="D64" t="s">
        <v>9</v>
      </c>
      <c r="E64" t="s">
        <v>10</v>
      </c>
      <c r="F64" t="s">
        <v>11</v>
      </c>
      <c r="G64" t="s">
        <v>81</v>
      </c>
      <c r="H64" t="s">
        <v>81</v>
      </c>
      <c r="I64" t="s">
        <v>36</v>
      </c>
    </row>
    <row r="65" spans="1:9" x14ac:dyDescent="0.2">
      <c r="A65">
        <v>8</v>
      </c>
      <c r="B65" t="s">
        <v>20</v>
      </c>
      <c r="C65">
        <v>3</v>
      </c>
      <c r="D65" t="s">
        <v>9</v>
      </c>
      <c r="E65" t="s">
        <v>10</v>
      </c>
      <c r="F65" t="s">
        <v>11</v>
      </c>
      <c r="G65" t="s">
        <v>81</v>
      </c>
      <c r="H65" t="s">
        <v>81</v>
      </c>
      <c r="I65" t="s">
        <v>36</v>
      </c>
    </row>
    <row r="66" spans="1:9" x14ac:dyDescent="0.2">
      <c r="A66">
        <v>9</v>
      </c>
      <c r="B66" t="s">
        <v>21</v>
      </c>
      <c r="C66">
        <v>500</v>
      </c>
      <c r="D66" t="s">
        <v>9</v>
      </c>
      <c r="E66" t="s">
        <v>10</v>
      </c>
      <c r="F66" t="s">
        <v>11</v>
      </c>
      <c r="G66" t="s">
        <v>81</v>
      </c>
      <c r="H66" t="s">
        <v>81</v>
      </c>
      <c r="I66" t="s">
        <v>36</v>
      </c>
    </row>
    <row r="67" spans="1:9" x14ac:dyDescent="0.2">
      <c r="A67">
        <v>10</v>
      </c>
      <c r="B67" t="s">
        <v>22</v>
      </c>
      <c r="C67">
        <v>25</v>
      </c>
      <c r="D67" t="s">
        <v>9</v>
      </c>
      <c r="E67" t="s">
        <v>10</v>
      </c>
      <c r="F67" t="s">
        <v>11</v>
      </c>
      <c r="G67" t="s">
        <v>81</v>
      </c>
      <c r="H67" t="s">
        <v>81</v>
      </c>
      <c r="I67" t="s">
        <v>36</v>
      </c>
    </row>
    <row r="68" spans="1:9" x14ac:dyDescent="0.2">
      <c r="A68">
        <v>11</v>
      </c>
      <c r="B68" t="s">
        <v>23</v>
      </c>
      <c r="C68">
        <v>15522</v>
      </c>
      <c r="D68" t="s">
        <v>9</v>
      </c>
      <c r="E68" t="s">
        <v>10</v>
      </c>
      <c r="F68" t="s">
        <v>11</v>
      </c>
      <c r="G68" t="s">
        <v>81</v>
      </c>
      <c r="H68" t="s">
        <v>81</v>
      </c>
      <c r="I68" t="s">
        <v>36</v>
      </c>
    </row>
    <row r="69" spans="1:9" x14ac:dyDescent="0.2">
      <c r="A69">
        <v>12</v>
      </c>
      <c r="B69" t="s">
        <v>24</v>
      </c>
      <c r="C69">
        <v>13</v>
      </c>
      <c r="D69" t="s">
        <v>9</v>
      </c>
      <c r="E69" t="s">
        <v>10</v>
      </c>
      <c r="F69" t="s">
        <v>11</v>
      </c>
      <c r="G69" t="s">
        <v>81</v>
      </c>
      <c r="H69" t="s">
        <v>81</v>
      </c>
      <c r="I69" t="s">
        <v>36</v>
      </c>
    </row>
    <row r="70" spans="1:9" x14ac:dyDescent="0.2">
      <c r="A70">
        <v>13</v>
      </c>
      <c r="B70" t="s">
        <v>25</v>
      </c>
      <c r="C70">
        <v>378</v>
      </c>
      <c r="D70" t="s">
        <v>9</v>
      </c>
      <c r="E70" t="s">
        <v>10</v>
      </c>
      <c r="F70" t="s">
        <v>11</v>
      </c>
      <c r="G70" t="s">
        <v>81</v>
      </c>
      <c r="H70" t="s">
        <v>81</v>
      </c>
      <c r="I70" t="s">
        <v>36</v>
      </c>
    </row>
    <row r="71" spans="1:9" x14ac:dyDescent="0.2">
      <c r="A71">
        <v>14</v>
      </c>
      <c r="B71" t="s">
        <v>82</v>
      </c>
      <c r="C71">
        <v>-36825</v>
      </c>
      <c r="D71" t="s">
        <v>9</v>
      </c>
      <c r="E71" t="s">
        <v>10</v>
      </c>
      <c r="F71" t="s">
        <v>82</v>
      </c>
      <c r="I71" t="s">
        <v>36</v>
      </c>
    </row>
    <row r="72" spans="1:9" x14ac:dyDescent="0.2">
      <c r="A72">
        <v>15</v>
      </c>
      <c r="B72" t="s">
        <v>83</v>
      </c>
      <c r="C72">
        <v>10.1883155534482</v>
      </c>
      <c r="D72" t="s">
        <v>9</v>
      </c>
      <c r="E72" t="s">
        <v>10</v>
      </c>
      <c r="F72" t="s">
        <v>46</v>
      </c>
      <c r="I72" t="s">
        <v>36</v>
      </c>
    </row>
    <row r="73" spans="1:9" x14ac:dyDescent="0.2">
      <c r="A73">
        <v>16</v>
      </c>
      <c r="B73" t="s">
        <v>84</v>
      </c>
      <c r="C73">
        <v>-36814.811684446497</v>
      </c>
      <c r="D73" t="s">
        <v>9</v>
      </c>
      <c r="E73" t="s">
        <v>10</v>
      </c>
      <c r="F73" t="s">
        <v>84</v>
      </c>
      <c r="I73" t="s">
        <v>36</v>
      </c>
    </row>
    <row r="74" spans="1:9" x14ac:dyDescent="0.2">
      <c r="A74">
        <v>17</v>
      </c>
      <c r="B74" t="s">
        <v>51</v>
      </c>
      <c r="C74">
        <v>-36827.811684446497</v>
      </c>
      <c r="D74" t="s">
        <v>9</v>
      </c>
      <c r="E74" t="s">
        <v>10</v>
      </c>
      <c r="F74" t="s">
        <v>85</v>
      </c>
      <c r="I74" t="s">
        <v>36</v>
      </c>
    </row>
    <row r="75" spans="1:9" x14ac:dyDescent="0.2">
      <c r="A75">
        <v>18</v>
      </c>
      <c r="B75" t="s">
        <v>86</v>
      </c>
      <c r="C75">
        <v>13690.3435053339</v>
      </c>
      <c r="D75" t="s">
        <v>9</v>
      </c>
      <c r="E75" t="s">
        <v>10</v>
      </c>
      <c r="F75" t="s">
        <v>85</v>
      </c>
      <c r="I75" t="s">
        <v>36</v>
      </c>
    </row>
    <row r="76" spans="1:9" x14ac:dyDescent="0.2">
      <c r="A76">
        <v>19</v>
      </c>
      <c r="B76" t="s">
        <v>87</v>
      </c>
      <c r="C76">
        <v>500</v>
      </c>
      <c r="D76" t="s">
        <v>9</v>
      </c>
      <c r="E76" t="s">
        <v>10</v>
      </c>
      <c r="F76" t="s">
        <v>85</v>
      </c>
      <c r="I76" t="s">
        <v>36</v>
      </c>
    </row>
    <row r="77" spans="1:9" x14ac:dyDescent="0.2">
      <c r="A77">
        <v>20</v>
      </c>
      <c r="B77" t="s">
        <v>88</v>
      </c>
      <c r="C77">
        <v>0</v>
      </c>
      <c r="D77" t="s">
        <v>9</v>
      </c>
      <c r="E77" t="s">
        <v>10</v>
      </c>
      <c r="F77" t="s">
        <v>85</v>
      </c>
      <c r="I77" t="s">
        <v>36</v>
      </c>
    </row>
    <row r="78" spans="1:9" x14ac:dyDescent="0.2">
      <c r="A78">
        <v>21</v>
      </c>
      <c r="B78" t="s">
        <v>89</v>
      </c>
      <c r="C78">
        <v>-38956.811684446497</v>
      </c>
      <c r="D78" t="s">
        <v>9</v>
      </c>
      <c r="E78" t="s">
        <v>10</v>
      </c>
      <c r="F78" t="s">
        <v>90</v>
      </c>
      <c r="I78" t="s">
        <v>36</v>
      </c>
    </row>
    <row r="79" spans="1:9" x14ac:dyDescent="0.2">
      <c r="A79">
        <v>22</v>
      </c>
      <c r="B79" t="s">
        <v>90</v>
      </c>
      <c r="C79">
        <v>0</v>
      </c>
      <c r="D79" t="s">
        <v>9</v>
      </c>
      <c r="E79" t="s">
        <v>10</v>
      </c>
      <c r="F79" t="s">
        <v>90</v>
      </c>
      <c r="I79" t="s">
        <v>36</v>
      </c>
    </row>
    <row r="80" spans="1:9" x14ac:dyDescent="0.2">
      <c r="A80">
        <v>23</v>
      </c>
      <c r="B80" t="s">
        <v>91</v>
      </c>
      <c r="C80">
        <v>0</v>
      </c>
      <c r="D80" t="s">
        <v>9</v>
      </c>
      <c r="E80" t="s">
        <v>10</v>
      </c>
      <c r="F80" t="s">
        <v>90</v>
      </c>
      <c r="I80" t="s">
        <v>36</v>
      </c>
    </row>
    <row r="81" spans="1:9" x14ac:dyDescent="0.2">
      <c r="A81">
        <v>24</v>
      </c>
      <c r="B81" t="s">
        <v>133</v>
      </c>
      <c r="C81">
        <v>0</v>
      </c>
      <c r="D81" t="s">
        <v>9</v>
      </c>
      <c r="E81" t="s">
        <v>10</v>
      </c>
      <c r="F81" t="s">
        <v>90</v>
      </c>
      <c r="I81" t="s">
        <v>36</v>
      </c>
    </row>
    <row r="82" spans="1:9" x14ac:dyDescent="0.2">
      <c r="A82">
        <v>25</v>
      </c>
      <c r="B82" t="s">
        <v>92</v>
      </c>
      <c r="C82">
        <v>0</v>
      </c>
      <c r="D82" t="s">
        <v>9</v>
      </c>
      <c r="E82" t="s">
        <v>10</v>
      </c>
      <c r="F82" t="s">
        <v>90</v>
      </c>
      <c r="I82" t="s">
        <v>36</v>
      </c>
    </row>
    <row r="83" spans="1:9" x14ac:dyDescent="0.2">
      <c r="A83">
        <v>26</v>
      </c>
      <c r="B83" t="s">
        <v>93</v>
      </c>
      <c r="C83">
        <v>0.39844123091308098</v>
      </c>
      <c r="D83" t="s">
        <v>9</v>
      </c>
      <c r="E83" t="s">
        <v>10</v>
      </c>
      <c r="F83" t="s">
        <v>90</v>
      </c>
      <c r="I83" t="s">
        <v>36</v>
      </c>
    </row>
    <row r="84" spans="1:9" x14ac:dyDescent="0.2">
      <c r="A84">
        <v>27</v>
      </c>
      <c r="B84" t="s">
        <v>94</v>
      </c>
      <c r="C84">
        <v>0</v>
      </c>
      <c r="D84" t="s">
        <v>9</v>
      </c>
      <c r="E84" t="s">
        <v>10</v>
      </c>
      <c r="F84" t="s">
        <v>90</v>
      </c>
      <c r="I84" t="s">
        <v>36</v>
      </c>
    </row>
    <row r="85" spans="1:9" x14ac:dyDescent="0.2">
      <c r="A85">
        <v>28</v>
      </c>
      <c r="B85" t="s">
        <v>95</v>
      </c>
      <c r="C85">
        <v>0</v>
      </c>
      <c r="D85" t="s">
        <v>9</v>
      </c>
      <c r="E85" t="s">
        <v>10</v>
      </c>
      <c r="F85" t="s">
        <v>90</v>
      </c>
      <c r="I85" t="s">
        <v>36</v>
      </c>
    </row>
    <row r="86" spans="1:9" x14ac:dyDescent="0.2">
      <c r="A86">
        <v>29</v>
      </c>
      <c r="B86" t="s">
        <v>96</v>
      </c>
      <c r="C86">
        <v>0</v>
      </c>
      <c r="D86" t="s">
        <v>9</v>
      </c>
      <c r="E86" t="s">
        <v>10</v>
      </c>
      <c r="F86" t="s">
        <v>90</v>
      </c>
      <c r="I86" t="s">
        <v>36</v>
      </c>
    </row>
    <row r="87" spans="1:9" x14ac:dyDescent="0.2">
      <c r="A87">
        <v>0</v>
      </c>
      <c r="B87" t="s">
        <v>8</v>
      </c>
      <c r="C87">
        <v>-15710</v>
      </c>
      <c r="D87" t="s">
        <v>9</v>
      </c>
      <c r="E87" t="s">
        <v>10</v>
      </c>
      <c r="F87" t="s">
        <v>11</v>
      </c>
      <c r="G87" t="s">
        <v>81</v>
      </c>
      <c r="H87" t="s">
        <v>81</v>
      </c>
      <c r="I87" t="s">
        <v>37</v>
      </c>
    </row>
    <row r="88" spans="1:9" x14ac:dyDescent="0.2">
      <c r="A88">
        <v>1</v>
      </c>
      <c r="B88" t="s">
        <v>13</v>
      </c>
      <c r="C88">
        <v>10647</v>
      </c>
      <c r="D88" t="s">
        <v>9</v>
      </c>
      <c r="E88" t="s">
        <v>10</v>
      </c>
      <c r="F88" t="s">
        <v>11</v>
      </c>
      <c r="G88" t="s">
        <v>81</v>
      </c>
      <c r="H88" t="s">
        <v>81</v>
      </c>
      <c r="I88" t="s">
        <v>37</v>
      </c>
    </row>
    <row r="89" spans="1:9" x14ac:dyDescent="0.2">
      <c r="A89">
        <v>2</v>
      </c>
      <c r="B89" t="s">
        <v>14</v>
      </c>
      <c r="C89">
        <v>-61682</v>
      </c>
      <c r="D89" t="s">
        <v>9</v>
      </c>
      <c r="E89" t="s">
        <v>10</v>
      </c>
      <c r="F89" t="s">
        <v>11</v>
      </c>
      <c r="G89" t="s">
        <v>81</v>
      </c>
      <c r="H89" t="s">
        <v>81</v>
      </c>
      <c r="I89" t="s">
        <v>37</v>
      </c>
    </row>
    <row r="90" spans="1:9" x14ac:dyDescent="0.2">
      <c r="A90">
        <v>3</v>
      </c>
      <c r="B90" t="s">
        <v>15</v>
      </c>
      <c r="C90">
        <v>-23290</v>
      </c>
      <c r="D90" t="s">
        <v>9</v>
      </c>
      <c r="E90" t="s">
        <v>10</v>
      </c>
      <c r="F90" t="s">
        <v>11</v>
      </c>
      <c r="G90" t="s">
        <v>81</v>
      </c>
      <c r="H90" t="s">
        <v>81</v>
      </c>
      <c r="I90" t="s">
        <v>37</v>
      </c>
    </row>
    <row r="91" spans="1:9" x14ac:dyDescent="0.2">
      <c r="A91">
        <v>4</v>
      </c>
      <c r="B91" t="s">
        <v>16</v>
      </c>
      <c r="C91">
        <v>-41868</v>
      </c>
      <c r="D91" t="s">
        <v>9</v>
      </c>
      <c r="E91" t="s">
        <v>10</v>
      </c>
      <c r="F91" t="s">
        <v>11</v>
      </c>
      <c r="G91" t="s">
        <v>81</v>
      </c>
      <c r="H91" t="s">
        <v>81</v>
      </c>
      <c r="I91" t="s">
        <v>37</v>
      </c>
    </row>
    <row r="92" spans="1:9" x14ac:dyDescent="0.2">
      <c r="A92">
        <v>5</v>
      </c>
      <c r="B92" t="s">
        <v>17</v>
      </c>
      <c r="C92">
        <v>-15809</v>
      </c>
      <c r="D92" t="s">
        <v>9</v>
      </c>
      <c r="E92" t="s">
        <v>10</v>
      </c>
      <c r="F92" t="s">
        <v>11</v>
      </c>
      <c r="G92" t="s">
        <v>81</v>
      </c>
      <c r="H92" t="s">
        <v>81</v>
      </c>
      <c r="I92" t="s">
        <v>37</v>
      </c>
    </row>
    <row r="93" spans="1:9" x14ac:dyDescent="0.2">
      <c r="A93">
        <v>6</v>
      </c>
      <c r="B93" t="s">
        <v>18</v>
      </c>
      <c r="C93">
        <v>0</v>
      </c>
      <c r="D93" t="s">
        <v>9</v>
      </c>
      <c r="E93" t="s">
        <v>10</v>
      </c>
      <c r="F93" t="s">
        <v>11</v>
      </c>
      <c r="G93" t="s">
        <v>81</v>
      </c>
      <c r="H93" t="s">
        <v>81</v>
      </c>
      <c r="I93" t="s">
        <v>37</v>
      </c>
    </row>
    <row r="94" spans="1:9" x14ac:dyDescent="0.2">
      <c r="A94">
        <v>7</v>
      </c>
      <c r="B94" t="s">
        <v>19</v>
      </c>
      <c r="C94">
        <v>2</v>
      </c>
      <c r="D94" t="s">
        <v>9</v>
      </c>
      <c r="E94" t="s">
        <v>10</v>
      </c>
      <c r="F94" t="s">
        <v>11</v>
      </c>
      <c r="G94" t="s">
        <v>81</v>
      </c>
      <c r="H94" t="s">
        <v>81</v>
      </c>
      <c r="I94" t="s">
        <v>37</v>
      </c>
    </row>
    <row r="95" spans="1:9" x14ac:dyDescent="0.2">
      <c r="A95">
        <v>8</v>
      </c>
      <c r="B95" t="s">
        <v>20</v>
      </c>
      <c r="C95">
        <v>0</v>
      </c>
      <c r="D95" t="s">
        <v>9</v>
      </c>
      <c r="E95" t="s">
        <v>10</v>
      </c>
      <c r="F95" t="s">
        <v>11</v>
      </c>
      <c r="G95" t="s">
        <v>81</v>
      </c>
      <c r="H95" t="s">
        <v>81</v>
      </c>
      <c r="I95" t="s">
        <v>37</v>
      </c>
    </row>
    <row r="96" spans="1:9" x14ac:dyDescent="0.2">
      <c r="A96">
        <v>9</v>
      </c>
      <c r="B96" t="s">
        <v>21</v>
      </c>
      <c r="C96">
        <v>280</v>
      </c>
      <c r="D96" t="s">
        <v>9</v>
      </c>
      <c r="E96" t="s">
        <v>10</v>
      </c>
      <c r="F96" t="s">
        <v>11</v>
      </c>
      <c r="G96" t="s">
        <v>81</v>
      </c>
      <c r="H96" t="s">
        <v>81</v>
      </c>
      <c r="I96" t="s">
        <v>37</v>
      </c>
    </row>
    <row r="97" spans="1:9" x14ac:dyDescent="0.2">
      <c r="A97">
        <v>10</v>
      </c>
      <c r="B97" t="s">
        <v>22</v>
      </c>
      <c r="C97">
        <v>106</v>
      </c>
      <c r="D97" t="s">
        <v>9</v>
      </c>
      <c r="E97" t="s">
        <v>10</v>
      </c>
      <c r="F97" t="s">
        <v>11</v>
      </c>
      <c r="G97" t="s">
        <v>81</v>
      </c>
      <c r="H97" t="s">
        <v>81</v>
      </c>
      <c r="I97" t="s">
        <v>37</v>
      </c>
    </row>
    <row r="98" spans="1:9" x14ac:dyDescent="0.2">
      <c r="A98">
        <v>11</v>
      </c>
      <c r="B98" t="s">
        <v>23</v>
      </c>
      <c r="C98">
        <v>58210</v>
      </c>
      <c r="D98" t="s">
        <v>9</v>
      </c>
      <c r="E98" t="s">
        <v>10</v>
      </c>
      <c r="F98" t="s">
        <v>11</v>
      </c>
      <c r="G98" t="s">
        <v>81</v>
      </c>
      <c r="H98" t="s">
        <v>81</v>
      </c>
      <c r="I98" t="s">
        <v>37</v>
      </c>
    </row>
    <row r="99" spans="1:9" x14ac:dyDescent="0.2">
      <c r="A99">
        <v>12</v>
      </c>
      <c r="B99" t="s">
        <v>24</v>
      </c>
      <c r="C99">
        <v>2</v>
      </c>
      <c r="D99" t="s">
        <v>9</v>
      </c>
      <c r="E99" t="s">
        <v>10</v>
      </c>
      <c r="F99" t="s">
        <v>11</v>
      </c>
      <c r="G99" t="s">
        <v>81</v>
      </c>
      <c r="H99" t="s">
        <v>81</v>
      </c>
      <c r="I99" t="s">
        <v>37</v>
      </c>
    </row>
    <row r="100" spans="1:9" x14ac:dyDescent="0.2">
      <c r="A100">
        <v>13</v>
      </c>
      <c r="B100" t="s">
        <v>25</v>
      </c>
      <c r="C100">
        <v>22252</v>
      </c>
      <c r="D100" t="s">
        <v>9</v>
      </c>
      <c r="E100" t="s">
        <v>10</v>
      </c>
      <c r="F100" t="s">
        <v>11</v>
      </c>
      <c r="G100" t="s">
        <v>81</v>
      </c>
      <c r="H100" t="s">
        <v>81</v>
      </c>
      <c r="I100" t="s">
        <v>37</v>
      </c>
    </row>
    <row r="101" spans="1:9" x14ac:dyDescent="0.2">
      <c r="A101">
        <v>14</v>
      </c>
      <c r="B101" t="s">
        <v>82</v>
      </c>
      <c r="C101">
        <v>-105734</v>
      </c>
      <c r="D101" t="s">
        <v>9</v>
      </c>
      <c r="E101" t="s">
        <v>10</v>
      </c>
      <c r="F101" t="s">
        <v>82</v>
      </c>
      <c r="I101" t="s">
        <v>37</v>
      </c>
    </row>
    <row r="102" spans="1:9" x14ac:dyDescent="0.2">
      <c r="A102">
        <v>15</v>
      </c>
      <c r="B102" t="s">
        <v>83</v>
      </c>
      <c r="C102">
        <v>1.98933728417591</v>
      </c>
      <c r="D102" t="s">
        <v>9</v>
      </c>
      <c r="E102" t="s">
        <v>10</v>
      </c>
      <c r="F102" t="s">
        <v>46</v>
      </c>
      <c r="I102" t="s">
        <v>37</v>
      </c>
    </row>
    <row r="103" spans="1:9" x14ac:dyDescent="0.2">
      <c r="A103">
        <v>16</v>
      </c>
      <c r="B103" t="s">
        <v>84</v>
      </c>
      <c r="C103">
        <v>-105732.01066271499</v>
      </c>
      <c r="D103" t="s">
        <v>9</v>
      </c>
      <c r="E103" t="s">
        <v>10</v>
      </c>
      <c r="F103" t="s">
        <v>84</v>
      </c>
      <c r="I103" t="s">
        <v>37</v>
      </c>
    </row>
    <row r="104" spans="1:9" x14ac:dyDescent="0.2">
      <c r="A104">
        <v>17</v>
      </c>
      <c r="B104" t="s">
        <v>51</v>
      </c>
      <c r="C104">
        <v>-105734.01066271499</v>
      </c>
      <c r="D104" t="s">
        <v>9</v>
      </c>
      <c r="E104" t="s">
        <v>10</v>
      </c>
      <c r="F104" t="s">
        <v>85</v>
      </c>
      <c r="I104" t="s">
        <v>37</v>
      </c>
    </row>
    <row r="105" spans="1:9" x14ac:dyDescent="0.2">
      <c r="A105">
        <v>18</v>
      </c>
      <c r="B105" t="s">
        <v>86</v>
      </c>
      <c r="C105">
        <v>73588.203198814706</v>
      </c>
      <c r="D105" t="s">
        <v>9</v>
      </c>
      <c r="E105" t="s">
        <v>10</v>
      </c>
      <c r="F105" t="s">
        <v>85</v>
      </c>
      <c r="I105" t="s">
        <v>37</v>
      </c>
    </row>
    <row r="106" spans="1:9" x14ac:dyDescent="0.2">
      <c r="A106">
        <v>19</v>
      </c>
      <c r="B106" t="s">
        <v>87</v>
      </c>
      <c r="C106">
        <v>280</v>
      </c>
      <c r="D106" t="s">
        <v>9</v>
      </c>
      <c r="E106" t="s">
        <v>10</v>
      </c>
      <c r="F106" t="s">
        <v>85</v>
      </c>
      <c r="I106" t="s">
        <v>37</v>
      </c>
    </row>
    <row r="107" spans="1:9" x14ac:dyDescent="0.2">
      <c r="A107">
        <v>20</v>
      </c>
      <c r="B107" t="s">
        <v>88</v>
      </c>
      <c r="C107">
        <v>0</v>
      </c>
      <c r="D107" t="s">
        <v>9</v>
      </c>
      <c r="E107" t="s">
        <v>10</v>
      </c>
      <c r="F107" t="s">
        <v>85</v>
      </c>
      <c r="I107" t="s">
        <v>37</v>
      </c>
    </row>
    <row r="108" spans="1:9" x14ac:dyDescent="0.2">
      <c r="A108">
        <v>21</v>
      </c>
      <c r="B108" t="s">
        <v>89</v>
      </c>
      <c r="C108">
        <v>-147320.01066271501</v>
      </c>
      <c r="D108" t="s">
        <v>9</v>
      </c>
      <c r="E108" t="s">
        <v>10</v>
      </c>
      <c r="F108" t="s">
        <v>90</v>
      </c>
      <c r="I108" t="s">
        <v>37</v>
      </c>
    </row>
    <row r="109" spans="1:9" x14ac:dyDescent="0.2">
      <c r="A109">
        <v>22</v>
      </c>
      <c r="B109" t="s">
        <v>90</v>
      </c>
      <c r="C109">
        <v>0</v>
      </c>
      <c r="D109" t="s">
        <v>9</v>
      </c>
      <c r="E109" t="s">
        <v>10</v>
      </c>
      <c r="F109" t="s">
        <v>90</v>
      </c>
      <c r="I109" t="s">
        <v>37</v>
      </c>
    </row>
    <row r="110" spans="1:9" x14ac:dyDescent="0.2">
      <c r="A110">
        <v>23</v>
      </c>
      <c r="B110" t="s">
        <v>91</v>
      </c>
      <c r="C110">
        <v>0</v>
      </c>
      <c r="D110" t="s">
        <v>9</v>
      </c>
      <c r="E110" t="s">
        <v>10</v>
      </c>
      <c r="F110" t="s">
        <v>90</v>
      </c>
      <c r="I110" t="s">
        <v>37</v>
      </c>
    </row>
    <row r="111" spans="1:9" x14ac:dyDescent="0.2">
      <c r="A111">
        <v>24</v>
      </c>
      <c r="B111" t="s">
        <v>133</v>
      </c>
      <c r="C111">
        <v>0</v>
      </c>
      <c r="D111" t="s">
        <v>9</v>
      </c>
      <c r="E111" t="s">
        <v>10</v>
      </c>
      <c r="F111" t="s">
        <v>90</v>
      </c>
      <c r="I111" t="s">
        <v>37</v>
      </c>
    </row>
    <row r="112" spans="1:9" x14ac:dyDescent="0.2">
      <c r="A112">
        <v>25</v>
      </c>
      <c r="B112" t="s">
        <v>92</v>
      </c>
      <c r="C112">
        <v>0</v>
      </c>
      <c r="D112" t="s">
        <v>9</v>
      </c>
      <c r="E112" t="s">
        <v>10</v>
      </c>
      <c r="F112" t="s">
        <v>90</v>
      </c>
      <c r="I112" t="s">
        <v>37</v>
      </c>
    </row>
    <row r="113" spans="1:9" x14ac:dyDescent="0.2">
      <c r="A113">
        <v>26</v>
      </c>
      <c r="B113" t="s">
        <v>93</v>
      </c>
      <c r="C113">
        <v>0.395126227171336</v>
      </c>
      <c r="D113" t="s">
        <v>9</v>
      </c>
      <c r="E113" t="s">
        <v>10</v>
      </c>
      <c r="F113" t="s">
        <v>90</v>
      </c>
      <c r="I113" t="s">
        <v>37</v>
      </c>
    </row>
    <row r="114" spans="1:9" x14ac:dyDescent="0.2">
      <c r="A114">
        <v>27</v>
      </c>
      <c r="B114" t="s">
        <v>94</v>
      </c>
      <c r="C114">
        <v>0</v>
      </c>
      <c r="D114" t="s">
        <v>9</v>
      </c>
      <c r="E114" t="s">
        <v>10</v>
      </c>
      <c r="F114" t="s">
        <v>90</v>
      </c>
      <c r="I114" t="s">
        <v>37</v>
      </c>
    </row>
    <row r="115" spans="1:9" x14ac:dyDescent="0.2">
      <c r="A115">
        <v>28</v>
      </c>
      <c r="B115" t="s">
        <v>95</v>
      </c>
      <c r="C115">
        <v>0</v>
      </c>
      <c r="D115" t="s">
        <v>9</v>
      </c>
      <c r="E115" t="s">
        <v>10</v>
      </c>
      <c r="F115" t="s">
        <v>90</v>
      </c>
      <c r="I115" t="s">
        <v>37</v>
      </c>
    </row>
    <row r="116" spans="1:9" x14ac:dyDescent="0.2">
      <c r="A116">
        <v>29</v>
      </c>
      <c r="B116" t="s">
        <v>96</v>
      </c>
      <c r="C116">
        <v>0</v>
      </c>
      <c r="D116" t="s">
        <v>9</v>
      </c>
      <c r="E116" t="s">
        <v>10</v>
      </c>
      <c r="F116" t="s">
        <v>90</v>
      </c>
      <c r="I116" t="s">
        <v>37</v>
      </c>
    </row>
    <row r="117" spans="1:9" x14ac:dyDescent="0.2">
      <c r="A117">
        <v>0</v>
      </c>
      <c r="B117" t="s">
        <v>8</v>
      </c>
      <c r="C117">
        <v>-33078</v>
      </c>
      <c r="D117" t="s">
        <v>9</v>
      </c>
      <c r="E117" t="s">
        <v>10</v>
      </c>
      <c r="F117" t="s">
        <v>11</v>
      </c>
      <c r="G117" t="s">
        <v>81</v>
      </c>
      <c r="H117" t="s">
        <v>81</v>
      </c>
      <c r="I117" t="s">
        <v>33</v>
      </c>
    </row>
    <row r="118" spans="1:9" x14ac:dyDescent="0.2">
      <c r="A118">
        <v>1</v>
      </c>
      <c r="B118" t="s">
        <v>13</v>
      </c>
      <c r="C118">
        <v>9254</v>
      </c>
      <c r="D118" t="s">
        <v>9</v>
      </c>
      <c r="E118" t="s">
        <v>10</v>
      </c>
      <c r="F118" t="s">
        <v>11</v>
      </c>
      <c r="G118" t="s">
        <v>81</v>
      </c>
      <c r="H118" t="s">
        <v>81</v>
      </c>
      <c r="I118" t="s">
        <v>33</v>
      </c>
    </row>
    <row r="119" spans="1:9" x14ac:dyDescent="0.2">
      <c r="A119">
        <v>2</v>
      </c>
      <c r="B119" t="s">
        <v>14</v>
      </c>
      <c r="C119">
        <v>-96423</v>
      </c>
      <c r="D119" t="s">
        <v>9</v>
      </c>
      <c r="E119" t="s">
        <v>10</v>
      </c>
      <c r="F119" t="s">
        <v>11</v>
      </c>
      <c r="G119" t="s">
        <v>81</v>
      </c>
      <c r="H119" t="s">
        <v>81</v>
      </c>
      <c r="I119" t="s">
        <v>33</v>
      </c>
    </row>
    <row r="120" spans="1:9" x14ac:dyDescent="0.2">
      <c r="A120">
        <v>3</v>
      </c>
      <c r="B120" t="s">
        <v>15</v>
      </c>
      <c r="C120">
        <v>-11487</v>
      </c>
      <c r="D120" t="s">
        <v>9</v>
      </c>
      <c r="E120" t="s">
        <v>10</v>
      </c>
      <c r="F120" t="s">
        <v>11</v>
      </c>
      <c r="G120" t="s">
        <v>81</v>
      </c>
      <c r="H120" t="s">
        <v>81</v>
      </c>
      <c r="I120" t="s">
        <v>33</v>
      </c>
    </row>
    <row r="121" spans="1:9" x14ac:dyDescent="0.2">
      <c r="A121">
        <v>4</v>
      </c>
      <c r="B121" t="s">
        <v>16</v>
      </c>
      <c r="C121">
        <v>-75078</v>
      </c>
      <c r="D121" t="s">
        <v>9</v>
      </c>
      <c r="E121" t="s">
        <v>10</v>
      </c>
      <c r="F121" t="s">
        <v>11</v>
      </c>
      <c r="G121" t="s">
        <v>81</v>
      </c>
      <c r="H121" t="s">
        <v>81</v>
      </c>
      <c r="I121" t="s">
        <v>33</v>
      </c>
    </row>
    <row r="122" spans="1:9" x14ac:dyDescent="0.2">
      <c r="A122">
        <v>5</v>
      </c>
      <c r="B122" t="s">
        <v>17</v>
      </c>
      <c r="C122">
        <v>-8944</v>
      </c>
      <c r="D122" t="s">
        <v>9</v>
      </c>
      <c r="E122" t="s">
        <v>10</v>
      </c>
      <c r="F122" t="s">
        <v>11</v>
      </c>
      <c r="G122" t="s">
        <v>81</v>
      </c>
      <c r="H122" t="s">
        <v>81</v>
      </c>
      <c r="I122" t="s">
        <v>33</v>
      </c>
    </row>
    <row r="123" spans="1:9" x14ac:dyDescent="0.2">
      <c r="A123">
        <v>6</v>
      </c>
      <c r="B123" t="s">
        <v>18</v>
      </c>
      <c r="C123">
        <v>0</v>
      </c>
      <c r="D123" t="s">
        <v>9</v>
      </c>
      <c r="E123" t="s">
        <v>10</v>
      </c>
      <c r="F123" t="s">
        <v>11</v>
      </c>
      <c r="G123" t="s">
        <v>81</v>
      </c>
      <c r="H123" t="s">
        <v>81</v>
      </c>
      <c r="I123" t="s">
        <v>33</v>
      </c>
    </row>
    <row r="124" spans="1:9" x14ac:dyDescent="0.2">
      <c r="A124">
        <v>7</v>
      </c>
      <c r="B124" t="s">
        <v>19</v>
      </c>
      <c r="C124">
        <v>27</v>
      </c>
      <c r="D124" t="s">
        <v>9</v>
      </c>
      <c r="E124" t="s">
        <v>10</v>
      </c>
      <c r="F124" t="s">
        <v>11</v>
      </c>
      <c r="G124" t="s">
        <v>81</v>
      </c>
      <c r="H124" t="s">
        <v>81</v>
      </c>
      <c r="I124" t="s">
        <v>33</v>
      </c>
    </row>
    <row r="125" spans="1:9" x14ac:dyDescent="0.2">
      <c r="A125">
        <v>8</v>
      </c>
      <c r="B125" t="s">
        <v>20</v>
      </c>
      <c r="C125">
        <v>5046</v>
      </c>
      <c r="D125" t="s">
        <v>9</v>
      </c>
      <c r="E125" t="s">
        <v>10</v>
      </c>
      <c r="F125" t="s">
        <v>11</v>
      </c>
      <c r="G125" t="s">
        <v>81</v>
      </c>
      <c r="H125" t="s">
        <v>81</v>
      </c>
      <c r="I125" t="s">
        <v>33</v>
      </c>
    </row>
    <row r="126" spans="1:9" x14ac:dyDescent="0.2">
      <c r="A126">
        <v>9</v>
      </c>
      <c r="B126" t="s">
        <v>21</v>
      </c>
      <c r="C126">
        <v>489</v>
      </c>
      <c r="D126" t="s">
        <v>9</v>
      </c>
      <c r="E126" t="s">
        <v>10</v>
      </c>
      <c r="F126" t="s">
        <v>11</v>
      </c>
      <c r="G126" t="s">
        <v>81</v>
      </c>
      <c r="H126" t="s">
        <v>81</v>
      </c>
      <c r="I126" t="s">
        <v>33</v>
      </c>
    </row>
    <row r="127" spans="1:9" x14ac:dyDescent="0.2">
      <c r="A127">
        <v>10</v>
      </c>
      <c r="B127" t="s">
        <v>22</v>
      </c>
      <c r="C127">
        <v>58</v>
      </c>
      <c r="D127" t="s">
        <v>9</v>
      </c>
      <c r="E127" t="s">
        <v>10</v>
      </c>
      <c r="F127" t="s">
        <v>11</v>
      </c>
      <c r="G127" t="s">
        <v>81</v>
      </c>
      <c r="H127" t="s">
        <v>81</v>
      </c>
      <c r="I127" t="s">
        <v>33</v>
      </c>
    </row>
    <row r="128" spans="1:9" x14ac:dyDescent="0.2">
      <c r="A128">
        <v>11</v>
      </c>
      <c r="B128" t="s">
        <v>23</v>
      </c>
      <c r="C128">
        <v>80090</v>
      </c>
      <c r="D128" t="s">
        <v>9</v>
      </c>
      <c r="E128" t="s">
        <v>10</v>
      </c>
      <c r="F128" t="s">
        <v>11</v>
      </c>
      <c r="G128" t="s">
        <v>81</v>
      </c>
      <c r="H128" t="s">
        <v>81</v>
      </c>
      <c r="I128" t="s">
        <v>33</v>
      </c>
    </row>
    <row r="129" spans="1:9" x14ac:dyDescent="0.2">
      <c r="A129">
        <v>12</v>
      </c>
      <c r="B129" t="s">
        <v>24</v>
      </c>
      <c r="C129">
        <v>6586</v>
      </c>
      <c r="D129" t="s">
        <v>9</v>
      </c>
      <c r="E129" t="s">
        <v>10</v>
      </c>
      <c r="F129" t="s">
        <v>11</v>
      </c>
      <c r="G129" t="s">
        <v>81</v>
      </c>
      <c r="H129" t="s">
        <v>81</v>
      </c>
      <c r="I129" t="s">
        <v>33</v>
      </c>
    </row>
    <row r="130" spans="1:9" x14ac:dyDescent="0.2">
      <c r="A130">
        <v>13</v>
      </c>
      <c r="B130" t="s">
        <v>25</v>
      </c>
      <c r="C130">
        <v>13094</v>
      </c>
      <c r="D130" t="s">
        <v>9</v>
      </c>
      <c r="E130" t="s">
        <v>10</v>
      </c>
      <c r="F130" t="s">
        <v>11</v>
      </c>
      <c r="G130" t="s">
        <v>81</v>
      </c>
      <c r="H130" t="s">
        <v>81</v>
      </c>
      <c r="I130" t="s">
        <v>33</v>
      </c>
    </row>
    <row r="131" spans="1:9" x14ac:dyDescent="0.2">
      <c r="A131">
        <v>14</v>
      </c>
      <c r="B131" t="s">
        <v>82</v>
      </c>
      <c r="C131">
        <v>-128961</v>
      </c>
      <c r="D131" t="s">
        <v>9</v>
      </c>
      <c r="E131" t="s">
        <v>10</v>
      </c>
      <c r="F131" t="s">
        <v>82</v>
      </c>
      <c r="I131" t="s">
        <v>33</v>
      </c>
    </row>
    <row r="132" spans="1:9" x14ac:dyDescent="0.2">
      <c r="A132">
        <v>15</v>
      </c>
      <c r="B132" t="s">
        <v>83</v>
      </c>
      <c r="C132">
        <v>6551.1798491768704</v>
      </c>
      <c r="D132" t="s">
        <v>9</v>
      </c>
      <c r="E132" t="s">
        <v>10</v>
      </c>
      <c r="F132" t="s">
        <v>46</v>
      </c>
      <c r="I132" t="s">
        <v>33</v>
      </c>
    </row>
    <row r="133" spans="1:9" x14ac:dyDescent="0.2">
      <c r="A133">
        <v>16</v>
      </c>
      <c r="B133" t="s">
        <v>84</v>
      </c>
      <c r="C133">
        <v>-122409.820150823</v>
      </c>
      <c r="D133" t="s">
        <v>9</v>
      </c>
      <c r="E133" t="s">
        <v>10</v>
      </c>
      <c r="F133" t="s">
        <v>84</v>
      </c>
      <c r="I133" t="s">
        <v>33</v>
      </c>
    </row>
    <row r="134" spans="1:9" x14ac:dyDescent="0.2">
      <c r="A134">
        <v>17</v>
      </c>
      <c r="B134" t="s">
        <v>51</v>
      </c>
      <c r="C134">
        <v>-127482.820150823</v>
      </c>
      <c r="D134" t="s">
        <v>9</v>
      </c>
      <c r="E134" t="s">
        <v>10</v>
      </c>
      <c r="F134" t="s">
        <v>85</v>
      </c>
      <c r="I134" t="s">
        <v>33</v>
      </c>
    </row>
    <row r="135" spans="1:9" x14ac:dyDescent="0.2">
      <c r="A135">
        <v>18</v>
      </c>
      <c r="B135" t="s">
        <v>86</v>
      </c>
      <c r="C135">
        <v>113322.846045246</v>
      </c>
      <c r="D135" t="s">
        <v>9</v>
      </c>
      <c r="E135" t="s">
        <v>10</v>
      </c>
      <c r="F135" t="s">
        <v>85</v>
      </c>
      <c r="I135" t="s">
        <v>33</v>
      </c>
    </row>
    <row r="136" spans="1:9" x14ac:dyDescent="0.2">
      <c r="A136">
        <v>19</v>
      </c>
      <c r="B136" t="s">
        <v>87</v>
      </c>
      <c r="C136">
        <v>489</v>
      </c>
      <c r="D136" t="s">
        <v>9</v>
      </c>
      <c r="E136" t="s">
        <v>10</v>
      </c>
      <c r="F136" t="s">
        <v>85</v>
      </c>
      <c r="I136" t="s">
        <v>33</v>
      </c>
    </row>
    <row r="137" spans="1:9" x14ac:dyDescent="0.2">
      <c r="A137">
        <v>20</v>
      </c>
      <c r="B137" t="s">
        <v>88</v>
      </c>
      <c r="C137">
        <v>0</v>
      </c>
      <c r="D137" t="s">
        <v>9</v>
      </c>
      <c r="E137" t="s">
        <v>10</v>
      </c>
      <c r="F137" t="s">
        <v>85</v>
      </c>
      <c r="I137" t="s">
        <v>33</v>
      </c>
    </row>
    <row r="138" spans="1:9" x14ac:dyDescent="0.2">
      <c r="A138">
        <v>21</v>
      </c>
      <c r="B138" t="s">
        <v>89</v>
      </c>
      <c r="C138">
        <v>-196998.82015082301</v>
      </c>
      <c r="D138" t="s">
        <v>9</v>
      </c>
      <c r="E138" t="s">
        <v>10</v>
      </c>
      <c r="F138" t="s">
        <v>90</v>
      </c>
      <c r="I138" t="s">
        <v>33</v>
      </c>
    </row>
    <row r="139" spans="1:9" x14ac:dyDescent="0.2">
      <c r="A139">
        <v>22</v>
      </c>
      <c r="B139" t="s">
        <v>90</v>
      </c>
      <c r="C139">
        <v>0</v>
      </c>
      <c r="D139" t="s">
        <v>9</v>
      </c>
      <c r="E139" t="s">
        <v>10</v>
      </c>
      <c r="F139" t="s">
        <v>90</v>
      </c>
      <c r="I139" t="s">
        <v>33</v>
      </c>
    </row>
    <row r="140" spans="1:9" x14ac:dyDescent="0.2">
      <c r="A140">
        <v>23</v>
      </c>
      <c r="B140" t="s">
        <v>91</v>
      </c>
      <c r="C140">
        <v>0</v>
      </c>
      <c r="D140" t="s">
        <v>9</v>
      </c>
      <c r="E140" t="s">
        <v>10</v>
      </c>
      <c r="F140" t="s">
        <v>90</v>
      </c>
      <c r="I140" t="s">
        <v>33</v>
      </c>
    </row>
    <row r="141" spans="1:9" x14ac:dyDescent="0.2">
      <c r="A141">
        <v>24</v>
      </c>
      <c r="B141" t="s">
        <v>133</v>
      </c>
      <c r="C141">
        <v>0</v>
      </c>
      <c r="D141" t="s">
        <v>9</v>
      </c>
      <c r="E141" t="s">
        <v>10</v>
      </c>
      <c r="F141" t="s">
        <v>90</v>
      </c>
      <c r="I141" t="s">
        <v>33</v>
      </c>
    </row>
    <row r="142" spans="1:9" x14ac:dyDescent="0.2">
      <c r="A142">
        <v>25</v>
      </c>
      <c r="B142" t="s">
        <v>92</v>
      </c>
      <c r="C142">
        <v>0</v>
      </c>
      <c r="D142" t="s">
        <v>9</v>
      </c>
      <c r="E142" t="s">
        <v>10</v>
      </c>
      <c r="F142" t="s">
        <v>90</v>
      </c>
      <c r="I142" t="s">
        <v>33</v>
      </c>
    </row>
    <row r="143" spans="1:9" x14ac:dyDescent="0.2">
      <c r="A143">
        <v>26</v>
      </c>
      <c r="B143" t="s">
        <v>93</v>
      </c>
      <c r="C143">
        <v>0.40655065821552999</v>
      </c>
      <c r="D143" t="s">
        <v>9</v>
      </c>
      <c r="E143" t="s">
        <v>10</v>
      </c>
      <c r="F143" t="s">
        <v>90</v>
      </c>
      <c r="I143" t="s">
        <v>33</v>
      </c>
    </row>
    <row r="144" spans="1:9" x14ac:dyDescent="0.2">
      <c r="A144">
        <v>27</v>
      </c>
      <c r="B144" t="s">
        <v>94</v>
      </c>
      <c r="C144">
        <v>0</v>
      </c>
      <c r="D144" t="s">
        <v>9</v>
      </c>
      <c r="E144" t="s">
        <v>10</v>
      </c>
      <c r="F144" t="s">
        <v>90</v>
      </c>
      <c r="I144" t="s">
        <v>33</v>
      </c>
    </row>
    <row r="145" spans="1:9" x14ac:dyDescent="0.2">
      <c r="A145">
        <v>28</v>
      </c>
      <c r="B145" t="s">
        <v>95</v>
      </c>
      <c r="C145">
        <v>0</v>
      </c>
      <c r="D145" t="s">
        <v>9</v>
      </c>
      <c r="E145" t="s">
        <v>10</v>
      </c>
      <c r="F145" t="s">
        <v>90</v>
      </c>
      <c r="I145" t="s">
        <v>33</v>
      </c>
    </row>
    <row r="146" spans="1:9" x14ac:dyDescent="0.2">
      <c r="A146">
        <v>29</v>
      </c>
      <c r="B146" t="s">
        <v>96</v>
      </c>
      <c r="C146">
        <v>0</v>
      </c>
      <c r="D146" t="s">
        <v>9</v>
      </c>
      <c r="E146" t="s">
        <v>10</v>
      </c>
      <c r="F146" t="s">
        <v>90</v>
      </c>
      <c r="I146" t="s">
        <v>33</v>
      </c>
    </row>
    <row r="147" spans="1:9" x14ac:dyDescent="0.2">
      <c r="A147">
        <v>0</v>
      </c>
      <c r="B147" t="s">
        <v>8</v>
      </c>
      <c r="C147">
        <v>-19409</v>
      </c>
      <c r="D147" t="s">
        <v>9</v>
      </c>
      <c r="E147" t="s">
        <v>10</v>
      </c>
      <c r="F147" t="s">
        <v>11</v>
      </c>
      <c r="G147" t="s">
        <v>81</v>
      </c>
      <c r="H147" t="s">
        <v>81</v>
      </c>
      <c r="I147" t="s">
        <v>35</v>
      </c>
    </row>
    <row r="148" spans="1:9" x14ac:dyDescent="0.2">
      <c r="A148">
        <v>1</v>
      </c>
      <c r="B148" t="s">
        <v>13</v>
      </c>
      <c r="C148">
        <v>10484</v>
      </c>
      <c r="D148" t="s">
        <v>9</v>
      </c>
      <c r="E148" t="s">
        <v>10</v>
      </c>
      <c r="F148" t="s">
        <v>11</v>
      </c>
      <c r="G148" t="s">
        <v>81</v>
      </c>
      <c r="H148" t="s">
        <v>81</v>
      </c>
      <c r="I148" t="s">
        <v>35</v>
      </c>
    </row>
    <row r="149" spans="1:9" x14ac:dyDescent="0.2">
      <c r="A149">
        <v>2</v>
      </c>
      <c r="B149" t="s">
        <v>14</v>
      </c>
      <c r="C149">
        <v>-5712</v>
      </c>
      <c r="D149" t="s">
        <v>9</v>
      </c>
      <c r="E149" t="s">
        <v>10</v>
      </c>
      <c r="F149" t="s">
        <v>11</v>
      </c>
      <c r="G149" t="s">
        <v>81</v>
      </c>
      <c r="H149" t="s">
        <v>81</v>
      </c>
      <c r="I149" t="s">
        <v>35</v>
      </c>
    </row>
    <row r="150" spans="1:9" x14ac:dyDescent="0.2">
      <c r="A150">
        <v>3</v>
      </c>
      <c r="B150" t="s">
        <v>15</v>
      </c>
      <c r="C150">
        <v>-138475</v>
      </c>
      <c r="D150" t="s">
        <v>9</v>
      </c>
      <c r="E150" t="s">
        <v>10</v>
      </c>
      <c r="F150" t="s">
        <v>11</v>
      </c>
      <c r="G150" t="s">
        <v>81</v>
      </c>
      <c r="H150" t="s">
        <v>81</v>
      </c>
      <c r="I150" t="s">
        <v>35</v>
      </c>
    </row>
    <row r="151" spans="1:9" x14ac:dyDescent="0.2">
      <c r="A151">
        <v>4</v>
      </c>
      <c r="B151" t="s">
        <v>16</v>
      </c>
      <c r="C151">
        <v>-368</v>
      </c>
      <c r="D151" t="s">
        <v>9</v>
      </c>
      <c r="E151" t="s">
        <v>10</v>
      </c>
      <c r="F151" t="s">
        <v>11</v>
      </c>
      <c r="G151" t="s">
        <v>81</v>
      </c>
      <c r="H151" t="s">
        <v>81</v>
      </c>
      <c r="I151" t="s">
        <v>35</v>
      </c>
    </row>
    <row r="152" spans="1:9" x14ac:dyDescent="0.2">
      <c r="A152">
        <v>5</v>
      </c>
      <c r="B152" t="s">
        <v>17</v>
      </c>
      <c r="C152">
        <v>-8910</v>
      </c>
      <c r="D152" t="s">
        <v>9</v>
      </c>
      <c r="E152" t="s">
        <v>10</v>
      </c>
      <c r="F152" t="s">
        <v>11</v>
      </c>
      <c r="G152" t="s">
        <v>81</v>
      </c>
      <c r="H152" t="s">
        <v>81</v>
      </c>
      <c r="I152" t="s">
        <v>35</v>
      </c>
    </row>
    <row r="153" spans="1:9" x14ac:dyDescent="0.2">
      <c r="A153">
        <v>6</v>
      </c>
      <c r="B153" t="s">
        <v>18</v>
      </c>
      <c r="C153">
        <v>0</v>
      </c>
      <c r="D153" t="s">
        <v>9</v>
      </c>
      <c r="E153" t="s">
        <v>10</v>
      </c>
      <c r="F153" t="s">
        <v>11</v>
      </c>
      <c r="G153" t="s">
        <v>81</v>
      </c>
      <c r="H153" t="s">
        <v>81</v>
      </c>
      <c r="I153" t="s">
        <v>35</v>
      </c>
    </row>
    <row r="154" spans="1:9" x14ac:dyDescent="0.2">
      <c r="A154">
        <v>7</v>
      </c>
      <c r="B154" t="s">
        <v>19</v>
      </c>
      <c r="C154">
        <v>1031</v>
      </c>
      <c r="D154" t="s">
        <v>9</v>
      </c>
      <c r="E154" t="s">
        <v>10</v>
      </c>
      <c r="F154" t="s">
        <v>11</v>
      </c>
      <c r="G154" t="s">
        <v>81</v>
      </c>
      <c r="H154" t="s">
        <v>81</v>
      </c>
      <c r="I154" t="s">
        <v>35</v>
      </c>
    </row>
    <row r="155" spans="1:9" x14ac:dyDescent="0.2">
      <c r="A155">
        <v>8</v>
      </c>
      <c r="B155" t="s">
        <v>20</v>
      </c>
      <c r="C155">
        <v>1066</v>
      </c>
      <c r="D155" t="s">
        <v>9</v>
      </c>
      <c r="E155" t="s">
        <v>10</v>
      </c>
      <c r="F155" t="s">
        <v>11</v>
      </c>
      <c r="G155" t="s">
        <v>81</v>
      </c>
      <c r="H155" t="s">
        <v>81</v>
      </c>
      <c r="I155" t="s">
        <v>35</v>
      </c>
    </row>
    <row r="156" spans="1:9" x14ac:dyDescent="0.2">
      <c r="A156">
        <v>9</v>
      </c>
      <c r="B156" t="s">
        <v>21</v>
      </c>
      <c r="C156">
        <v>-300</v>
      </c>
      <c r="D156" t="s">
        <v>9</v>
      </c>
      <c r="E156" t="s">
        <v>10</v>
      </c>
      <c r="F156" t="s">
        <v>11</v>
      </c>
      <c r="G156" t="s">
        <v>81</v>
      </c>
      <c r="H156" t="s">
        <v>81</v>
      </c>
      <c r="I156" t="s">
        <v>35</v>
      </c>
    </row>
    <row r="157" spans="1:9" x14ac:dyDescent="0.2">
      <c r="A157">
        <v>10</v>
      </c>
      <c r="B157" t="s">
        <v>22</v>
      </c>
      <c r="C157">
        <v>-82</v>
      </c>
      <c r="D157" t="s">
        <v>9</v>
      </c>
      <c r="E157" t="s">
        <v>10</v>
      </c>
      <c r="F157" t="s">
        <v>11</v>
      </c>
      <c r="G157" t="s">
        <v>81</v>
      </c>
      <c r="H157" t="s">
        <v>81</v>
      </c>
      <c r="I157" t="s">
        <v>35</v>
      </c>
    </row>
    <row r="158" spans="1:9" x14ac:dyDescent="0.2">
      <c r="A158">
        <v>11</v>
      </c>
      <c r="B158" t="s">
        <v>23</v>
      </c>
      <c r="C158">
        <v>7445</v>
      </c>
      <c r="D158" t="s">
        <v>9</v>
      </c>
      <c r="E158" t="s">
        <v>10</v>
      </c>
      <c r="F158" t="s">
        <v>11</v>
      </c>
      <c r="G158" t="s">
        <v>81</v>
      </c>
      <c r="H158" t="s">
        <v>81</v>
      </c>
      <c r="I158" t="s">
        <v>35</v>
      </c>
    </row>
    <row r="159" spans="1:9" x14ac:dyDescent="0.2">
      <c r="A159">
        <v>12</v>
      </c>
      <c r="B159" t="s">
        <v>24</v>
      </c>
      <c r="C159">
        <v>2986</v>
      </c>
      <c r="D159" t="s">
        <v>9</v>
      </c>
      <c r="E159" t="s">
        <v>10</v>
      </c>
      <c r="F159" t="s">
        <v>11</v>
      </c>
      <c r="G159" t="s">
        <v>81</v>
      </c>
      <c r="H159" t="s">
        <v>81</v>
      </c>
      <c r="I159" t="s">
        <v>35</v>
      </c>
    </row>
    <row r="160" spans="1:9" x14ac:dyDescent="0.2">
      <c r="A160">
        <v>13</v>
      </c>
      <c r="B160" t="s">
        <v>25</v>
      </c>
      <c r="C160">
        <v>3207</v>
      </c>
      <c r="D160" t="s">
        <v>9</v>
      </c>
      <c r="E160" t="s">
        <v>10</v>
      </c>
      <c r="F160" t="s">
        <v>11</v>
      </c>
      <c r="G160" t="s">
        <v>81</v>
      </c>
      <c r="H160" t="s">
        <v>81</v>
      </c>
      <c r="I160" t="s">
        <v>35</v>
      </c>
    </row>
    <row r="161" spans="1:9" x14ac:dyDescent="0.2">
      <c r="A161">
        <v>14</v>
      </c>
      <c r="B161" t="s">
        <v>82</v>
      </c>
      <c r="C161">
        <v>-157021</v>
      </c>
      <c r="D161" t="s">
        <v>9</v>
      </c>
      <c r="E161" t="s">
        <v>10</v>
      </c>
      <c r="F161" t="s">
        <v>82</v>
      </c>
      <c r="I161" t="s">
        <v>35</v>
      </c>
    </row>
    <row r="162" spans="1:9" x14ac:dyDescent="0.2">
      <c r="A162">
        <v>15</v>
      </c>
      <c r="B162" t="s">
        <v>83</v>
      </c>
      <c r="C162">
        <v>2021.6832236201501</v>
      </c>
      <c r="D162" t="s">
        <v>9</v>
      </c>
      <c r="E162" t="s">
        <v>10</v>
      </c>
      <c r="F162" t="s">
        <v>46</v>
      </c>
      <c r="I162" t="s">
        <v>35</v>
      </c>
    </row>
    <row r="163" spans="1:9" x14ac:dyDescent="0.2">
      <c r="A163">
        <v>16</v>
      </c>
      <c r="B163" t="s">
        <v>84</v>
      </c>
      <c r="C163">
        <v>-154999.31677637901</v>
      </c>
      <c r="D163" t="s">
        <v>9</v>
      </c>
      <c r="E163" t="s">
        <v>10</v>
      </c>
      <c r="F163" t="s">
        <v>84</v>
      </c>
      <c r="I163" t="s">
        <v>35</v>
      </c>
    </row>
    <row r="164" spans="1:9" x14ac:dyDescent="0.2">
      <c r="A164">
        <v>17</v>
      </c>
      <c r="B164" t="s">
        <v>51</v>
      </c>
      <c r="C164">
        <v>-157096.31677637901</v>
      </c>
      <c r="D164" t="s">
        <v>9</v>
      </c>
      <c r="E164" t="s">
        <v>10</v>
      </c>
      <c r="F164" t="s">
        <v>85</v>
      </c>
      <c r="I164" t="s">
        <v>35</v>
      </c>
    </row>
    <row r="165" spans="1:9" x14ac:dyDescent="0.2">
      <c r="A165">
        <v>18</v>
      </c>
      <c r="B165" t="s">
        <v>86</v>
      </c>
      <c r="C165">
        <v>47496.895032913897</v>
      </c>
      <c r="D165" t="s">
        <v>9</v>
      </c>
      <c r="E165" t="s">
        <v>10</v>
      </c>
      <c r="F165" t="s">
        <v>85</v>
      </c>
      <c r="I165" t="s">
        <v>35</v>
      </c>
    </row>
    <row r="166" spans="1:9" x14ac:dyDescent="0.2">
      <c r="A166">
        <v>19</v>
      </c>
      <c r="B166" t="s">
        <v>87</v>
      </c>
      <c r="C166">
        <v>-300</v>
      </c>
      <c r="D166" t="s">
        <v>9</v>
      </c>
      <c r="E166" t="s">
        <v>10</v>
      </c>
      <c r="F166" t="s">
        <v>85</v>
      </c>
      <c r="I166" t="s">
        <v>35</v>
      </c>
    </row>
    <row r="167" spans="1:9" x14ac:dyDescent="0.2">
      <c r="A167">
        <v>20</v>
      </c>
      <c r="B167" t="s">
        <v>88</v>
      </c>
      <c r="C167">
        <v>0</v>
      </c>
      <c r="D167" t="s">
        <v>9</v>
      </c>
      <c r="E167" t="s">
        <v>10</v>
      </c>
      <c r="F167" t="s">
        <v>85</v>
      </c>
      <c r="I167" t="s">
        <v>35</v>
      </c>
    </row>
    <row r="168" spans="1:9" x14ac:dyDescent="0.2">
      <c r="A168">
        <v>21</v>
      </c>
      <c r="B168" t="s">
        <v>89</v>
      </c>
      <c r="C168">
        <v>-155667.31677637901</v>
      </c>
      <c r="D168" t="s">
        <v>9</v>
      </c>
      <c r="E168" t="s">
        <v>10</v>
      </c>
      <c r="F168" t="s">
        <v>90</v>
      </c>
      <c r="I168" t="s">
        <v>35</v>
      </c>
    </row>
    <row r="169" spans="1:9" x14ac:dyDescent="0.2">
      <c r="A169">
        <v>22</v>
      </c>
      <c r="B169" t="s">
        <v>90</v>
      </c>
      <c r="C169">
        <v>-155667.31677637901</v>
      </c>
      <c r="D169" t="s">
        <v>9</v>
      </c>
      <c r="E169" t="s">
        <v>10</v>
      </c>
      <c r="F169" t="s">
        <v>90</v>
      </c>
      <c r="I169" t="s">
        <v>35</v>
      </c>
    </row>
    <row r="170" spans="1:9" x14ac:dyDescent="0.2">
      <c r="A170">
        <v>23</v>
      </c>
      <c r="B170" t="s">
        <v>91</v>
      </c>
      <c r="C170">
        <v>0</v>
      </c>
      <c r="D170" t="s">
        <v>9</v>
      </c>
      <c r="E170" t="s">
        <v>10</v>
      </c>
      <c r="F170" t="s">
        <v>90</v>
      </c>
      <c r="I170" t="s">
        <v>35</v>
      </c>
    </row>
    <row r="171" spans="1:9" x14ac:dyDescent="0.2">
      <c r="A171">
        <v>24</v>
      </c>
      <c r="B171" t="s">
        <v>133</v>
      </c>
      <c r="C171">
        <v>3207</v>
      </c>
      <c r="D171" t="s">
        <v>9</v>
      </c>
      <c r="E171" t="s">
        <v>10</v>
      </c>
      <c r="F171" t="s">
        <v>90</v>
      </c>
      <c r="I171" t="s">
        <v>35</v>
      </c>
    </row>
    <row r="172" spans="1:9" x14ac:dyDescent="0.2">
      <c r="A172">
        <v>25</v>
      </c>
      <c r="B172" t="s">
        <v>92</v>
      </c>
      <c r="C172">
        <v>0</v>
      </c>
      <c r="D172" t="s">
        <v>9</v>
      </c>
      <c r="E172" t="s">
        <v>10</v>
      </c>
      <c r="F172" t="s">
        <v>90</v>
      </c>
      <c r="I172" t="s">
        <v>35</v>
      </c>
    </row>
    <row r="173" spans="1:9" x14ac:dyDescent="0.2">
      <c r="A173">
        <v>26</v>
      </c>
      <c r="B173" t="s">
        <v>93</v>
      </c>
      <c r="C173">
        <v>4.7826352725633001E-2</v>
      </c>
      <c r="D173" t="s">
        <v>9</v>
      </c>
      <c r="E173" t="s">
        <v>10</v>
      </c>
      <c r="F173" t="s">
        <v>90</v>
      </c>
      <c r="I173" t="s">
        <v>35</v>
      </c>
    </row>
    <row r="174" spans="1:9" x14ac:dyDescent="0.2">
      <c r="A174">
        <v>27</v>
      </c>
      <c r="B174" t="s">
        <v>94</v>
      </c>
      <c r="C174">
        <v>0</v>
      </c>
      <c r="D174" t="s">
        <v>9</v>
      </c>
      <c r="E174" t="s">
        <v>10</v>
      </c>
      <c r="F174" t="s">
        <v>90</v>
      </c>
      <c r="I174" t="s">
        <v>35</v>
      </c>
    </row>
    <row r="175" spans="1:9" x14ac:dyDescent="0.2">
      <c r="A175">
        <v>28</v>
      </c>
      <c r="B175" t="s">
        <v>95</v>
      </c>
      <c r="C175">
        <v>-368</v>
      </c>
      <c r="D175" t="s">
        <v>9</v>
      </c>
      <c r="E175" t="s">
        <v>10</v>
      </c>
      <c r="F175" t="s">
        <v>90</v>
      </c>
      <c r="I175" t="s">
        <v>35</v>
      </c>
    </row>
    <row r="176" spans="1:9" x14ac:dyDescent="0.2">
      <c r="A176">
        <v>29</v>
      </c>
      <c r="B176" t="s">
        <v>96</v>
      </c>
      <c r="C176">
        <v>7445</v>
      </c>
      <c r="D176" t="s">
        <v>9</v>
      </c>
      <c r="E176" t="s">
        <v>10</v>
      </c>
      <c r="F176" t="s">
        <v>90</v>
      </c>
      <c r="I176" t="s">
        <v>35</v>
      </c>
    </row>
    <row r="177" spans="1:9" x14ac:dyDescent="0.2">
      <c r="A177">
        <v>0</v>
      </c>
      <c r="B177" t="s">
        <v>8</v>
      </c>
      <c r="C177">
        <v>-19769</v>
      </c>
      <c r="D177" t="s">
        <v>9</v>
      </c>
      <c r="E177" t="s">
        <v>10</v>
      </c>
      <c r="F177" t="s">
        <v>11</v>
      </c>
      <c r="G177" t="s">
        <v>81</v>
      </c>
      <c r="H177" t="s">
        <v>81</v>
      </c>
      <c r="I177" t="s">
        <v>38</v>
      </c>
    </row>
    <row r="178" spans="1:9" x14ac:dyDescent="0.2">
      <c r="A178">
        <v>1</v>
      </c>
      <c r="B178" t="s">
        <v>13</v>
      </c>
      <c r="C178">
        <v>11538</v>
      </c>
      <c r="D178" t="s">
        <v>9</v>
      </c>
      <c r="E178" t="s">
        <v>10</v>
      </c>
      <c r="F178" t="s">
        <v>11</v>
      </c>
      <c r="G178" t="s">
        <v>81</v>
      </c>
      <c r="H178" t="s">
        <v>81</v>
      </c>
      <c r="I178" t="s">
        <v>38</v>
      </c>
    </row>
    <row r="179" spans="1:9" x14ac:dyDescent="0.2">
      <c r="A179">
        <v>2</v>
      </c>
      <c r="B179" t="s">
        <v>14</v>
      </c>
      <c r="C179">
        <v>-64388</v>
      </c>
      <c r="D179" t="s">
        <v>9</v>
      </c>
      <c r="E179" t="s">
        <v>10</v>
      </c>
      <c r="F179" t="s">
        <v>11</v>
      </c>
      <c r="G179" t="s">
        <v>81</v>
      </c>
      <c r="H179" t="s">
        <v>81</v>
      </c>
      <c r="I179" t="s">
        <v>38</v>
      </c>
    </row>
    <row r="180" spans="1:9" x14ac:dyDescent="0.2">
      <c r="A180">
        <v>3</v>
      </c>
      <c r="B180" t="s">
        <v>15</v>
      </c>
      <c r="C180">
        <v>-46001</v>
      </c>
      <c r="D180" t="s">
        <v>9</v>
      </c>
      <c r="E180" t="s">
        <v>10</v>
      </c>
      <c r="F180" t="s">
        <v>11</v>
      </c>
      <c r="G180" t="s">
        <v>81</v>
      </c>
      <c r="H180" t="s">
        <v>81</v>
      </c>
      <c r="I180" t="s">
        <v>38</v>
      </c>
    </row>
    <row r="181" spans="1:9" x14ac:dyDescent="0.2">
      <c r="A181">
        <v>4</v>
      </c>
      <c r="B181" t="s">
        <v>16</v>
      </c>
      <c r="C181">
        <v>-15839</v>
      </c>
      <c r="D181" t="s">
        <v>9</v>
      </c>
      <c r="E181" t="s">
        <v>10</v>
      </c>
      <c r="F181" t="s">
        <v>11</v>
      </c>
      <c r="G181" t="s">
        <v>81</v>
      </c>
      <c r="H181" t="s">
        <v>81</v>
      </c>
      <c r="I181" t="s">
        <v>38</v>
      </c>
    </row>
    <row r="182" spans="1:9" x14ac:dyDescent="0.2">
      <c r="A182">
        <v>5</v>
      </c>
      <c r="B182" t="s">
        <v>17</v>
      </c>
      <c r="C182">
        <v>-11316</v>
      </c>
      <c r="D182" t="s">
        <v>9</v>
      </c>
      <c r="E182" t="s">
        <v>10</v>
      </c>
      <c r="F182" t="s">
        <v>11</v>
      </c>
      <c r="G182" t="s">
        <v>81</v>
      </c>
      <c r="H182" t="s">
        <v>81</v>
      </c>
      <c r="I182" t="s">
        <v>38</v>
      </c>
    </row>
    <row r="183" spans="1:9" x14ac:dyDescent="0.2">
      <c r="A183">
        <v>6</v>
      </c>
      <c r="B183" t="s">
        <v>18</v>
      </c>
      <c r="C183">
        <v>0</v>
      </c>
      <c r="D183" t="s">
        <v>9</v>
      </c>
      <c r="E183" t="s">
        <v>10</v>
      </c>
      <c r="F183" t="s">
        <v>11</v>
      </c>
      <c r="G183" t="s">
        <v>81</v>
      </c>
      <c r="H183" t="s">
        <v>81</v>
      </c>
      <c r="I183" t="s">
        <v>38</v>
      </c>
    </row>
    <row r="184" spans="1:9" x14ac:dyDescent="0.2">
      <c r="A184">
        <v>7</v>
      </c>
      <c r="B184" t="s">
        <v>19</v>
      </c>
      <c r="C184">
        <v>814</v>
      </c>
      <c r="D184" t="s">
        <v>9</v>
      </c>
      <c r="E184" t="s">
        <v>10</v>
      </c>
      <c r="F184" t="s">
        <v>11</v>
      </c>
      <c r="G184" t="s">
        <v>81</v>
      </c>
      <c r="H184" t="s">
        <v>81</v>
      </c>
      <c r="I184" t="s">
        <v>38</v>
      </c>
    </row>
    <row r="185" spans="1:9" x14ac:dyDescent="0.2">
      <c r="A185">
        <v>8</v>
      </c>
      <c r="B185" t="s">
        <v>20</v>
      </c>
      <c r="C185">
        <v>598</v>
      </c>
      <c r="D185" t="s">
        <v>9</v>
      </c>
      <c r="E185" t="s">
        <v>10</v>
      </c>
      <c r="F185" t="s">
        <v>11</v>
      </c>
      <c r="G185" t="s">
        <v>81</v>
      </c>
      <c r="H185" t="s">
        <v>81</v>
      </c>
      <c r="I185" t="s">
        <v>38</v>
      </c>
    </row>
    <row r="186" spans="1:9" x14ac:dyDescent="0.2">
      <c r="A186">
        <v>9</v>
      </c>
      <c r="B186" t="s">
        <v>21</v>
      </c>
      <c r="C186">
        <v>297</v>
      </c>
      <c r="D186" t="s">
        <v>9</v>
      </c>
      <c r="E186" t="s">
        <v>10</v>
      </c>
      <c r="F186" t="s">
        <v>11</v>
      </c>
      <c r="G186" t="s">
        <v>81</v>
      </c>
      <c r="H186" t="s">
        <v>81</v>
      </c>
      <c r="I186" t="s">
        <v>38</v>
      </c>
    </row>
    <row r="187" spans="1:9" x14ac:dyDescent="0.2">
      <c r="A187">
        <v>10</v>
      </c>
      <c r="B187" t="s">
        <v>22</v>
      </c>
      <c r="C187">
        <v>213</v>
      </c>
      <c r="D187" t="s">
        <v>9</v>
      </c>
      <c r="E187" t="s">
        <v>10</v>
      </c>
      <c r="F187" t="s">
        <v>11</v>
      </c>
      <c r="G187" t="s">
        <v>81</v>
      </c>
      <c r="H187" t="s">
        <v>81</v>
      </c>
      <c r="I187" t="s">
        <v>38</v>
      </c>
    </row>
    <row r="188" spans="1:9" x14ac:dyDescent="0.2">
      <c r="A188">
        <v>11</v>
      </c>
      <c r="B188" t="s">
        <v>23</v>
      </c>
      <c r="C188">
        <v>28860</v>
      </c>
      <c r="D188" t="s">
        <v>9</v>
      </c>
      <c r="E188" t="s">
        <v>10</v>
      </c>
      <c r="F188" t="s">
        <v>11</v>
      </c>
      <c r="G188" t="s">
        <v>81</v>
      </c>
      <c r="H188" t="s">
        <v>81</v>
      </c>
      <c r="I188" t="s">
        <v>38</v>
      </c>
    </row>
    <row r="189" spans="1:9" x14ac:dyDescent="0.2">
      <c r="A189">
        <v>12</v>
      </c>
      <c r="B189" t="s">
        <v>24</v>
      </c>
      <c r="C189">
        <v>240</v>
      </c>
      <c r="D189" t="s">
        <v>9</v>
      </c>
      <c r="E189" t="s">
        <v>10</v>
      </c>
      <c r="F189" t="s">
        <v>11</v>
      </c>
      <c r="G189" t="s">
        <v>81</v>
      </c>
      <c r="H189" t="s">
        <v>81</v>
      </c>
      <c r="I189" t="s">
        <v>38</v>
      </c>
    </row>
    <row r="190" spans="1:9" x14ac:dyDescent="0.2">
      <c r="A190">
        <v>13</v>
      </c>
      <c r="B190" t="s">
        <v>25</v>
      </c>
      <c r="C190">
        <v>881</v>
      </c>
      <c r="D190" t="s">
        <v>9</v>
      </c>
      <c r="E190" t="s">
        <v>10</v>
      </c>
      <c r="F190" t="s">
        <v>11</v>
      </c>
      <c r="G190" t="s">
        <v>81</v>
      </c>
      <c r="H190" t="s">
        <v>81</v>
      </c>
      <c r="I190" t="s">
        <v>38</v>
      </c>
    </row>
    <row r="191" spans="1:9" x14ac:dyDescent="0.2">
      <c r="A191">
        <v>14</v>
      </c>
      <c r="B191" t="s">
        <v>82</v>
      </c>
      <c r="C191">
        <v>-128071</v>
      </c>
      <c r="D191" t="s">
        <v>9</v>
      </c>
      <c r="E191" t="s">
        <v>10</v>
      </c>
      <c r="F191" t="s">
        <v>82</v>
      </c>
      <c r="I191" t="s">
        <v>38</v>
      </c>
    </row>
    <row r="192" spans="1:9" x14ac:dyDescent="0.2">
      <c r="A192">
        <v>15</v>
      </c>
      <c r="B192" t="s">
        <v>83</v>
      </c>
      <c r="C192">
        <v>-72.769091221288505</v>
      </c>
      <c r="D192" t="s">
        <v>9</v>
      </c>
      <c r="E192" t="s">
        <v>10</v>
      </c>
      <c r="F192" t="s">
        <v>46</v>
      </c>
      <c r="I192" t="s">
        <v>38</v>
      </c>
    </row>
    <row r="193" spans="1:9" x14ac:dyDescent="0.2">
      <c r="A193">
        <v>16</v>
      </c>
      <c r="B193" t="s">
        <v>84</v>
      </c>
      <c r="C193">
        <v>-128143.76909122099</v>
      </c>
      <c r="D193" t="s">
        <v>9</v>
      </c>
      <c r="E193" t="s">
        <v>10</v>
      </c>
      <c r="F193" t="s">
        <v>84</v>
      </c>
      <c r="I193" t="s">
        <v>38</v>
      </c>
    </row>
    <row r="194" spans="1:9" x14ac:dyDescent="0.2">
      <c r="A194">
        <v>17</v>
      </c>
      <c r="B194" t="s">
        <v>51</v>
      </c>
      <c r="C194">
        <v>-129555.76909122099</v>
      </c>
      <c r="D194" t="s">
        <v>9</v>
      </c>
      <c r="E194" t="s">
        <v>10</v>
      </c>
      <c r="F194" t="s">
        <v>85</v>
      </c>
      <c r="I194" t="s">
        <v>38</v>
      </c>
    </row>
    <row r="195" spans="1:9" x14ac:dyDescent="0.2">
      <c r="A195">
        <v>18</v>
      </c>
      <c r="B195" t="s">
        <v>86</v>
      </c>
      <c r="C195">
        <v>54705.730727366303</v>
      </c>
      <c r="D195" t="s">
        <v>9</v>
      </c>
      <c r="E195" t="s">
        <v>10</v>
      </c>
      <c r="F195" t="s">
        <v>85</v>
      </c>
      <c r="I195" t="s">
        <v>38</v>
      </c>
    </row>
    <row r="196" spans="1:9" x14ac:dyDescent="0.2">
      <c r="A196">
        <v>19</v>
      </c>
      <c r="B196" t="s">
        <v>87</v>
      </c>
      <c r="C196">
        <v>297</v>
      </c>
      <c r="D196" t="s">
        <v>9</v>
      </c>
      <c r="E196" t="s">
        <v>10</v>
      </c>
      <c r="F196" t="s">
        <v>85</v>
      </c>
      <c r="I196" t="s">
        <v>38</v>
      </c>
    </row>
    <row r="197" spans="1:9" x14ac:dyDescent="0.2">
      <c r="A197">
        <v>20</v>
      </c>
      <c r="B197" t="s">
        <v>88</v>
      </c>
      <c r="C197">
        <v>0</v>
      </c>
      <c r="D197" t="s">
        <v>9</v>
      </c>
      <c r="E197" t="s">
        <v>10</v>
      </c>
      <c r="F197" t="s">
        <v>85</v>
      </c>
      <c r="I197" t="s">
        <v>38</v>
      </c>
    </row>
    <row r="198" spans="1:9" x14ac:dyDescent="0.2">
      <c r="A198">
        <v>21</v>
      </c>
      <c r="B198" t="s">
        <v>89</v>
      </c>
      <c r="C198">
        <v>-143685.76909122101</v>
      </c>
      <c r="D198" t="s">
        <v>9</v>
      </c>
      <c r="E198" t="s">
        <v>10</v>
      </c>
      <c r="F198" t="s">
        <v>90</v>
      </c>
      <c r="I198" t="s">
        <v>38</v>
      </c>
    </row>
    <row r="199" spans="1:9" x14ac:dyDescent="0.2">
      <c r="A199">
        <v>22</v>
      </c>
      <c r="B199" t="s">
        <v>90</v>
      </c>
      <c r="C199">
        <v>0</v>
      </c>
      <c r="D199" t="s">
        <v>9</v>
      </c>
      <c r="E199" t="s">
        <v>10</v>
      </c>
      <c r="F199" t="s">
        <v>90</v>
      </c>
      <c r="I199" t="s">
        <v>38</v>
      </c>
    </row>
    <row r="200" spans="1:9" x14ac:dyDescent="0.2">
      <c r="A200">
        <v>23</v>
      </c>
      <c r="B200" t="s">
        <v>91</v>
      </c>
      <c r="C200">
        <v>0</v>
      </c>
      <c r="D200" t="s">
        <v>9</v>
      </c>
      <c r="E200" t="s">
        <v>10</v>
      </c>
      <c r="F200" t="s">
        <v>90</v>
      </c>
      <c r="I200" t="s">
        <v>38</v>
      </c>
    </row>
    <row r="201" spans="1:9" x14ac:dyDescent="0.2">
      <c r="A201">
        <v>24</v>
      </c>
      <c r="B201" t="s">
        <v>133</v>
      </c>
      <c r="C201">
        <v>0</v>
      </c>
      <c r="D201" t="s">
        <v>9</v>
      </c>
      <c r="E201" t="s">
        <v>10</v>
      </c>
      <c r="F201" t="s">
        <v>90</v>
      </c>
      <c r="I201" t="s">
        <v>38</v>
      </c>
    </row>
    <row r="202" spans="1:9" x14ac:dyDescent="0.2">
      <c r="A202">
        <v>25</v>
      </c>
      <c r="B202" t="s">
        <v>92</v>
      </c>
      <c r="C202">
        <v>0</v>
      </c>
      <c r="D202" t="s">
        <v>9</v>
      </c>
      <c r="E202" t="s">
        <v>10</v>
      </c>
      <c r="F202" t="s">
        <v>90</v>
      </c>
      <c r="I202" t="s">
        <v>38</v>
      </c>
    </row>
    <row r="203" spans="1:9" x14ac:dyDescent="0.2">
      <c r="A203">
        <v>26</v>
      </c>
      <c r="B203" t="s">
        <v>93</v>
      </c>
      <c r="C203">
        <v>0.20085496415220999</v>
      </c>
      <c r="D203" t="s">
        <v>9</v>
      </c>
      <c r="E203" t="s">
        <v>10</v>
      </c>
      <c r="F203" t="s">
        <v>90</v>
      </c>
      <c r="I203" t="s">
        <v>38</v>
      </c>
    </row>
    <row r="204" spans="1:9" x14ac:dyDescent="0.2">
      <c r="A204">
        <v>27</v>
      </c>
      <c r="B204" t="s">
        <v>94</v>
      </c>
      <c r="C204">
        <v>0</v>
      </c>
      <c r="D204" t="s">
        <v>9</v>
      </c>
      <c r="E204" t="s">
        <v>10</v>
      </c>
      <c r="F204" t="s">
        <v>90</v>
      </c>
      <c r="I204" t="s">
        <v>38</v>
      </c>
    </row>
    <row r="205" spans="1:9" x14ac:dyDescent="0.2">
      <c r="A205">
        <v>28</v>
      </c>
      <c r="B205" t="s">
        <v>95</v>
      </c>
      <c r="C205">
        <v>0</v>
      </c>
      <c r="D205" t="s">
        <v>9</v>
      </c>
      <c r="E205" t="s">
        <v>10</v>
      </c>
      <c r="F205" t="s">
        <v>90</v>
      </c>
      <c r="I205" t="s">
        <v>38</v>
      </c>
    </row>
    <row r="206" spans="1:9" x14ac:dyDescent="0.2">
      <c r="A206">
        <v>29</v>
      </c>
      <c r="B206" t="s">
        <v>96</v>
      </c>
      <c r="C206">
        <v>0</v>
      </c>
      <c r="D206" t="s">
        <v>9</v>
      </c>
      <c r="E206" t="s">
        <v>10</v>
      </c>
      <c r="F206" t="s">
        <v>90</v>
      </c>
      <c r="I206" t="s">
        <v>38</v>
      </c>
    </row>
    <row r="207" spans="1:9" x14ac:dyDescent="0.2">
      <c r="A207">
        <v>0</v>
      </c>
      <c r="B207" t="s">
        <v>8</v>
      </c>
      <c r="C207">
        <v>0</v>
      </c>
      <c r="D207" t="s">
        <v>9</v>
      </c>
      <c r="E207" t="s">
        <v>10</v>
      </c>
      <c r="F207" t="s">
        <v>11</v>
      </c>
      <c r="G207" t="s">
        <v>81</v>
      </c>
      <c r="H207" t="s">
        <v>81</v>
      </c>
      <c r="I207" t="s">
        <v>30</v>
      </c>
    </row>
    <row r="208" spans="1:9" x14ac:dyDescent="0.2">
      <c r="A208">
        <v>1</v>
      </c>
      <c r="B208" t="s">
        <v>13</v>
      </c>
      <c r="C208">
        <v>3688</v>
      </c>
      <c r="D208" t="s">
        <v>9</v>
      </c>
      <c r="E208" t="s">
        <v>10</v>
      </c>
      <c r="F208" t="s">
        <v>11</v>
      </c>
      <c r="G208" t="s">
        <v>81</v>
      </c>
      <c r="H208" t="s">
        <v>81</v>
      </c>
      <c r="I208" t="s">
        <v>30</v>
      </c>
    </row>
    <row r="209" spans="1:9" x14ac:dyDescent="0.2">
      <c r="A209">
        <v>2</v>
      </c>
      <c r="B209" t="s">
        <v>14</v>
      </c>
      <c r="C209">
        <v>0</v>
      </c>
      <c r="D209" t="s">
        <v>9</v>
      </c>
      <c r="E209" t="s">
        <v>10</v>
      </c>
      <c r="F209" t="s">
        <v>11</v>
      </c>
      <c r="G209" t="s">
        <v>81</v>
      </c>
      <c r="H209" t="s">
        <v>81</v>
      </c>
      <c r="I209" t="s">
        <v>30</v>
      </c>
    </row>
    <row r="210" spans="1:9" x14ac:dyDescent="0.2">
      <c r="A210">
        <v>3</v>
      </c>
      <c r="B210" t="s">
        <v>15</v>
      </c>
      <c r="C210">
        <v>0</v>
      </c>
      <c r="D210" t="s">
        <v>9</v>
      </c>
      <c r="E210" t="s">
        <v>10</v>
      </c>
      <c r="F210" t="s">
        <v>11</v>
      </c>
      <c r="G210" t="s">
        <v>81</v>
      </c>
      <c r="H210" t="s">
        <v>81</v>
      </c>
      <c r="I210" t="s">
        <v>30</v>
      </c>
    </row>
    <row r="211" spans="1:9" x14ac:dyDescent="0.2">
      <c r="A211">
        <v>4</v>
      </c>
      <c r="B211" t="s">
        <v>16</v>
      </c>
      <c r="C211">
        <v>-1295.25</v>
      </c>
      <c r="D211" t="s">
        <v>9</v>
      </c>
      <c r="E211" t="s">
        <v>10</v>
      </c>
      <c r="F211" t="s">
        <v>11</v>
      </c>
      <c r="G211" t="s">
        <v>81</v>
      </c>
      <c r="H211" t="s">
        <v>81</v>
      </c>
      <c r="I211" t="s">
        <v>30</v>
      </c>
    </row>
    <row r="212" spans="1:9" x14ac:dyDescent="0.2">
      <c r="A212">
        <v>5</v>
      </c>
      <c r="B212" t="s">
        <v>17</v>
      </c>
      <c r="C212">
        <v>0</v>
      </c>
      <c r="D212" t="s">
        <v>9</v>
      </c>
      <c r="E212" t="s">
        <v>10</v>
      </c>
      <c r="F212" t="s">
        <v>11</v>
      </c>
      <c r="G212" t="s">
        <v>81</v>
      </c>
      <c r="H212" t="s">
        <v>81</v>
      </c>
      <c r="I212" t="s">
        <v>30</v>
      </c>
    </row>
    <row r="213" spans="1:9" x14ac:dyDescent="0.2">
      <c r="A213">
        <v>6</v>
      </c>
      <c r="B213" t="s">
        <v>18</v>
      </c>
      <c r="C213">
        <v>0</v>
      </c>
      <c r="D213" t="s">
        <v>9</v>
      </c>
      <c r="E213" t="s">
        <v>10</v>
      </c>
      <c r="F213" t="s">
        <v>11</v>
      </c>
      <c r="G213" t="s">
        <v>81</v>
      </c>
      <c r="H213" t="s">
        <v>81</v>
      </c>
      <c r="I213" t="s">
        <v>30</v>
      </c>
    </row>
    <row r="214" spans="1:9" x14ac:dyDescent="0.2">
      <c r="A214">
        <v>7</v>
      </c>
      <c r="B214" t="s">
        <v>19</v>
      </c>
      <c r="C214">
        <v>3</v>
      </c>
      <c r="D214" t="s">
        <v>9</v>
      </c>
      <c r="E214" t="s">
        <v>10</v>
      </c>
      <c r="F214" t="s">
        <v>11</v>
      </c>
      <c r="G214" t="s">
        <v>81</v>
      </c>
      <c r="H214" t="s">
        <v>81</v>
      </c>
      <c r="I214" t="s">
        <v>30</v>
      </c>
    </row>
    <row r="215" spans="1:9" x14ac:dyDescent="0.2">
      <c r="A215">
        <v>8</v>
      </c>
      <c r="B215" t="s">
        <v>20</v>
      </c>
      <c r="C215">
        <v>2</v>
      </c>
      <c r="D215" t="s">
        <v>9</v>
      </c>
      <c r="E215" t="s">
        <v>10</v>
      </c>
      <c r="F215" t="s">
        <v>11</v>
      </c>
      <c r="G215" t="s">
        <v>81</v>
      </c>
      <c r="H215" t="s">
        <v>81</v>
      </c>
      <c r="I215" t="s">
        <v>30</v>
      </c>
    </row>
    <row r="216" spans="1:9" x14ac:dyDescent="0.2">
      <c r="A216">
        <v>9</v>
      </c>
      <c r="B216" t="s">
        <v>21</v>
      </c>
      <c r="C216">
        <v>177</v>
      </c>
      <c r="D216" t="s">
        <v>9</v>
      </c>
      <c r="E216" t="s">
        <v>10</v>
      </c>
      <c r="F216" t="s">
        <v>11</v>
      </c>
      <c r="G216" t="s">
        <v>81</v>
      </c>
      <c r="H216" t="s">
        <v>81</v>
      </c>
      <c r="I216" t="s">
        <v>30</v>
      </c>
    </row>
    <row r="217" spans="1:9" x14ac:dyDescent="0.2">
      <c r="A217">
        <v>10</v>
      </c>
      <c r="B217" t="s">
        <v>22</v>
      </c>
      <c r="C217">
        <v>8</v>
      </c>
      <c r="D217" t="s">
        <v>9</v>
      </c>
      <c r="E217" t="s">
        <v>10</v>
      </c>
      <c r="F217" t="s">
        <v>11</v>
      </c>
      <c r="G217" t="s">
        <v>81</v>
      </c>
      <c r="H217" t="s">
        <v>81</v>
      </c>
      <c r="I217" t="s">
        <v>30</v>
      </c>
    </row>
    <row r="218" spans="1:9" x14ac:dyDescent="0.2">
      <c r="A218">
        <v>11</v>
      </c>
      <c r="B218" t="s">
        <v>23</v>
      </c>
      <c r="C218">
        <v>0</v>
      </c>
      <c r="D218" t="s">
        <v>9</v>
      </c>
      <c r="E218" t="s">
        <v>10</v>
      </c>
      <c r="F218" t="s">
        <v>11</v>
      </c>
      <c r="G218" t="s">
        <v>81</v>
      </c>
      <c r="H218" t="s">
        <v>81</v>
      </c>
      <c r="I218" t="s">
        <v>30</v>
      </c>
    </row>
    <row r="219" spans="1:9" x14ac:dyDescent="0.2">
      <c r="A219">
        <v>12</v>
      </c>
      <c r="B219" t="s">
        <v>24</v>
      </c>
      <c r="C219">
        <v>324</v>
      </c>
      <c r="D219" t="s">
        <v>9</v>
      </c>
      <c r="E219" t="s">
        <v>10</v>
      </c>
      <c r="F219" t="s">
        <v>11</v>
      </c>
      <c r="G219" t="s">
        <v>81</v>
      </c>
      <c r="H219" t="s">
        <v>81</v>
      </c>
      <c r="I219" t="s">
        <v>30</v>
      </c>
    </row>
    <row r="220" spans="1:9" x14ac:dyDescent="0.2">
      <c r="A220">
        <v>13</v>
      </c>
      <c r="B220" t="s">
        <v>25</v>
      </c>
      <c r="C220">
        <v>2430</v>
      </c>
      <c r="D220" t="s">
        <v>9</v>
      </c>
      <c r="E220" t="s">
        <v>10</v>
      </c>
      <c r="F220" t="s">
        <v>11</v>
      </c>
      <c r="G220" t="s">
        <v>81</v>
      </c>
      <c r="H220" t="s">
        <v>81</v>
      </c>
      <c r="I220" t="s">
        <v>30</v>
      </c>
    </row>
    <row r="221" spans="1:9" x14ac:dyDescent="0.2">
      <c r="A221">
        <v>14</v>
      </c>
      <c r="B221" t="s">
        <v>82</v>
      </c>
      <c r="C221">
        <v>4025</v>
      </c>
      <c r="D221" t="s">
        <v>9</v>
      </c>
      <c r="E221" t="s">
        <v>10</v>
      </c>
      <c r="F221" t="s">
        <v>82</v>
      </c>
      <c r="I221" t="s">
        <v>30</v>
      </c>
    </row>
    <row r="222" spans="1:9" x14ac:dyDescent="0.2">
      <c r="A222">
        <v>15</v>
      </c>
      <c r="B222" t="s">
        <v>83</v>
      </c>
      <c r="C222">
        <v>-78.179706961686506</v>
      </c>
      <c r="D222" t="s">
        <v>9</v>
      </c>
      <c r="E222" t="s">
        <v>10</v>
      </c>
      <c r="F222" t="s">
        <v>46</v>
      </c>
      <c r="I222" t="s">
        <v>30</v>
      </c>
    </row>
    <row r="223" spans="1:9" x14ac:dyDescent="0.2">
      <c r="A223">
        <v>16</v>
      </c>
      <c r="B223" t="s">
        <v>84</v>
      </c>
      <c r="C223">
        <v>3946.82029303831</v>
      </c>
      <c r="D223" t="s">
        <v>9</v>
      </c>
      <c r="E223" t="s">
        <v>10</v>
      </c>
      <c r="F223" t="s">
        <v>84</v>
      </c>
      <c r="I223" t="s">
        <v>30</v>
      </c>
    </row>
    <row r="224" spans="1:9" x14ac:dyDescent="0.2">
      <c r="A224">
        <v>17</v>
      </c>
      <c r="B224" t="s">
        <v>51</v>
      </c>
      <c r="C224">
        <v>3941.82029303831</v>
      </c>
      <c r="D224" t="s">
        <v>9</v>
      </c>
      <c r="E224" t="s">
        <v>10</v>
      </c>
      <c r="F224" t="s">
        <v>85</v>
      </c>
      <c r="I224" t="s">
        <v>30</v>
      </c>
    </row>
    <row r="225" spans="1:9" x14ac:dyDescent="0.2">
      <c r="A225">
        <v>18</v>
      </c>
      <c r="B225" t="s">
        <v>86</v>
      </c>
      <c r="C225">
        <v>1295.25</v>
      </c>
      <c r="D225" t="s">
        <v>9</v>
      </c>
      <c r="E225" t="s">
        <v>10</v>
      </c>
      <c r="F225" t="s">
        <v>85</v>
      </c>
      <c r="I225" t="s">
        <v>30</v>
      </c>
    </row>
    <row r="226" spans="1:9" x14ac:dyDescent="0.2">
      <c r="A226">
        <v>19</v>
      </c>
      <c r="B226" t="s">
        <v>87</v>
      </c>
      <c r="C226">
        <v>177</v>
      </c>
      <c r="D226" t="s">
        <v>9</v>
      </c>
      <c r="E226" t="s">
        <v>10</v>
      </c>
      <c r="F226" t="s">
        <v>85</v>
      </c>
      <c r="I226" t="s">
        <v>30</v>
      </c>
    </row>
    <row r="227" spans="1:9" x14ac:dyDescent="0.2">
      <c r="A227">
        <v>20</v>
      </c>
      <c r="B227" t="s">
        <v>88</v>
      </c>
      <c r="C227">
        <v>0</v>
      </c>
      <c r="D227" t="s">
        <v>9</v>
      </c>
      <c r="E227" t="s">
        <v>10</v>
      </c>
      <c r="F227" t="s">
        <v>85</v>
      </c>
      <c r="I227" t="s">
        <v>30</v>
      </c>
    </row>
    <row r="228" spans="1:9" x14ac:dyDescent="0.2">
      <c r="A228">
        <v>21</v>
      </c>
      <c r="B228" t="s">
        <v>89</v>
      </c>
      <c r="C228">
        <v>2828.57029303831</v>
      </c>
      <c r="D228" t="s">
        <v>9</v>
      </c>
      <c r="E228" t="s">
        <v>10</v>
      </c>
      <c r="F228" t="s">
        <v>90</v>
      </c>
      <c r="I228" t="s">
        <v>30</v>
      </c>
    </row>
    <row r="229" spans="1:9" x14ac:dyDescent="0.2">
      <c r="A229">
        <v>22</v>
      </c>
      <c r="B229" t="s">
        <v>90</v>
      </c>
      <c r="C229">
        <v>0</v>
      </c>
      <c r="D229" t="s">
        <v>9</v>
      </c>
      <c r="E229" t="s">
        <v>10</v>
      </c>
      <c r="F229" t="s">
        <v>90</v>
      </c>
      <c r="I229" t="s">
        <v>30</v>
      </c>
    </row>
    <row r="230" spans="1:9" x14ac:dyDescent="0.2">
      <c r="A230">
        <v>23</v>
      </c>
      <c r="B230" t="s">
        <v>91</v>
      </c>
      <c r="C230">
        <v>2828.57029303831</v>
      </c>
      <c r="D230" t="s">
        <v>9</v>
      </c>
      <c r="E230" t="s">
        <v>10</v>
      </c>
      <c r="F230" t="s">
        <v>90</v>
      </c>
      <c r="I230" t="s">
        <v>30</v>
      </c>
    </row>
    <row r="231" spans="1:9" x14ac:dyDescent="0.2">
      <c r="A231">
        <v>24</v>
      </c>
      <c r="B231" t="s">
        <v>133</v>
      </c>
      <c r="C231">
        <v>0</v>
      </c>
      <c r="D231" t="s">
        <v>9</v>
      </c>
      <c r="E231" t="s">
        <v>10</v>
      </c>
      <c r="F231" t="s">
        <v>90</v>
      </c>
      <c r="I231" t="s">
        <v>30</v>
      </c>
    </row>
    <row r="232" spans="1:9" x14ac:dyDescent="0.2">
      <c r="A232">
        <v>25</v>
      </c>
      <c r="B232" t="s">
        <v>92</v>
      </c>
      <c r="C232">
        <v>243</v>
      </c>
      <c r="D232" t="s">
        <v>9</v>
      </c>
      <c r="E232" t="s">
        <v>10</v>
      </c>
      <c r="F232" t="s">
        <v>90</v>
      </c>
      <c r="I232" t="s">
        <v>30</v>
      </c>
    </row>
    <row r="233" spans="1:9" x14ac:dyDescent="0.2">
      <c r="A233">
        <v>26</v>
      </c>
      <c r="B233" t="s">
        <v>93</v>
      </c>
      <c r="C233">
        <v>0</v>
      </c>
      <c r="D233" t="s">
        <v>9</v>
      </c>
      <c r="E233" t="s">
        <v>10</v>
      </c>
      <c r="F233" t="s">
        <v>90</v>
      </c>
      <c r="I233" t="s">
        <v>30</v>
      </c>
    </row>
    <row r="234" spans="1:9" x14ac:dyDescent="0.2">
      <c r="A234">
        <v>27</v>
      </c>
      <c r="B234" t="s">
        <v>94</v>
      </c>
      <c r="C234">
        <v>0</v>
      </c>
      <c r="D234" t="s">
        <v>9</v>
      </c>
      <c r="E234" t="s">
        <v>10</v>
      </c>
      <c r="F234" t="s">
        <v>90</v>
      </c>
      <c r="I234" t="s">
        <v>30</v>
      </c>
    </row>
    <row r="235" spans="1:9" x14ac:dyDescent="0.2">
      <c r="A235">
        <v>28</v>
      </c>
      <c r="B235" t="s">
        <v>95</v>
      </c>
      <c r="C235">
        <v>-1295.25</v>
      </c>
      <c r="D235" t="s">
        <v>9</v>
      </c>
      <c r="E235" t="s">
        <v>10</v>
      </c>
      <c r="F235" t="s">
        <v>90</v>
      </c>
      <c r="I235" t="s">
        <v>30</v>
      </c>
    </row>
    <row r="236" spans="1:9" x14ac:dyDescent="0.2">
      <c r="A236">
        <v>29</v>
      </c>
      <c r="B236" t="s">
        <v>96</v>
      </c>
      <c r="C236">
        <v>0</v>
      </c>
      <c r="D236" t="s">
        <v>9</v>
      </c>
      <c r="E236" t="s">
        <v>10</v>
      </c>
      <c r="F236" t="s">
        <v>90</v>
      </c>
      <c r="I236" t="s">
        <v>30</v>
      </c>
    </row>
    <row r="237" spans="1:9" x14ac:dyDescent="0.2">
      <c r="A237">
        <v>0</v>
      </c>
      <c r="B237" t="s">
        <v>8</v>
      </c>
      <c r="C237">
        <v>-26177</v>
      </c>
      <c r="D237" t="s">
        <v>9</v>
      </c>
      <c r="E237" t="s">
        <v>10</v>
      </c>
      <c r="F237" t="s">
        <v>11</v>
      </c>
      <c r="G237" t="s">
        <v>81</v>
      </c>
      <c r="H237" t="s">
        <v>81</v>
      </c>
      <c r="I237" t="s">
        <v>31</v>
      </c>
    </row>
    <row r="238" spans="1:9" x14ac:dyDescent="0.2">
      <c r="A238">
        <v>1</v>
      </c>
      <c r="B238" t="s">
        <v>13</v>
      </c>
      <c r="C238">
        <v>10400</v>
      </c>
      <c r="D238" t="s">
        <v>9</v>
      </c>
      <c r="E238" t="s">
        <v>10</v>
      </c>
      <c r="F238" t="s">
        <v>11</v>
      </c>
      <c r="G238" t="s">
        <v>81</v>
      </c>
      <c r="H238" t="s">
        <v>81</v>
      </c>
      <c r="I238" t="s">
        <v>31</v>
      </c>
    </row>
    <row r="239" spans="1:9" x14ac:dyDescent="0.2">
      <c r="A239">
        <v>2</v>
      </c>
      <c r="B239" t="s">
        <v>14</v>
      </c>
      <c r="C239">
        <v>-24825</v>
      </c>
      <c r="D239" t="s">
        <v>9</v>
      </c>
      <c r="E239" t="s">
        <v>10</v>
      </c>
      <c r="F239" t="s">
        <v>11</v>
      </c>
      <c r="G239" t="s">
        <v>81</v>
      </c>
      <c r="H239" t="s">
        <v>81</v>
      </c>
      <c r="I239" t="s">
        <v>31</v>
      </c>
    </row>
    <row r="240" spans="1:9" x14ac:dyDescent="0.2">
      <c r="A240">
        <v>3</v>
      </c>
      <c r="B240" t="s">
        <v>15</v>
      </c>
      <c r="C240">
        <v>-69861</v>
      </c>
      <c r="D240" t="s">
        <v>9</v>
      </c>
      <c r="E240" t="s">
        <v>10</v>
      </c>
      <c r="F240" t="s">
        <v>11</v>
      </c>
      <c r="G240" t="s">
        <v>81</v>
      </c>
      <c r="H240" t="s">
        <v>81</v>
      </c>
      <c r="I240" t="s">
        <v>31</v>
      </c>
    </row>
    <row r="241" spans="1:9" x14ac:dyDescent="0.2">
      <c r="A241">
        <v>4</v>
      </c>
      <c r="B241" t="s">
        <v>16</v>
      </c>
      <c r="C241">
        <v>-11490</v>
      </c>
      <c r="D241" t="s">
        <v>9</v>
      </c>
      <c r="E241" t="s">
        <v>10</v>
      </c>
      <c r="F241" t="s">
        <v>11</v>
      </c>
      <c r="G241" t="s">
        <v>81</v>
      </c>
      <c r="H241" t="s">
        <v>81</v>
      </c>
      <c r="I241" t="s">
        <v>31</v>
      </c>
    </row>
    <row r="242" spans="1:9" x14ac:dyDescent="0.2">
      <c r="A242">
        <v>5</v>
      </c>
      <c r="B242" t="s">
        <v>17</v>
      </c>
      <c r="C242">
        <v>-32335</v>
      </c>
      <c r="D242" t="s">
        <v>9</v>
      </c>
      <c r="E242" t="s">
        <v>10</v>
      </c>
      <c r="F242" t="s">
        <v>11</v>
      </c>
      <c r="G242" t="s">
        <v>81</v>
      </c>
      <c r="H242" t="s">
        <v>81</v>
      </c>
      <c r="I242" t="s">
        <v>31</v>
      </c>
    </row>
    <row r="243" spans="1:9" x14ac:dyDescent="0.2">
      <c r="A243">
        <v>6</v>
      </c>
      <c r="B243" t="s">
        <v>18</v>
      </c>
      <c r="C243">
        <v>0</v>
      </c>
      <c r="D243" t="s">
        <v>9</v>
      </c>
      <c r="E243" t="s">
        <v>10</v>
      </c>
      <c r="F243" t="s">
        <v>11</v>
      </c>
      <c r="G243" t="s">
        <v>81</v>
      </c>
      <c r="H243" t="s">
        <v>81</v>
      </c>
      <c r="I243" t="s">
        <v>31</v>
      </c>
    </row>
    <row r="244" spans="1:9" x14ac:dyDescent="0.2">
      <c r="A244">
        <v>7</v>
      </c>
      <c r="B244" t="s">
        <v>19</v>
      </c>
      <c r="C244">
        <v>537</v>
      </c>
      <c r="D244" t="s">
        <v>9</v>
      </c>
      <c r="E244" t="s">
        <v>10</v>
      </c>
      <c r="F244" t="s">
        <v>11</v>
      </c>
      <c r="G244" t="s">
        <v>81</v>
      </c>
      <c r="H244" t="s">
        <v>81</v>
      </c>
      <c r="I244" t="s">
        <v>31</v>
      </c>
    </row>
    <row r="245" spans="1:9" x14ac:dyDescent="0.2">
      <c r="A245">
        <v>8</v>
      </c>
      <c r="B245" t="s">
        <v>20</v>
      </c>
      <c r="C245">
        <v>1469</v>
      </c>
      <c r="D245" t="s">
        <v>9</v>
      </c>
      <c r="E245" t="s">
        <v>10</v>
      </c>
      <c r="F245" t="s">
        <v>11</v>
      </c>
      <c r="G245" t="s">
        <v>81</v>
      </c>
      <c r="H245" t="s">
        <v>81</v>
      </c>
      <c r="I245" t="s">
        <v>31</v>
      </c>
    </row>
    <row r="246" spans="1:9" x14ac:dyDescent="0.2">
      <c r="A246">
        <v>9</v>
      </c>
      <c r="B246" t="s">
        <v>21</v>
      </c>
      <c r="C246">
        <v>284</v>
      </c>
      <c r="D246" t="s">
        <v>9</v>
      </c>
      <c r="E246" t="s">
        <v>10</v>
      </c>
      <c r="F246" t="s">
        <v>11</v>
      </c>
      <c r="G246" t="s">
        <v>81</v>
      </c>
      <c r="H246" t="s">
        <v>81</v>
      </c>
      <c r="I246" t="s">
        <v>31</v>
      </c>
    </row>
    <row r="247" spans="1:9" x14ac:dyDescent="0.2">
      <c r="A247">
        <v>10</v>
      </c>
      <c r="B247" t="s">
        <v>22</v>
      </c>
      <c r="C247">
        <v>798</v>
      </c>
      <c r="D247" t="s">
        <v>9</v>
      </c>
      <c r="E247" t="s">
        <v>10</v>
      </c>
      <c r="F247" t="s">
        <v>11</v>
      </c>
      <c r="G247" t="s">
        <v>81</v>
      </c>
      <c r="H247" t="s">
        <v>81</v>
      </c>
      <c r="I247" t="s">
        <v>31</v>
      </c>
    </row>
    <row r="248" spans="1:9" x14ac:dyDescent="0.2">
      <c r="A248">
        <v>11</v>
      </c>
      <c r="B248" t="s">
        <v>23</v>
      </c>
      <c r="C248">
        <v>45753</v>
      </c>
      <c r="D248" t="s">
        <v>9</v>
      </c>
      <c r="E248" t="s">
        <v>10</v>
      </c>
      <c r="F248" t="s">
        <v>11</v>
      </c>
      <c r="G248" t="s">
        <v>81</v>
      </c>
      <c r="H248" t="s">
        <v>81</v>
      </c>
      <c r="I248" t="s">
        <v>31</v>
      </c>
    </row>
    <row r="249" spans="1:9" x14ac:dyDescent="0.2">
      <c r="A249">
        <v>12</v>
      </c>
      <c r="B249" t="s">
        <v>24</v>
      </c>
      <c r="C249">
        <v>1890</v>
      </c>
      <c r="D249" t="s">
        <v>9</v>
      </c>
      <c r="E249" t="s">
        <v>10</v>
      </c>
      <c r="F249" t="s">
        <v>11</v>
      </c>
      <c r="G249" t="s">
        <v>81</v>
      </c>
      <c r="H249" t="s">
        <v>81</v>
      </c>
      <c r="I249" t="s">
        <v>31</v>
      </c>
    </row>
    <row r="250" spans="1:9" x14ac:dyDescent="0.2">
      <c r="A250">
        <v>13</v>
      </c>
      <c r="B250" t="s">
        <v>25</v>
      </c>
      <c r="C250">
        <v>6718</v>
      </c>
      <c r="D250" t="s">
        <v>9</v>
      </c>
      <c r="E250" t="s">
        <v>10</v>
      </c>
      <c r="F250" t="s">
        <v>11</v>
      </c>
      <c r="G250" t="s">
        <v>81</v>
      </c>
      <c r="H250" t="s">
        <v>81</v>
      </c>
      <c r="I250" t="s">
        <v>31</v>
      </c>
    </row>
    <row r="251" spans="1:9" x14ac:dyDescent="0.2">
      <c r="A251">
        <v>14</v>
      </c>
      <c r="B251" t="s">
        <v>82</v>
      </c>
      <c r="C251">
        <v>-138104</v>
      </c>
      <c r="D251" t="s">
        <v>9</v>
      </c>
      <c r="E251" t="s">
        <v>10</v>
      </c>
      <c r="F251" t="s">
        <v>82</v>
      </c>
      <c r="I251" t="s">
        <v>31</v>
      </c>
    </row>
    <row r="252" spans="1:9" x14ac:dyDescent="0.2">
      <c r="A252">
        <v>15</v>
      </c>
      <c r="B252" t="s">
        <v>83</v>
      </c>
      <c r="C252">
        <v>-1140.8073126536401</v>
      </c>
      <c r="D252" t="s">
        <v>9</v>
      </c>
      <c r="E252" t="s">
        <v>10</v>
      </c>
      <c r="F252" t="s">
        <v>46</v>
      </c>
      <c r="I252" t="s">
        <v>31</v>
      </c>
    </row>
    <row r="253" spans="1:9" x14ac:dyDescent="0.2">
      <c r="A253">
        <v>16</v>
      </c>
      <c r="B253" t="s">
        <v>84</v>
      </c>
      <c r="C253">
        <v>-139244.80731265299</v>
      </c>
      <c r="D253" t="s">
        <v>9</v>
      </c>
      <c r="E253" t="s">
        <v>10</v>
      </c>
      <c r="F253" t="s">
        <v>84</v>
      </c>
      <c r="I253" t="s">
        <v>31</v>
      </c>
    </row>
    <row r="254" spans="1:9" x14ac:dyDescent="0.2">
      <c r="A254">
        <v>17</v>
      </c>
      <c r="B254" t="s">
        <v>51</v>
      </c>
      <c r="C254">
        <v>-141250.80731265299</v>
      </c>
      <c r="D254" t="s">
        <v>9</v>
      </c>
      <c r="E254" t="s">
        <v>10</v>
      </c>
      <c r="F254" t="s">
        <v>85</v>
      </c>
      <c r="I254" t="s">
        <v>31</v>
      </c>
    </row>
    <row r="255" spans="1:9" x14ac:dyDescent="0.2">
      <c r="A255">
        <v>18</v>
      </c>
      <c r="B255" t="s">
        <v>86</v>
      </c>
      <c r="C255">
        <v>53865.242193796003</v>
      </c>
      <c r="D255" t="s">
        <v>9</v>
      </c>
      <c r="E255" t="s">
        <v>10</v>
      </c>
      <c r="F255" t="s">
        <v>85</v>
      </c>
      <c r="I255" t="s">
        <v>31</v>
      </c>
    </row>
    <row r="256" spans="1:9" x14ac:dyDescent="0.2">
      <c r="A256">
        <v>19</v>
      </c>
      <c r="B256" t="s">
        <v>87</v>
      </c>
      <c r="C256">
        <v>284</v>
      </c>
      <c r="D256" t="s">
        <v>9</v>
      </c>
      <c r="E256" t="s">
        <v>10</v>
      </c>
      <c r="F256" t="s">
        <v>85</v>
      </c>
      <c r="I256" t="s">
        <v>31</v>
      </c>
    </row>
    <row r="257" spans="1:9" x14ac:dyDescent="0.2">
      <c r="A257">
        <v>20</v>
      </c>
      <c r="B257" t="s">
        <v>88</v>
      </c>
      <c r="C257">
        <v>0</v>
      </c>
      <c r="D257" t="s">
        <v>9</v>
      </c>
      <c r="E257" t="s">
        <v>10</v>
      </c>
      <c r="F257" t="s">
        <v>85</v>
      </c>
      <c r="I257" t="s">
        <v>31</v>
      </c>
    </row>
    <row r="258" spans="1:9" x14ac:dyDescent="0.2">
      <c r="A258">
        <v>21</v>
      </c>
      <c r="B258" t="s">
        <v>89</v>
      </c>
      <c r="C258">
        <v>-150450.80731265299</v>
      </c>
      <c r="D258" t="s">
        <v>9</v>
      </c>
      <c r="E258" t="s">
        <v>10</v>
      </c>
      <c r="F258" t="s">
        <v>90</v>
      </c>
      <c r="I258" t="s">
        <v>31</v>
      </c>
    </row>
    <row r="259" spans="1:9" x14ac:dyDescent="0.2">
      <c r="A259">
        <v>22</v>
      </c>
      <c r="B259" t="s">
        <v>90</v>
      </c>
      <c r="C259">
        <v>0</v>
      </c>
      <c r="D259" t="s">
        <v>9</v>
      </c>
      <c r="E259" t="s">
        <v>10</v>
      </c>
      <c r="F259" t="s">
        <v>90</v>
      </c>
      <c r="I259" t="s">
        <v>31</v>
      </c>
    </row>
    <row r="260" spans="1:9" x14ac:dyDescent="0.2">
      <c r="A260">
        <v>23</v>
      </c>
      <c r="B260" t="s">
        <v>91</v>
      </c>
      <c r="C260">
        <v>0</v>
      </c>
      <c r="D260" t="s">
        <v>9</v>
      </c>
      <c r="E260" t="s">
        <v>10</v>
      </c>
      <c r="F260" t="s">
        <v>90</v>
      </c>
      <c r="I260" t="s">
        <v>31</v>
      </c>
    </row>
    <row r="261" spans="1:9" x14ac:dyDescent="0.2">
      <c r="A261">
        <v>24</v>
      </c>
      <c r="B261" t="s">
        <v>133</v>
      </c>
      <c r="C261">
        <v>0</v>
      </c>
      <c r="D261" t="s">
        <v>9</v>
      </c>
      <c r="E261" t="s">
        <v>10</v>
      </c>
      <c r="F261" t="s">
        <v>90</v>
      </c>
      <c r="I261" t="s">
        <v>31</v>
      </c>
    </row>
    <row r="262" spans="1:9" x14ac:dyDescent="0.2">
      <c r="A262">
        <v>25</v>
      </c>
      <c r="B262" t="s">
        <v>92</v>
      </c>
      <c r="C262">
        <v>0</v>
      </c>
      <c r="D262" t="s">
        <v>9</v>
      </c>
      <c r="E262" t="s">
        <v>10</v>
      </c>
      <c r="F262" t="s">
        <v>90</v>
      </c>
      <c r="I262" t="s">
        <v>31</v>
      </c>
    </row>
    <row r="263" spans="1:9" x14ac:dyDescent="0.2">
      <c r="A263">
        <v>26</v>
      </c>
      <c r="B263" t="s">
        <v>93</v>
      </c>
      <c r="C263">
        <v>0.30410604514019002</v>
      </c>
      <c r="D263" t="s">
        <v>9</v>
      </c>
      <c r="E263" t="s">
        <v>10</v>
      </c>
      <c r="F263" t="s">
        <v>90</v>
      </c>
      <c r="I263" t="s">
        <v>31</v>
      </c>
    </row>
    <row r="264" spans="1:9" x14ac:dyDescent="0.2">
      <c r="A264">
        <v>27</v>
      </c>
      <c r="B264" t="s">
        <v>94</v>
      </c>
      <c r="C264">
        <v>0</v>
      </c>
      <c r="D264" t="s">
        <v>9</v>
      </c>
      <c r="E264" t="s">
        <v>10</v>
      </c>
      <c r="F264" t="s">
        <v>90</v>
      </c>
      <c r="I264" t="s">
        <v>31</v>
      </c>
    </row>
    <row r="265" spans="1:9" x14ac:dyDescent="0.2">
      <c r="A265">
        <v>28</v>
      </c>
      <c r="B265" t="s">
        <v>95</v>
      </c>
      <c r="C265">
        <v>0</v>
      </c>
      <c r="D265" t="s">
        <v>9</v>
      </c>
      <c r="E265" t="s">
        <v>10</v>
      </c>
      <c r="F265" t="s">
        <v>90</v>
      </c>
      <c r="I265" t="s">
        <v>31</v>
      </c>
    </row>
    <row r="266" spans="1:9" x14ac:dyDescent="0.2">
      <c r="A266">
        <v>29</v>
      </c>
      <c r="B266" t="s">
        <v>96</v>
      </c>
      <c r="C266">
        <v>0</v>
      </c>
      <c r="D266" t="s">
        <v>9</v>
      </c>
      <c r="E266" t="s">
        <v>10</v>
      </c>
      <c r="F266" t="s">
        <v>90</v>
      </c>
      <c r="I266" t="s">
        <v>31</v>
      </c>
    </row>
    <row r="267" spans="1:9" x14ac:dyDescent="0.2">
      <c r="A267">
        <v>0</v>
      </c>
      <c r="B267" t="s">
        <v>8</v>
      </c>
      <c r="C267">
        <v>0</v>
      </c>
      <c r="D267" t="s">
        <v>9</v>
      </c>
      <c r="E267" t="s">
        <v>10</v>
      </c>
      <c r="F267" t="s">
        <v>11</v>
      </c>
      <c r="G267" t="s">
        <v>81</v>
      </c>
      <c r="H267" t="s">
        <v>81</v>
      </c>
      <c r="I267" t="s">
        <v>27</v>
      </c>
    </row>
    <row r="268" spans="1:9" x14ac:dyDescent="0.2">
      <c r="A268">
        <v>1</v>
      </c>
      <c r="B268" t="s">
        <v>13</v>
      </c>
      <c r="C268">
        <v>12416</v>
      </c>
      <c r="D268" t="s">
        <v>9</v>
      </c>
      <c r="E268" t="s">
        <v>10</v>
      </c>
      <c r="F268" t="s">
        <v>11</v>
      </c>
      <c r="G268" t="s">
        <v>81</v>
      </c>
      <c r="H268" t="s">
        <v>81</v>
      </c>
      <c r="I268" t="s">
        <v>27</v>
      </c>
    </row>
    <row r="269" spans="1:9" x14ac:dyDescent="0.2">
      <c r="A269">
        <v>2</v>
      </c>
      <c r="B269" t="s">
        <v>14</v>
      </c>
      <c r="C269">
        <v>0</v>
      </c>
      <c r="D269" t="s">
        <v>9</v>
      </c>
      <c r="E269" t="s">
        <v>10</v>
      </c>
      <c r="F269" t="s">
        <v>11</v>
      </c>
      <c r="G269" t="s">
        <v>81</v>
      </c>
      <c r="H269" t="s">
        <v>81</v>
      </c>
      <c r="I269" t="s">
        <v>27</v>
      </c>
    </row>
    <row r="270" spans="1:9" x14ac:dyDescent="0.2">
      <c r="A270">
        <v>3</v>
      </c>
      <c r="B270" t="s">
        <v>15</v>
      </c>
      <c r="C270">
        <v>0</v>
      </c>
      <c r="D270" t="s">
        <v>9</v>
      </c>
      <c r="E270" t="s">
        <v>10</v>
      </c>
      <c r="F270" t="s">
        <v>11</v>
      </c>
      <c r="G270" t="s">
        <v>81</v>
      </c>
      <c r="H270" t="s">
        <v>81</v>
      </c>
      <c r="I270" t="s">
        <v>27</v>
      </c>
    </row>
    <row r="271" spans="1:9" x14ac:dyDescent="0.2">
      <c r="A271">
        <v>4</v>
      </c>
      <c r="B271" t="s">
        <v>16</v>
      </c>
      <c r="C271">
        <v>-5484</v>
      </c>
      <c r="D271" t="s">
        <v>9</v>
      </c>
      <c r="E271" t="s">
        <v>10</v>
      </c>
      <c r="F271" t="s">
        <v>11</v>
      </c>
      <c r="G271" t="s">
        <v>81</v>
      </c>
      <c r="H271" t="s">
        <v>81</v>
      </c>
      <c r="I271" t="s">
        <v>27</v>
      </c>
    </row>
    <row r="272" spans="1:9" x14ac:dyDescent="0.2">
      <c r="A272">
        <v>5</v>
      </c>
      <c r="B272" t="s">
        <v>17</v>
      </c>
      <c r="C272">
        <v>0</v>
      </c>
      <c r="D272" t="s">
        <v>9</v>
      </c>
      <c r="E272" t="s">
        <v>10</v>
      </c>
      <c r="F272" t="s">
        <v>11</v>
      </c>
      <c r="G272" t="s">
        <v>81</v>
      </c>
      <c r="H272" t="s">
        <v>81</v>
      </c>
      <c r="I272" t="s">
        <v>27</v>
      </c>
    </row>
    <row r="273" spans="1:9" x14ac:dyDescent="0.2">
      <c r="A273">
        <v>6</v>
      </c>
      <c r="B273" t="s">
        <v>18</v>
      </c>
      <c r="C273">
        <v>0</v>
      </c>
      <c r="D273" t="s">
        <v>9</v>
      </c>
      <c r="E273" t="s">
        <v>10</v>
      </c>
      <c r="F273" t="s">
        <v>11</v>
      </c>
      <c r="G273" t="s">
        <v>81</v>
      </c>
      <c r="H273" t="s">
        <v>81</v>
      </c>
      <c r="I273" t="s">
        <v>27</v>
      </c>
    </row>
    <row r="274" spans="1:9" x14ac:dyDescent="0.2">
      <c r="A274">
        <v>7</v>
      </c>
      <c r="B274" t="s">
        <v>19</v>
      </c>
      <c r="C274">
        <v>7935</v>
      </c>
      <c r="D274" t="s">
        <v>9</v>
      </c>
      <c r="E274" t="s">
        <v>10</v>
      </c>
      <c r="F274" t="s">
        <v>11</v>
      </c>
      <c r="G274" t="s">
        <v>81</v>
      </c>
      <c r="H274" t="s">
        <v>81</v>
      </c>
      <c r="I274" t="s">
        <v>27</v>
      </c>
    </row>
    <row r="275" spans="1:9" x14ac:dyDescent="0.2">
      <c r="A275">
        <v>8</v>
      </c>
      <c r="B275" t="s">
        <v>20</v>
      </c>
      <c r="C275">
        <v>679</v>
      </c>
      <c r="D275" t="s">
        <v>9</v>
      </c>
      <c r="E275" t="s">
        <v>10</v>
      </c>
      <c r="F275" t="s">
        <v>11</v>
      </c>
      <c r="G275" t="s">
        <v>81</v>
      </c>
      <c r="H275" t="s">
        <v>81</v>
      </c>
      <c r="I275" t="s">
        <v>27</v>
      </c>
    </row>
    <row r="276" spans="1:9" x14ac:dyDescent="0.2">
      <c r="A276">
        <v>9</v>
      </c>
      <c r="B276" t="s">
        <v>21</v>
      </c>
      <c r="C276">
        <v>17800</v>
      </c>
      <c r="D276" t="s">
        <v>9</v>
      </c>
      <c r="E276" t="s">
        <v>10</v>
      </c>
      <c r="F276" t="s">
        <v>11</v>
      </c>
      <c r="G276" t="s">
        <v>81</v>
      </c>
      <c r="H276" t="s">
        <v>81</v>
      </c>
      <c r="I276" t="s">
        <v>27</v>
      </c>
    </row>
    <row r="277" spans="1:9" x14ac:dyDescent="0.2">
      <c r="A277">
        <v>10</v>
      </c>
      <c r="B277" t="s">
        <v>22</v>
      </c>
      <c r="C277">
        <v>342</v>
      </c>
      <c r="D277" t="s">
        <v>9</v>
      </c>
      <c r="E277" t="s">
        <v>10</v>
      </c>
      <c r="F277" t="s">
        <v>11</v>
      </c>
      <c r="G277" t="s">
        <v>81</v>
      </c>
      <c r="H277" t="s">
        <v>81</v>
      </c>
      <c r="I277" t="s">
        <v>27</v>
      </c>
    </row>
    <row r="278" spans="1:9" x14ac:dyDescent="0.2">
      <c r="A278">
        <v>11</v>
      </c>
      <c r="B278" t="s">
        <v>23</v>
      </c>
      <c r="C278">
        <v>0</v>
      </c>
      <c r="D278" t="s">
        <v>9</v>
      </c>
      <c r="E278" t="s">
        <v>10</v>
      </c>
      <c r="F278" t="s">
        <v>11</v>
      </c>
      <c r="G278" t="s">
        <v>81</v>
      </c>
      <c r="H278" t="s">
        <v>81</v>
      </c>
      <c r="I278" t="s">
        <v>27</v>
      </c>
    </row>
    <row r="279" spans="1:9" x14ac:dyDescent="0.2">
      <c r="A279">
        <v>12</v>
      </c>
      <c r="B279" t="s">
        <v>24</v>
      </c>
      <c r="C279">
        <v>220</v>
      </c>
      <c r="D279" t="s">
        <v>9</v>
      </c>
      <c r="E279" t="s">
        <v>10</v>
      </c>
      <c r="F279" t="s">
        <v>11</v>
      </c>
      <c r="G279" t="s">
        <v>81</v>
      </c>
      <c r="H279" t="s">
        <v>81</v>
      </c>
      <c r="I279" t="s">
        <v>27</v>
      </c>
    </row>
    <row r="280" spans="1:9" x14ac:dyDescent="0.2">
      <c r="A280">
        <v>13</v>
      </c>
      <c r="B280" t="s">
        <v>25</v>
      </c>
      <c r="C280">
        <v>5995</v>
      </c>
      <c r="D280" t="s">
        <v>9</v>
      </c>
      <c r="E280" t="s">
        <v>10</v>
      </c>
      <c r="F280" t="s">
        <v>11</v>
      </c>
      <c r="G280" t="s">
        <v>81</v>
      </c>
      <c r="H280" t="s">
        <v>81</v>
      </c>
      <c r="I280" t="s">
        <v>27</v>
      </c>
    </row>
    <row r="281" spans="1:9" x14ac:dyDescent="0.2">
      <c r="A281">
        <v>14</v>
      </c>
      <c r="B281" t="s">
        <v>82</v>
      </c>
      <c r="C281">
        <v>21592</v>
      </c>
      <c r="D281" t="s">
        <v>9</v>
      </c>
      <c r="E281" t="s">
        <v>10</v>
      </c>
      <c r="F281" t="s">
        <v>82</v>
      </c>
      <c r="I281" t="s">
        <v>27</v>
      </c>
    </row>
    <row r="282" spans="1:9" x14ac:dyDescent="0.2">
      <c r="A282">
        <v>15</v>
      </c>
      <c r="B282" t="s">
        <v>83</v>
      </c>
      <c r="C282">
        <v>-105.99981441919699</v>
      </c>
      <c r="D282" t="s">
        <v>9</v>
      </c>
      <c r="E282" t="s">
        <v>10</v>
      </c>
      <c r="F282" t="s">
        <v>46</v>
      </c>
      <c r="I282" t="s">
        <v>27</v>
      </c>
    </row>
    <row r="283" spans="1:9" x14ac:dyDescent="0.2">
      <c r="A283">
        <v>16</v>
      </c>
      <c r="B283" t="s">
        <v>84</v>
      </c>
      <c r="C283">
        <v>21486.0001855808</v>
      </c>
      <c r="D283" t="s">
        <v>9</v>
      </c>
      <c r="E283" t="s">
        <v>10</v>
      </c>
      <c r="F283" t="s">
        <v>84</v>
      </c>
      <c r="I283" t="s">
        <v>27</v>
      </c>
    </row>
    <row r="284" spans="1:9" x14ac:dyDescent="0.2">
      <c r="A284">
        <v>17</v>
      </c>
      <c r="B284" t="s">
        <v>51</v>
      </c>
      <c r="C284">
        <v>12872.0001855808</v>
      </c>
      <c r="D284" t="s">
        <v>9</v>
      </c>
      <c r="E284" t="s">
        <v>10</v>
      </c>
      <c r="F284" t="s">
        <v>85</v>
      </c>
      <c r="I284" t="s">
        <v>27</v>
      </c>
    </row>
    <row r="285" spans="1:9" x14ac:dyDescent="0.2">
      <c r="A285">
        <v>18</v>
      </c>
      <c r="B285" t="s">
        <v>86</v>
      </c>
      <c r="C285">
        <v>5484</v>
      </c>
      <c r="D285" t="s">
        <v>9</v>
      </c>
      <c r="E285" t="s">
        <v>10</v>
      </c>
      <c r="F285" t="s">
        <v>85</v>
      </c>
      <c r="I285" t="s">
        <v>27</v>
      </c>
    </row>
    <row r="286" spans="1:9" x14ac:dyDescent="0.2">
      <c r="A286">
        <v>19</v>
      </c>
      <c r="B286" t="s">
        <v>87</v>
      </c>
      <c r="C286">
        <v>5484</v>
      </c>
      <c r="D286" t="s">
        <v>9</v>
      </c>
      <c r="E286" t="s">
        <v>10</v>
      </c>
      <c r="F286" t="s">
        <v>85</v>
      </c>
      <c r="I286" t="s">
        <v>27</v>
      </c>
    </row>
    <row r="287" spans="1:9" x14ac:dyDescent="0.2">
      <c r="A287">
        <v>20</v>
      </c>
      <c r="B287" t="s">
        <v>88</v>
      </c>
      <c r="C287">
        <v>12316</v>
      </c>
      <c r="D287" t="s">
        <v>9</v>
      </c>
      <c r="E287" t="s">
        <v>10</v>
      </c>
      <c r="F287" t="s">
        <v>85</v>
      </c>
      <c r="I287" t="s">
        <v>27</v>
      </c>
    </row>
    <row r="288" spans="1:9" x14ac:dyDescent="0.2">
      <c r="A288">
        <v>21</v>
      </c>
      <c r="B288" t="s">
        <v>89</v>
      </c>
      <c r="C288">
        <v>21486.0001855808</v>
      </c>
      <c r="D288" t="s">
        <v>9</v>
      </c>
      <c r="E288" t="s">
        <v>10</v>
      </c>
      <c r="F288" t="s">
        <v>90</v>
      </c>
      <c r="I288" t="s">
        <v>27</v>
      </c>
    </row>
    <row r="289" spans="1:9" x14ac:dyDescent="0.2">
      <c r="A289">
        <v>22</v>
      </c>
      <c r="B289" t="s">
        <v>90</v>
      </c>
      <c r="C289">
        <v>0</v>
      </c>
      <c r="D289" t="s">
        <v>9</v>
      </c>
      <c r="E289" t="s">
        <v>10</v>
      </c>
      <c r="F289" t="s">
        <v>90</v>
      </c>
      <c r="I289" t="s">
        <v>27</v>
      </c>
    </row>
    <row r="290" spans="1:9" x14ac:dyDescent="0.2">
      <c r="A290">
        <v>23</v>
      </c>
      <c r="B290" t="s">
        <v>91</v>
      </c>
      <c r="C290">
        <v>21486.0001855808</v>
      </c>
      <c r="D290" t="s">
        <v>9</v>
      </c>
      <c r="E290" t="s">
        <v>10</v>
      </c>
      <c r="F290" t="s">
        <v>90</v>
      </c>
      <c r="I290" t="s">
        <v>27</v>
      </c>
    </row>
    <row r="291" spans="1:9" x14ac:dyDescent="0.2">
      <c r="A291">
        <v>24</v>
      </c>
      <c r="B291" t="s">
        <v>133</v>
      </c>
      <c r="C291">
        <v>0</v>
      </c>
      <c r="D291" t="s">
        <v>9</v>
      </c>
      <c r="E291" t="s">
        <v>10</v>
      </c>
      <c r="F291" t="s">
        <v>90</v>
      </c>
      <c r="I291" t="s">
        <v>27</v>
      </c>
    </row>
    <row r="292" spans="1:9" x14ac:dyDescent="0.2">
      <c r="A292">
        <v>25</v>
      </c>
      <c r="B292" t="s">
        <v>92</v>
      </c>
      <c r="C292">
        <v>599.5</v>
      </c>
      <c r="D292" t="s">
        <v>9</v>
      </c>
      <c r="E292" t="s">
        <v>10</v>
      </c>
      <c r="F292" t="s">
        <v>90</v>
      </c>
      <c r="I292" t="s">
        <v>27</v>
      </c>
    </row>
    <row r="293" spans="1:9" x14ac:dyDescent="0.2">
      <c r="A293">
        <v>26</v>
      </c>
      <c r="B293" t="s">
        <v>93</v>
      </c>
      <c r="C293">
        <v>0</v>
      </c>
      <c r="D293" t="s">
        <v>9</v>
      </c>
      <c r="E293" t="s">
        <v>10</v>
      </c>
      <c r="F293" t="s">
        <v>90</v>
      </c>
      <c r="I293" t="s">
        <v>27</v>
      </c>
    </row>
    <row r="294" spans="1:9" x14ac:dyDescent="0.2">
      <c r="A294">
        <v>27</v>
      </c>
      <c r="B294" t="s">
        <v>94</v>
      </c>
      <c r="C294">
        <v>4884.5</v>
      </c>
      <c r="D294" t="s">
        <v>9</v>
      </c>
      <c r="E294" t="s">
        <v>10</v>
      </c>
      <c r="F294" t="s">
        <v>90</v>
      </c>
      <c r="I294" t="s">
        <v>27</v>
      </c>
    </row>
    <row r="295" spans="1:9" x14ac:dyDescent="0.2">
      <c r="A295">
        <v>28</v>
      </c>
      <c r="B295" t="s">
        <v>95</v>
      </c>
      <c r="C295">
        <v>-5484</v>
      </c>
      <c r="D295" t="s">
        <v>9</v>
      </c>
      <c r="E295" t="s">
        <v>10</v>
      </c>
      <c r="F295" t="s">
        <v>90</v>
      </c>
      <c r="I295" t="s">
        <v>27</v>
      </c>
    </row>
    <row r="296" spans="1:9" x14ac:dyDescent="0.2">
      <c r="A296">
        <v>29</v>
      </c>
      <c r="B296" t="s">
        <v>96</v>
      </c>
      <c r="C296">
        <v>0</v>
      </c>
      <c r="D296" t="s">
        <v>9</v>
      </c>
      <c r="E296" t="s">
        <v>10</v>
      </c>
      <c r="F296" t="s">
        <v>90</v>
      </c>
      <c r="I296" t="s">
        <v>27</v>
      </c>
    </row>
    <row r="297" spans="1:9" x14ac:dyDescent="0.2">
      <c r="A297">
        <v>0</v>
      </c>
      <c r="B297" t="s">
        <v>8</v>
      </c>
      <c r="C297">
        <v>-6453</v>
      </c>
      <c r="D297" t="s">
        <v>9</v>
      </c>
      <c r="E297" t="s">
        <v>10</v>
      </c>
      <c r="F297" t="s">
        <v>11</v>
      </c>
      <c r="G297" t="s">
        <v>81</v>
      </c>
      <c r="H297" t="s">
        <v>81</v>
      </c>
      <c r="I297" t="s">
        <v>32</v>
      </c>
    </row>
    <row r="298" spans="1:9" x14ac:dyDescent="0.2">
      <c r="A298">
        <v>1</v>
      </c>
      <c r="B298" t="s">
        <v>13</v>
      </c>
      <c r="C298">
        <v>1716</v>
      </c>
      <c r="D298" t="s">
        <v>9</v>
      </c>
      <c r="E298" t="s">
        <v>10</v>
      </c>
      <c r="F298" t="s">
        <v>11</v>
      </c>
      <c r="G298" t="s">
        <v>81</v>
      </c>
      <c r="H298" t="s">
        <v>81</v>
      </c>
      <c r="I298" t="s">
        <v>32</v>
      </c>
    </row>
    <row r="299" spans="1:9" x14ac:dyDescent="0.2">
      <c r="A299">
        <v>2</v>
      </c>
      <c r="B299" t="s">
        <v>14</v>
      </c>
      <c r="C299">
        <v>-48258</v>
      </c>
      <c r="D299" t="s">
        <v>9</v>
      </c>
      <c r="E299" t="s">
        <v>10</v>
      </c>
      <c r="F299" t="s">
        <v>11</v>
      </c>
      <c r="G299" t="s">
        <v>81</v>
      </c>
      <c r="H299" t="s">
        <v>81</v>
      </c>
      <c r="I299" t="s">
        <v>32</v>
      </c>
    </row>
    <row r="300" spans="1:9" x14ac:dyDescent="0.2">
      <c r="A300">
        <v>3</v>
      </c>
      <c r="B300" t="s">
        <v>15</v>
      </c>
      <c r="C300">
        <v>-7643</v>
      </c>
      <c r="D300" t="s">
        <v>9</v>
      </c>
      <c r="E300" t="s">
        <v>10</v>
      </c>
      <c r="F300" t="s">
        <v>11</v>
      </c>
      <c r="G300" t="s">
        <v>81</v>
      </c>
      <c r="H300" t="s">
        <v>81</v>
      </c>
      <c r="I300" t="s">
        <v>32</v>
      </c>
    </row>
    <row r="301" spans="1:9" x14ac:dyDescent="0.2">
      <c r="A301">
        <v>4</v>
      </c>
      <c r="B301" t="s">
        <v>16</v>
      </c>
      <c r="C301">
        <v>-45763</v>
      </c>
      <c r="D301" t="s">
        <v>9</v>
      </c>
      <c r="E301" t="s">
        <v>10</v>
      </c>
      <c r="F301" t="s">
        <v>11</v>
      </c>
      <c r="G301" t="s">
        <v>81</v>
      </c>
      <c r="H301" t="s">
        <v>81</v>
      </c>
      <c r="I301" t="s">
        <v>32</v>
      </c>
    </row>
    <row r="302" spans="1:9" x14ac:dyDescent="0.2">
      <c r="A302">
        <v>5</v>
      </c>
      <c r="B302" t="s">
        <v>17</v>
      </c>
      <c r="C302">
        <v>-7248</v>
      </c>
      <c r="D302" t="s">
        <v>9</v>
      </c>
      <c r="E302" t="s">
        <v>10</v>
      </c>
      <c r="F302" t="s">
        <v>11</v>
      </c>
      <c r="G302" t="s">
        <v>81</v>
      </c>
      <c r="H302" t="s">
        <v>81</v>
      </c>
      <c r="I302" t="s">
        <v>32</v>
      </c>
    </row>
    <row r="303" spans="1:9" x14ac:dyDescent="0.2">
      <c r="A303">
        <v>6</v>
      </c>
      <c r="B303" t="s">
        <v>18</v>
      </c>
      <c r="C303">
        <v>0</v>
      </c>
      <c r="D303" t="s">
        <v>9</v>
      </c>
      <c r="E303" t="s">
        <v>10</v>
      </c>
      <c r="F303" t="s">
        <v>11</v>
      </c>
      <c r="G303" t="s">
        <v>81</v>
      </c>
      <c r="H303" t="s">
        <v>81</v>
      </c>
      <c r="I303" t="s">
        <v>32</v>
      </c>
    </row>
    <row r="304" spans="1:9" x14ac:dyDescent="0.2">
      <c r="A304">
        <v>7</v>
      </c>
      <c r="B304" t="s">
        <v>19</v>
      </c>
      <c r="C304">
        <v>445</v>
      </c>
      <c r="D304" t="s">
        <v>9</v>
      </c>
      <c r="E304" t="s">
        <v>10</v>
      </c>
      <c r="F304" t="s">
        <v>11</v>
      </c>
      <c r="G304" t="s">
        <v>81</v>
      </c>
      <c r="H304" t="s">
        <v>81</v>
      </c>
      <c r="I304" t="s">
        <v>32</v>
      </c>
    </row>
    <row r="305" spans="1:9" x14ac:dyDescent="0.2">
      <c r="A305">
        <v>8</v>
      </c>
      <c r="B305" t="s">
        <v>20</v>
      </c>
      <c r="C305">
        <v>738</v>
      </c>
      <c r="D305" t="s">
        <v>9</v>
      </c>
      <c r="E305" t="s">
        <v>10</v>
      </c>
      <c r="F305" t="s">
        <v>11</v>
      </c>
      <c r="G305" t="s">
        <v>81</v>
      </c>
      <c r="H305" t="s">
        <v>81</v>
      </c>
      <c r="I305" t="s">
        <v>32</v>
      </c>
    </row>
    <row r="306" spans="1:9" x14ac:dyDescent="0.2">
      <c r="A306">
        <v>9</v>
      </c>
      <c r="B306" t="s">
        <v>21</v>
      </c>
      <c r="C306">
        <v>47</v>
      </c>
      <c r="D306" t="s">
        <v>9</v>
      </c>
      <c r="E306" t="s">
        <v>10</v>
      </c>
      <c r="F306" t="s">
        <v>11</v>
      </c>
      <c r="G306" t="s">
        <v>81</v>
      </c>
      <c r="H306" t="s">
        <v>81</v>
      </c>
      <c r="I306" t="s">
        <v>32</v>
      </c>
    </row>
    <row r="307" spans="1:9" x14ac:dyDescent="0.2">
      <c r="A307">
        <v>10</v>
      </c>
      <c r="B307" t="s">
        <v>22</v>
      </c>
      <c r="C307">
        <v>7</v>
      </c>
      <c r="D307" t="s">
        <v>9</v>
      </c>
      <c r="E307" t="s">
        <v>10</v>
      </c>
      <c r="F307" t="s">
        <v>11</v>
      </c>
      <c r="G307" t="s">
        <v>81</v>
      </c>
      <c r="H307" t="s">
        <v>81</v>
      </c>
      <c r="I307" t="s">
        <v>32</v>
      </c>
    </row>
    <row r="308" spans="1:9" x14ac:dyDescent="0.2">
      <c r="A308">
        <v>11</v>
      </c>
      <c r="B308" t="s">
        <v>23</v>
      </c>
      <c r="C308">
        <v>55007</v>
      </c>
      <c r="D308" t="s">
        <v>9</v>
      </c>
      <c r="E308" t="s">
        <v>10</v>
      </c>
      <c r="F308" t="s">
        <v>11</v>
      </c>
      <c r="G308" t="s">
        <v>81</v>
      </c>
      <c r="H308" t="s">
        <v>81</v>
      </c>
      <c r="I308" t="s">
        <v>32</v>
      </c>
    </row>
    <row r="309" spans="1:9" x14ac:dyDescent="0.2">
      <c r="A309">
        <v>12</v>
      </c>
      <c r="B309" t="s">
        <v>24</v>
      </c>
      <c r="C309">
        <v>231</v>
      </c>
      <c r="D309" t="s">
        <v>9</v>
      </c>
      <c r="E309" t="s">
        <v>10</v>
      </c>
      <c r="F309" t="s">
        <v>11</v>
      </c>
      <c r="G309" t="s">
        <v>81</v>
      </c>
      <c r="H309" t="s">
        <v>81</v>
      </c>
      <c r="I309" t="s">
        <v>32</v>
      </c>
    </row>
    <row r="310" spans="1:9" x14ac:dyDescent="0.2">
      <c r="A310">
        <v>13</v>
      </c>
      <c r="B310" t="s">
        <v>25</v>
      </c>
      <c r="C310">
        <v>508</v>
      </c>
      <c r="D310" t="s">
        <v>9</v>
      </c>
      <c r="E310" t="s">
        <v>10</v>
      </c>
      <c r="F310" t="s">
        <v>11</v>
      </c>
      <c r="G310" t="s">
        <v>81</v>
      </c>
      <c r="H310" t="s">
        <v>81</v>
      </c>
      <c r="I310" t="s">
        <v>32</v>
      </c>
    </row>
    <row r="311" spans="1:9" x14ac:dyDescent="0.2">
      <c r="A311">
        <v>14</v>
      </c>
      <c r="B311" t="s">
        <v>82</v>
      </c>
      <c r="C311">
        <v>-66465</v>
      </c>
      <c r="D311" t="s">
        <v>9</v>
      </c>
      <c r="E311" t="s">
        <v>10</v>
      </c>
      <c r="F311" t="s">
        <v>82</v>
      </c>
      <c r="I311" t="s">
        <v>32</v>
      </c>
    </row>
    <row r="312" spans="1:9" x14ac:dyDescent="0.2">
      <c r="A312">
        <v>15</v>
      </c>
      <c r="B312" t="s">
        <v>83</v>
      </c>
      <c r="C312">
        <v>-191.02475964726699</v>
      </c>
      <c r="D312" t="s">
        <v>9</v>
      </c>
      <c r="E312" t="s">
        <v>10</v>
      </c>
      <c r="F312" t="s">
        <v>46</v>
      </c>
      <c r="I312" t="s">
        <v>32</v>
      </c>
    </row>
    <row r="313" spans="1:9" x14ac:dyDescent="0.2">
      <c r="A313">
        <v>16</v>
      </c>
      <c r="B313" t="s">
        <v>84</v>
      </c>
      <c r="C313">
        <v>-66656.024759647204</v>
      </c>
      <c r="D313" t="s">
        <v>9</v>
      </c>
      <c r="E313" t="s">
        <v>10</v>
      </c>
      <c r="F313" t="s">
        <v>84</v>
      </c>
      <c r="I313" t="s">
        <v>32</v>
      </c>
    </row>
    <row r="314" spans="1:9" x14ac:dyDescent="0.2">
      <c r="A314">
        <v>17</v>
      </c>
      <c r="B314" t="s">
        <v>51</v>
      </c>
      <c r="C314">
        <v>-67839.024759647204</v>
      </c>
      <c r="D314" t="s">
        <v>9</v>
      </c>
      <c r="E314" t="s">
        <v>10</v>
      </c>
      <c r="F314" t="s">
        <v>85</v>
      </c>
      <c r="I314" t="s">
        <v>32</v>
      </c>
    </row>
    <row r="315" spans="1:9" x14ac:dyDescent="0.2">
      <c r="A315">
        <v>18</v>
      </c>
      <c r="B315" t="s">
        <v>86</v>
      </c>
      <c r="C315">
        <v>66114.7074278941</v>
      </c>
      <c r="D315" t="s">
        <v>9</v>
      </c>
      <c r="E315" t="s">
        <v>10</v>
      </c>
      <c r="F315" t="s">
        <v>85</v>
      </c>
      <c r="I315" t="s">
        <v>32</v>
      </c>
    </row>
    <row r="316" spans="1:9" x14ac:dyDescent="0.2">
      <c r="A316">
        <v>19</v>
      </c>
      <c r="B316" t="s">
        <v>87</v>
      </c>
      <c r="C316">
        <v>47</v>
      </c>
      <c r="D316" t="s">
        <v>9</v>
      </c>
      <c r="E316" t="s">
        <v>10</v>
      </c>
      <c r="F316" t="s">
        <v>85</v>
      </c>
      <c r="I316" t="s">
        <v>32</v>
      </c>
    </row>
    <row r="317" spans="1:9" x14ac:dyDescent="0.2">
      <c r="A317">
        <v>20</v>
      </c>
      <c r="B317" t="s">
        <v>88</v>
      </c>
      <c r="C317">
        <v>0</v>
      </c>
      <c r="D317" t="s">
        <v>9</v>
      </c>
      <c r="E317" t="s">
        <v>10</v>
      </c>
      <c r="F317" t="s">
        <v>85</v>
      </c>
      <c r="I317" t="s">
        <v>32</v>
      </c>
    </row>
    <row r="318" spans="1:9" x14ac:dyDescent="0.2">
      <c r="A318">
        <v>21</v>
      </c>
      <c r="B318" t="s">
        <v>89</v>
      </c>
      <c r="C318">
        <v>-112372.024759647</v>
      </c>
      <c r="D318" t="s">
        <v>9</v>
      </c>
      <c r="E318" t="s">
        <v>10</v>
      </c>
      <c r="F318" t="s">
        <v>90</v>
      </c>
      <c r="I318" t="s">
        <v>32</v>
      </c>
    </row>
    <row r="319" spans="1:9" x14ac:dyDescent="0.2">
      <c r="A319">
        <v>22</v>
      </c>
      <c r="B319" t="s">
        <v>90</v>
      </c>
      <c r="C319">
        <v>0</v>
      </c>
      <c r="D319" t="s">
        <v>9</v>
      </c>
      <c r="E319" t="s">
        <v>10</v>
      </c>
      <c r="F319" t="s">
        <v>90</v>
      </c>
      <c r="I319" t="s">
        <v>32</v>
      </c>
    </row>
    <row r="320" spans="1:9" x14ac:dyDescent="0.2">
      <c r="A320">
        <v>23</v>
      </c>
      <c r="B320" t="s">
        <v>91</v>
      </c>
      <c r="C320">
        <v>0</v>
      </c>
      <c r="D320" t="s">
        <v>9</v>
      </c>
      <c r="E320" t="s">
        <v>10</v>
      </c>
      <c r="F320" t="s">
        <v>90</v>
      </c>
      <c r="I320" t="s">
        <v>32</v>
      </c>
    </row>
    <row r="321" spans="1:9" x14ac:dyDescent="0.2">
      <c r="A321">
        <v>24</v>
      </c>
      <c r="B321" t="s">
        <v>133</v>
      </c>
      <c r="C321">
        <v>0</v>
      </c>
      <c r="D321" t="s">
        <v>9</v>
      </c>
      <c r="E321" t="s">
        <v>10</v>
      </c>
      <c r="F321" t="s">
        <v>90</v>
      </c>
      <c r="I321" t="s">
        <v>32</v>
      </c>
    </row>
    <row r="322" spans="1:9" x14ac:dyDescent="0.2">
      <c r="A322">
        <v>25</v>
      </c>
      <c r="B322" t="s">
        <v>92</v>
      </c>
      <c r="C322">
        <v>0</v>
      </c>
      <c r="D322" t="s">
        <v>9</v>
      </c>
      <c r="E322" t="s">
        <v>10</v>
      </c>
      <c r="F322" t="s">
        <v>90</v>
      </c>
      <c r="I322" t="s">
        <v>32</v>
      </c>
    </row>
    <row r="323" spans="1:9" x14ac:dyDescent="0.2">
      <c r="A323">
        <v>26</v>
      </c>
      <c r="B323" t="s">
        <v>93</v>
      </c>
      <c r="C323">
        <v>0.48950795465023</v>
      </c>
      <c r="D323" t="s">
        <v>9</v>
      </c>
      <c r="E323" t="s">
        <v>10</v>
      </c>
      <c r="F323" t="s">
        <v>90</v>
      </c>
      <c r="I323" t="s">
        <v>32</v>
      </c>
    </row>
    <row r="324" spans="1:9" x14ac:dyDescent="0.2">
      <c r="A324">
        <v>27</v>
      </c>
      <c r="B324" t="s">
        <v>94</v>
      </c>
      <c r="C324">
        <v>0</v>
      </c>
      <c r="D324" t="s">
        <v>9</v>
      </c>
      <c r="E324" t="s">
        <v>10</v>
      </c>
      <c r="F324" t="s">
        <v>90</v>
      </c>
      <c r="I324" t="s">
        <v>32</v>
      </c>
    </row>
    <row r="325" spans="1:9" x14ac:dyDescent="0.2">
      <c r="A325">
        <v>28</v>
      </c>
      <c r="B325" t="s">
        <v>95</v>
      </c>
      <c r="C325">
        <v>0</v>
      </c>
      <c r="D325" t="s">
        <v>9</v>
      </c>
      <c r="E325" t="s">
        <v>10</v>
      </c>
      <c r="F325" t="s">
        <v>90</v>
      </c>
      <c r="I325" t="s">
        <v>32</v>
      </c>
    </row>
    <row r="326" spans="1:9" x14ac:dyDescent="0.2">
      <c r="A326">
        <v>29</v>
      </c>
      <c r="B326" t="s">
        <v>96</v>
      </c>
      <c r="C326">
        <v>0</v>
      </c>
      <c r="D326" t="s">
        <v>9</v>
      </c>
      <c r="E326" t="s">
        <v>10</v>
      </c>
      <c r="F326" t="s">
        <v>90</v>
      </c>
      <c r="I326" t="s">
        <v>32</v>
      </c>
    </row>
    <row r="327" spans="1:9" x14ac:dyDescent="0.2">
      <c r="A327">
        <v>0</v>
      </c>
      <c r="B327" t="s">
        <v>8</v>
      </c>
      <c r="C327">
        <v>-71607</v>
      </c>
      <c r="D327" t="s">
        <v>9</v>
      </c>
      <c r="E327" t="s">
        <v>10</v>
      </c>
      <c r="F327" t="s">
        <v>11</v>
      </c>
      <c r="G327" t="s">
        <v>81</v>
      </c>
      <c r="H327" t="s">
        <v>81</v>
      </c>
      <c r="I327" t="s">
        <v>12</v>
      </c>
    </row>
    <row r="328" spans="1:9" x14ac:dyDescent="0.2">
      <c r="A328">
        <v>1</v>
      </c>
      <c r="B328" t="s">
        <v>13</v>
      </c>
      <c r="C328">
        <v>40594</v>
      </c>
      <c r="D328" t="s">
        <v>9</v>
      </c>
      <c r="E328" t="s">
        <v>10</v>
      </c>
      <c r="F328" t="s">
        <v>11</v>
      </c>
      <c r="G328" t="s">
        <v>81</v>
      </c>
      <c r="H328" t="s">
        <v>81</v>
      </c>
      <c r="I328" t="s">
        <v>12</v>
      </c>
    </row>
    <row r="329" spans="1:9" x14ac:dyDescent="0.2">
      <c r="A329">
        <v>2</v>
      </c>
      <c r="B329" t="s">
        <v>14</v>
      </c>
      <c r="C329">
        <v>-218811</v>
      </c>
      <c r="D329" t="s">
        <v>9</v>
      </c>
      <c r="E329" t="s">
        <v>10</v>
      </c>
      <c r="F329" t="s">
        <v>11</v>
      </c>
      <c r="G329" t="s">
        <v>81</v>
      </c>
      <c r="H329" t="s">
        <v>81</v>
      </c>
      <c r="I329" t="s">
        <v>12</v>
      </c>
    </row>
    <row r="330" spans="1:9" x14ac:dyDescent="0.2">
      <c r="A330">
        <v>3</v>
      </c>
      <c r="B330" t="s">
        <v>15</v>
      </c>
      <c r="C330">
        <v>-41877</v>
      </c>
      <c r="D330" t="s">
        <v>9</v>
      </c>
      <c r="E330" t="s">
        <v>10</v>
      </c>
      <c r="F330" t="s">
        <v>11</v>
      </c>
      <c r="G330" t="s">
        <v>81</v>
      </c>
      <c r="H330" t="s">
        <v>81</v>
      </c>
      <c r="I330" t="s">
        <v>12</v>
      </c>
    </row>
    <row r="331" spans="1:9" x14ac:dyDescent="0.2">
      <c r="A331">
        <v>4</v>
      </c>
      <c r="B331" t="s">
        <v>16</v>
      </c>
      <c r="C331">
        <v>-57919</v>
      </c>
      <c r="D331" t="s">
        <v>9</v>
      </c>
      <c r="E331" t="s">
        <v>10</v>
      </c>
      <c r="F331" t="s">
        <v>11</v>
      </c>
      <c r="G331" t="s">
        <v>81</v>
      </c>
      <c r="H331" t="s">
        <v>81</v>
      </c>
      <c r="I331" t="s">
        <v>12</v>
      </c>
    </row>
    <row r="332" spans="1:9" x14ac:dyDescent="0.2">
      <c r="A332">
        <v>5</v>
      </c>
      <c r="B332" t="s">
        <v>17</v>
      </c>
      <c r="C332">
        <v>-11085</v>
      </c>
      <c r="D332" t="s">
        <v>9</v>
      </c>
      <c r="E332" t="s">
        <v>10</v>
      </c>
      <c r="F332" t="s">
        <v>11</v>
      </c>
      <c r="G332" t="s">
        <v>81</v>
      </c>
      <c r="H332" t="s">
        <v>81</v>
      </c>
      <c r="I332" t="s">
        <v>12</v>
      </c>
    </row>
    <row r="333" spans="1:9" x14ac:dyDescent="0.2">
      <c r="A333">
        <v>6</v>
      </c>
      <c r="B333" t="s">
        <v>18</v>
      </c>
      <c r="C333">
        <v>0</v>
      </c>
      <c r="D333" t="s">
        <v>9</v>
      </c>
      <c r="E333" t="s">
        <v>10</v>
      </c>
      <c r="F333" t="s">
        <v>11</v>
      </c>
      <c r="G333" t="s">
        <v>81</v>
      </c>
      <c r="H333" t="s">
        <v>81</v>
      </c>
      <c r="I333" t="s">
        <v>12</v>
      </c>
    </row>
    <row r="334" spans="1:9" x14ac:dyDescent="0.2">
      <c r="A334">
        <v>7</v>
      </c>
      <c r="B334" t="s">
        <v>19</v>
      </c>
      <c r="C334">
        <v>41</v>
      </c>
      <c r="D334" t="s">
        <v>9</v>
      </c>
      <c r="E334" t="s">
        <v>10</v>
      </c>
      <c r="F334" t="s">
        <v>11</v>
      </c>
      <c r="G334" t="s">
        <v>81</v>
      </c>
      <c r="H334" t="s">
        <v>81</v>
      </c>
      <c r="I334" t="s">
        <v>12</v>
      </c>
    </row>
    <row r="335" spans="1:9" x14ac:dyDescent="0.2">
      <c r="A335">
        <v>8</v>
      </c>
      <c r="B335" t="s">
        <v>20</v>
      </c>
      <c r="C335">
        <v>521</v>
      </c>
      <c r="D335" t="s">
        <v>9</v>
      </c>
      <c r="E335" t="s">
        <v>10</v>
      </c>
      <c r="F335" t="s">
        <v>11</v>
      </c>
      <c r="G335" t="s">
        <v>81</v>
      </c>
      <c r="H335" t="s">
        <v>81</v>
      </c>
      <c r="I335" t="s">
        <v>12</v>
      </c>
    </row>
    <row r="336" spans="1:9" x14ac:dyDescent="0.2">
      <c r="A336">
        <v>9</v>
      </c>
      <c r="B336" t="s">
        <v>21</v>
      </c>
      <c r="C336">
        <v>447</v>
      </c>
      <c r="D336" t="s">
        <v>9</v>
      </c>
      <c r="E336" t="s">
        <v>10</v>
      </c>
      <c r="F336" t="s">
        <v>11</v>
      </c>
      <c r="G336" t="s">
        <v>81</v>
      </c>
      <c r="H336" t="s">
        <v>81</v>
      </c>
      <c r="I336" t="s">
        <v>12</v>
      </c>
    </row>
    <row r="337" spans="1:9" x14ac:dyDescent="0.2">
      <c r="A337">
        <v>10</v>
      </c>
      <c r="B337" t="s">
        <v>22</v>
      </c>
      <c r="C337">
        <v>85</v>
      </c>
      <c r="D337" t="s">
        <v>9</v>
      </c>
      <c r="E337" t="s">
        <v>10</v>
      </c>
      <c r="F337" t="s">
        <v>11</v>
      </c>
      <c r="G337" t="s">
        <v>81</v>
      </c>
      <c r="H337" t="s">
        <v>81</v>
      </c>
      <c r="I337" t="s">
        <v>12</v>
      </c>
    </row>
    <row r="338" spans="1:9" x14ac:dyDescent="0.2">
      <c r="A338">
        <v>11</v>
      </c>
      <c r="B338" t="s">
        <v>23</v>
      </c>
      <c r="C338">
        <v>76140</v>
      </c>
      <c r="D338" t="s">
        <v>9</v>
      </c>
      <c r="E338" t="s">
        <v>10</v>
      </c>
      <c r="F338" t="s">
        <v>11</v>
      </c>
      <c r="G338" t="s">
        <v>81</v>
      </c>
      <c r="H338" t="s">
        <v>81</v>
      </c>
      <c r="I338" t="s">
        <v>12</v>
      </c>
    </row>
    <row r="339" spans="1:9" x14ac:dyDescent="0.2">
      <c r="A339">
        <v>12</v>
      </c>
      <c r="B339" t="s">
        <v>24</v>
      </c>
      <c r="C339">
        <v>547</v>
      </c>
      <c r="D339" t="s">
        <v>9</v>
      </c>
      <c r="E339" t="s">
        <v>10</v>
      </c>
      <c r="F339" t="s">
        <v>11</v>
      </c>
      <c r="G339" t="s">
        <v>81</v>
      </c>
      <c r="H339" t="s">
        <v>81</v>
      </c>
      <c r="I339" t="s">
        <v>12</v>
      </c>
    </row>
    <row r="340" spans="1:9" x14ac:dyDescent="0.2">
      <c r="A340">
        <v>13</v>
      </c>
      <c r="B340" t="s">
        <v>25</v>
      </c>
      <c r="C340">
        <v>7648</v>
      </c>
      <c r="D340" t="s">
        <v>9</v>
      </c>
      <c r="E340" t="s">
        <v>10</v>
      </c>
      <c r="F340" t="s">
        <v>11</v>
      </c>
      <c r="G340" t="s">
        <v>81</v>
      </c>
      <c r="H340" t="s">
        <v>81</v>
      </c>
      <c r="I340" t="s">
        <v>12</v>
      </c>
    </row>
    <row r="341" spans="1:9" x14ac:dyDescent="0.2">
      <c r="A341">
        <v>14</v>
      </c>
      <c r="B341" t="s">
        <v>82</v>
      </c>
      <c r="C341">
        <v>-301592</v>
      </c>
      <c r="D341" t="s">
        <v>9</v>
      </c>
      <c r="E341" t="s">
        <v>10</v>
      </c>
      <c r="F341" t="s">
        <v>82</v>
      </c>
      <c r="I341" t="s">
        <v>12</v>
      </c>
    </row>
    <row r="342" spans="1:9" x14ac:dyDescent="0.2">
      <c r="A342">
        <v>15</v>
      </c>
      <c r="B342" t="s">
        <v>83</v>
      </c>
      <c r="C342">
        <v>413.79795766397302</v>
      </c>
      <c r="D342" t="s">
        <v>9</v>
      </c>
      <c r="E342" t="s">
        <v>10</v>
      </c>
      <c r="F342" t="s">
        <v>46</v>
      </c>
      <c r="I342" t="s">
        <v>12</v>
      </c>
    </row>
    <row r="343" spans="1:9" x14ac:dyDescent="0.2">
      <c r="A343">
        <v>16</v>
      </c>
      <c r="B343" t="s">
        <v>84</v>
      </c>
      <c r="C343">
        <v>-301178.20204233599</v>
      </c>
      <c r="D343" t="s">
        <v>9</v>
      </c>
      <c r="E343" t="s">
        <v>10</v>
      </c>
      <c r="F343" t="s">
        <v>84</v>
      </c>
      <c r="I343" t="s">
        <v>12</v>
      </c>
    </row>
    <row r="344" spans="1:9" x14ac:dyDescent="0.2">
      <c r="A344">
        <v>17</v>
      </c>
      <c r="B344" t="s">
        <v>51</v>
      </c>
      <c r="C344">
        <v>-301740.20204233599</v>
      </c>
      <c r="D344" t="s">
        <v>9</v>
      </c>
      <c r="E344" t="s">
        <v>10</v>
      </c>
      <c r="F344" t="s">
        <v>85</v>
      </c>
      <c r="I344" t="s">
        <v>12</v>
      </c>
    </row>
    <row r="345" spans="1:9" x14ac:dyDescent="0.2">
      <c r="A345">
        <v>18</v>
      </c>
      <c r="B345" t="s">
        <v>86</v>
      </c>
      <c r="C345">
        <v>148441.06061270001</v>
      </c>
      <c r="D345" t="s">
        <v>9</v>
      </c>
      <c r="E345" t="s">
        <v>10</v>
      </c>
      <c r="F345" t="s">
        <v>85</v>
      </c>
      <c r="I345" t="s">
        <v>12</v>
      </c>
    </row>
    <row r="346" spans="1:9" x14ac:dyDescent="0.2">
      <c r="A346">
        <v>19</v>
      </c>
      <c r="B346" t="s">
        <v>87</v>
      </c>
      <c r="C346">
        <v>447</v>
      </c>
      <c r="D346" t="s">
        <v>9</v>
      </c>
      <c r="E346" t="s">
        <v>10</v>
      </c>
      <c r="F346" t="s">
        <v>85</v>
      </c>
      <c r="I346" t="s">
        <v>12</v>
      </c>
    </row>
    <row r="347" spans="1:9" x14ac:dyDescent="0.2">
      <c r="A347">
        <v>20</v>
      </c>
      <c r="B347" t="s">
        <v>88</v>
      </c>
      <c r="C347">
        <v>0</v>
      </c>
      <c r="D347" t="s">
        <v>9</v>
      </c>
      <c r="E347" t="s">
        <v>10</v>
      </c>
      <c r="F347" t="s">
        <v>85</v>
      </c>
      <c r="I347" t="s">
        <v>12</v>
      </c>
    </row>
    <row r="348" spans="1:9" x14ac:dyDescent="0.2">
      <c r="A348">
        <v>21</v>
      </c>
      <c r="B348" t="s">
        <v>89</v>
      </c>
      <c r="C348">
        <v>-358650.20204233599</v>
      </c>
      <c r="D348" t="s">
        <v>9</v>
      </c>
      <c r="E348" t="s">
        <v>10</v>
      </c>
      <c r="F348" t="s">
        <v>90</v>
      </c>
      <c r="I348" t="s">
        <v>12</v>
      </c>
    </row>
    <row r="349" spans="1:9" x14ac:dyDescent="0.2">
      <c r="A349">
        <v>22</v>
      </c>
      <c r="B349" t="s">
        <v>90</v>
      </c>
      <c r="C349">
        <v>0</v>
      </c>
      <c r="D349" t="s">
        <v>9</v>
      </c>
      <c r="E349" t="s">
        <v>10</v>
      </c>
      <c r="F349" t="s">
        <v>90</v>
      </c>
      <c r="I349" t="s">
        <v>12</v>
      </c>
    </row>
    <row r="350" spans="1:9" x14ac:dyDescent="0.2">
      <c r="A350">
        <v>23</v>
      </c>
      <c r="B350" t="s">
        <v>91</v>
      </c>
      <c r="C350">
        <v>0</v>
      </c>
      <c r="D350" t="s">
        <v>9</v>
      </c>
      <c r="E350" t="s">
        <v>10</v>
      </c>
      <c r="F350" t="s">
        <v>90</v>
      </c>
      <c r="I350" t="s">
        <v>12</v>
      </c>
    </row>
    <row r="351" spans="1:9" x14ac:dyDescent="0.2">
      <c r="A351">
        <v>24</v>
      </c>
      <c r="B351" t="s">
        <v>133</v>
      </c>
      <c r="C351">
        <v>0</v>
      </c>
      <c r="D351" t="s">
        <v>9</v>
      </c>
      <c r="E351" t="s">
        <v>10</v>
      </c>
      <c r="F351" t="s">
        <v>90</v>
      </c>
      <c r="I351" t="s">
        <v>12</v>
      </c>
    </row>
    <row r="352" spans="1:9" x14ac:dyDescent="0.2">
      <c r="A352">
        <v>25</v>
      </c>
      <c r="B352" t="s">
        <v>92</v>
      </c>
      <c r="C352">
        <v>0</v>
      </c>
      <c r="D352" t="s">
        <v>9</v>
      </c>
      <c r="E352" t="s">
        <v>10</v>
      </c>
      <c r="F352" t="s">
        <v>90</v>
      </c>
      <c r="I352" t="s">
        <v>12</v>
      </c>
    </row>
    <row r="353" spans="1:9" x14ac:dyDescent="0.2">
      <c r="A353">
        <v>26</v>
      </c>
      <c r="B353" t="s">
        <v>93</v>
      </c>
      <c r="C353">
        <v>0.212295990818965</v>
      </c>
      <c r="D353" t="s">
        <v>9</v>
      </c>
      <c r="E353" t="s">
        <v>10</v>
      </c>
      <c r="F353" t="s">
        <v>90</v>
      </c>
      <c r="I353" t="s">
        <v>12</v>
      </c>
    </row>
    <row r="354" spans="1:9" x14ac:dyDescent="0.2">
      <c r="A354">
        <v>27</v>
      </c>
      <c r="B354" t="s">
        <v>94</v>
      </c>
      <c r="C354">
        <v>0</v>
      </c>
      <c r="D354" t="s">
        <v>9</v>
      </c>
      <c r="E354" t="s">
        <v>10</v>
      </c>
      <c r="F354" t="s">
        <v>90</v>
      </c>
      <c r="I354" t="s">
        <v>12</v>
      </c>
    </row>
    <row r="355" spans="1:9" x14ac:dyDescent="0.2">
      <c r="A355">
        <v>28</v>
      </c>
      <c r="B355" t="s">
        <v>95</v>
      </c>
      <c r="C355">
        <v>0</v>
      </c>
      <c r="D355" t="s">
        <v>9</v>
      </c>
      <c r="E355" t="s">
        <v>10</v>
      </c>
      <c r="F355" t="s">
        <v>90</v>
      </c>
      <c r="I355" t="s">
        <v>12</v>
      </c>
    </row>
    <row r="356" spans="1:9" x14ac:dyDescent="0.2">
      <c r="A356">
        <v>29</v>
      </c>
      <c r="B356" t="s">
        <v>96</v>
      </c>
      <c r="C356">
        <v>0</v>
      </c>
      <c r="D356" t="s">
        <v>9</v>
      </c>
      <c r="E356" t="s">
        <v>10</v>
      </c>
      <c r="F356" t="s">
        <v>90</v>
      </c>
      <c r="I356" t="s">
        <v>12</v>
      </c>
    </row>
    <row r="357" spans="1:9" x14ac:dyDescent="0.2">
      <c r="A357">
        <v>0</v>
      </c>
      <c r="B357" t="s">
        <v>8</v>
      </c>
      <c r="C357">
        <v>0</v>
      </c>
      <c r="D357" t="s">
        <v>9</v>
      </c>
      <c r="E357" t="s">
        <v>10</v>
      </c>
      <c r="F357" t="s">
        <v>11</v>
      </c>
      <c r="G357" t="s">
        <v>81</v>
      </c>
      <c r="H357" t="s">
        <v>81</v>
      </c>
      <c r="I357" t="s">
        <v>28</v>
      </c>
    </row>
    <row r="358" spans="1:9" x14ac:dyDescent="0.2">
      <c r="A358">
        <v>1</v>
      </c>
      <c r="B358" t="s">
        <v>13</v>
      </c>
      <c r="C358">
        <v>5022</v>
      </c>
      <c r="D358" t="s">
        <v>9</v>
      </c>
      <c r="E358" t="s">
        <v>10</v>
      </c>
      <c r="F358" t="s">
        <v>11</v>
      </c>
      <c r="G358" t="s">
        <v>81</v>
      </c>
      <c r="H358" t="s">
        <v>81</v>
      </c>
      <c r="I358" t="s">
        <v>28</v>
      </c>
    </row>
    <row r="359" spans="1:9" x14ac:dyDescent="0.2">
      <c r="A359">
        <v>2</v>
      </c>
      <c r="B359" t="s">
        <v>14</v>
      </c>
      <c r="C359">
        <v>0</v>
      </c>
      <c r="D359" t="s">
        <v>9</v>
      </c>
      <c r="E359" t="s">
        <v>10</v>
      </c>
      <c r="F359" t="s">
        <v>11</v>
      </c>
      <c r="G359" t="s">
        <v>81</v>
      </c>
      <c r="H359" t="s">
        <v>81</v>
      </c>
      <c r="I359" t="s">
        <v>28</v>
      </c>
    </row>
    <row r="360" spans="1:9" x14ac:dyDescent="0.2">
      <c r="A360">
        <v>3</v>
      </c>
      <c r="B360" t="s">
        <v>15</v>
      </c>
      <c r="C360">
        <v>0</v>
      </c>
      <c r="D360" t="s">
        <v>9</v>
      </c>
      <c r="E360" t="s">
        <v>10</v>
      </c>
      <c r="F360" t="s">
        <v>11</v>
      </c>
      <c r="G360" t="s">
        <v>81</v>
      </c>
      <c r="H360" t="s">
        <v>81</v>
      </c>
      <c r="I360" t="s">
        <v>28</v>
      </c>
    </row>
    <row r="361" spans="1:9" x14ac:dyDescent="0.2">
      <c r="A361">
        <v>4</v>
      </c>
      <c r="B361" t="s">
        <v>16</v>
      </c>
      <c r="C361">
        <v>-324.75</v>
      </c>
      <c r="D361" t="s">
        <v>9</v>
      </c>
      <c r="E361" t="s">
        <v>10</v>
      </c>
      <c r="F361" t="s">
        <v>11</v>
      </c>
      <c r="G361" t="s">
        <v>81</v>
      </c>
      <c r="H361" t="s">
        <v>81</v>
      </c>
      <c r="I361" t="s">
        <v>28</v>
      </c>
    </row>
    <row r="362" spans="1:9" x14ac:dyDescent="0.2">
      <c r="A362">
        <v>5</v>
      </c>
      <c r="B362" t="s">
        <v>17</v>
      </c>
      <c r="C362">
        <v>0</v>
      </c>
      <c r="D362" t="s">
        <v>9</v>
      </c>
      <c r="E362" t="s">
        <v>10</v>
      </c>
      <c r="F362" t="s">
        <v>11</v>
      </c>
      <c r="G362" t="s">
        <v>81</v>
      </c>
      <c r="H362" t="s">
        <v>81</v>
      </c>
      <c r="I362" t="s">
        <v>28</v>
      </c>
    </row>
    <row r="363" spans="1:9" x14ac:dyDescent="0.2">
      <c r="A363">
        <v>6</v>
      </c>
      <c r="B363" t="s">
        <v>18</v>
      </c>
      <c r="C363">
        <v>0</v>
      </c>
      <c r="D363" t="s">
        <v>9</v>
      </c>
      <c r="E363" t="s">
        <v>10</v>
      </c>
      <c r="F363" t="s">
        <v>11</v>
      </c>
      <c r="G363" t="s">
        <v>81</v>
      </c>
      <c r="H363" t="s">
        <v>81</v>
      </c>
      <c r="I363" t="s">
        <v>28</v>
      </c>
    </row>
    <row r="364" spans="1:9" x14ac:dyDescent="0.2">
      <c r="A364">
        <v>7</v>
      </c>
      <c r="B364" t="s">
        <v>19</v>
      </c>
      <c r="C364">
        <v>15</v>
      </c>
      <c r="D364" t="s">
        <v>9</v>
      </c>
      <c r="E364" t="s">
        <v>10</v>
      </c>
      <c r="F364" t="s">
        <v>11</v>
      </c>
      <c r="G364" t="s">
        <v>81</v>
      </c>
      <c r="H364" t="s">
        <v>81</v>
      </c>
      <c r="I364" t="s">
        <v>28</v>
      </c>
    </row>
    <row r="365" spans="1:9" x14ac:dyDescent="0.2">
      <c r="A365">
        <v>8</v>
      </c>
      <c r="B365" t="s">
        <v>20</v>
      </c>
      <c r="C365">
        <v>18</v>
      </c>
      <c r="D365" t="s">
        <v>9</v>
      </c>
      <c r="E365" t="s">
        <v>10</v>
      </c>
      <c r="F365" t="s">
        <v>11</v>
      </c>
      <c r="G365" t="s">
        <v>81</v>
      </c>
      <c r="H365" t="s">
        <v>81</v>
      </c>
      <c r="I365" t="s">
        <v>28</v>
      </c>
    </row>
    <row r="366" spans="1:9" x14ac:dyDescent="0.2">
      <c r="A366">
        <v>9</v>
      </c>
      <c r="B366" t="s">
        <v>21</v>
      </c>
      <c r="C366">
        <v>176</v>
      </c>
      <c r="D366" t="s">
        <v>9</v>
      </c>
      <c r="E366" t="s">
        <v>10</v>
      </c>
      <c r="F366" t="s">
        <v>11</v>
      </c>
      <c r="G366" t="s">
        <v>81</v>
      </c>
      <c r="H366" t="s">
        <v>81</v>
      </c>
      <c r="I366" t="s">
        <v>28</v>
      </c>
    </row>
    <row r="367" spans="1:9" x14ac:dyDescent="0.2">
      <c r="A367">
        <v>10</v>
      </c>
      <c r="B367" t="s">
        <v>22</v>
      </c>
      <c r="C367">
        <v>522</v>
      </c>
      <c r="D367" t="s">
        <v>9</v>
      </c>
      <c r="E367" t="s">
        <v>10</v>
      </c>
      <c r="F367" t="s">
        <v>11</v>
      </c>
      <c r="G367" t="s">
        <v>81</v>
      </c>
      <c r="H367" t="s">
        <v>81</v>
      </c>
      <c r="I367" t="s">
        <v>28</v>
      </c>
    </row>
    <row r="368" spans="1:9" x14ac:dyDescent="0.2">
      <c r="A368">
        <v>11</v>
      </c>
      <c r="B368" t="s">
        <v>23</v>
      </c>
      <c r="C368">
        <v>0</v>
      </c>
      <c r="D368" t="s">
        <v>9</v>
      </c>
      <c r="E368" t="s">
        <v>10</v>
      </c>
      <c r="F368" t="s">
        <v>11</v>
      </c>
      <c r="G368" t="s">
        <v>81</v>
      </c>
      <c r="H368" t="s">
        <v>81</v>
      </c>
      <c r="I368" t="s">
        <v>28</v>
      </c>
    </row>
    <row r="369" spans="1:9" x14ac:dyDescent="0.2">
      <c r="A369">
        <v>12</v>
      </c>
      <c r="B369" t="s">
        <v>24</v>
      </c>
      <c r="C369">
        <v>806</v>
      </c>
      <c r="D369" t="s">
        <v>9</v>
      </c>
      <c r="E369" t="s">
        <v>10</v>
      </c>
      <c r="F369" t="s">
        <v>11</v>
      </c>
      <c r="G369" t="s">
        <v>81</v>
      </c>
      <c r="H369" t="s">
        <v>81</v>
      </c>
      <c r="I369" t="s">
        <v>28</v>
      </c>
    </row>
    <row r="370" spans="1:9" x14ac:dyDescent="0.2">
      <c r="A370">
        <v>13</v>
      </c>
      <c r="B370" t="s">
        <v>25</v>
      </c>
      <c r="C370">
        <v>1471</v>
      </c>
      <c r="D370" t="s">
        <v>9</v>
      </c>
      <c r="E370" t="s">
        <v>10</v>
      </c>
      <c r="F370" t="s">
        <v>11</v>
      </c>
      <c r="G370" t="s">
        <v>81</v>
      </c>
      <c r="H370" t="s">
        <v>81</v>
      </c>
      <c r="I370" t="s">
        <v>28</v>
      </c>
    </row>
    <row r="371" spans="1:9" x14ac:dyDescent="0.2">
      <c r="A371">
        <v>14</v>
      </c>
      <c r="B371" t="s">
        <v>82</v>
      </c>
      <c r="C371">
        <v>6383</v>
      </c>
      <c r="D371" t="s">
        <v>9</v>
      </c>
      <c r="E371" t="s">
        <v>10</v>
      </c>
      <c r="F371" t="s">
        <v>82</v>
      </c>
      <c r="I371" t="s">
        <v>28</v>
      </c>
    </row>
    <row r="372" spans="1:9" x14ac:dyDescent="0.2">
      <c r="A372">
        <v>15</v>
      </c>
      <c r="B372" t="s">
        <v>83</v>
      </c>
      <c r="C372">
        <v>-402.33810221570798</v>
      </c>
      <c r="D372" t="s">
        <v>9</v>
      </c>
      <c r="E372" t="s">
        <v>10</v>
      </c>
      <c r="F372" t="s">
        <v>46</v>
      </c>
      <c r="I372" t="s">
        <v>28</v>
      </c>
    </row>
    <row r="373" spans="1:9" x14ac:dyDescent="0.2">
      <c r="A373">
        <v>16</v>
      </c>
      <c r="B373" t="s">
        <v>84</v>
      </c>
      <c r="C373">
        <v>5980.66189778429</v>
      </c>
      <c r="D373" t="s">
        <v>9</v>
      </c>
      <c r="E373" t="s">
        <v>10</v>
      </c>
      <c r="F373" t="s">
        <v>84</v>
      </c>
      <c r="I373" t="s">
        <v>28</v>
      </c>
    </row>
    <row r="374" spans="1:9" x14ac:dyDescent="0.2">
      <c r="A374">
        <v>17</v>
      </c>
      <c r="B374" t="s">
        <v>51</v>
      </c>
      <c r="C374">
        <v>5947.66189778429</v>
      </c>
      <c r="D374" t="s">
        <v>9</v>
      </c>
      <c r="E374" t="s">
        <v>10</v>
      </c>
      <c r="F374" t="s">
        <v>85</v>
      </c>
      <c r="I374" t="s">
        <v>28</v>
      </c>
    </row>
    <row r="375" spans="1:9" x14ac:dyDescent="0.2">
      <c r="A375">
        <v>18</v>
      </c>
      <c r="B375" t="s">
        <v>86</v>
      </c>
      <c r="C375">
        <v>324.75</v>
      </c>
      <c r="D375" t="s">
        <v>9</v>
      </c>
      <c r="E375" t="s">
        <v>10</v>
      </c>
      <c r="F375" t="s">
        <v>85</v>
      </c>
      <c r="I375" t="s">
        <v>28</v>
      </c>
    </row>
    <row r="376" spans="1:9" x14ac:dyDescent="0.2">
      <c r="A376">
        <v>19</v>
      </c>
      <c r="B376" t="s">
        <v>87</v>
      </c>
      <c r="C376">
        <v>176</v>
      </c>
      <c r="D376" t="s">
        <v>9</v>
      </c>
      <c r="E376" t="s">
        <v>10</v>
      </c>
      <c r="F376" t="s">
        <v>85</v>
      </c>
      <c r="I376" t="s">
        <v>28</v>
      </c>
    </row>
    <row r="377" spans="1:9" x14ac:dyDescent="0.2">
      <c r="A377">
        <v>20</v>
      </c>
      <c r="B377" t="s">
        <v>88</v>
      </c>
      <c r="C377">
        <v>0</v>
      </c>
      <c r="D377" t="s">
        <v>9</v>
      </c>
      <c r="E377" t="s">
        <v>10</v>
      </c>
      <c r="F377" t="s">
        <v>85</v>
      </c>
      <c r="I377" t="s">
        <v>28</v>
      </c>
    </row>
    <row r="378" spans="1:9" x14ac:dyDescent="0.2">
      <c r="A378">
        <v>21</v>
      </c>
      <c r="B378" t="s">
        <v>89</v>
      </c>
      <c r="C378">
        <v>5831.91189778429</v>
      </c>
      <c r="D378" t="s">
        <v>9</v>
      </c>
      <c r="E378" t="s">
        <v>10</v>
      </c>
      <c r="F378" t="s">
        <v>90</v>
      </c>
      <c r="I378" t="s">
        <v>28</v>
      </c>
    </row>
    <row r="379" spans="1:9" x14ac:dyDescent="0.2">
      <c r="A379">
        <v>22</v>
      </c>
      <c r="B379" t="s">
        <v>90</v>
      </c>
      <c r="C379">
        <v>0</v>
      </c>
      <c r="D379" t="s">
        <v>9</v>
      </c>
      <c r="E379" t="s">
        <v>10</v>
      </c>
      <c r="F379" t="s">
        <v>90</v>
      </c>
      <c r="I379" t="s">
        <v>28</v>
      </c>
    </row>
    <row r="380" spans="1:9" x14ac:dyDescent="0.2">
      <c r="A380">
        <v>23</v>
      </c>
      <c r="B380" t="s">
        <v>91</v>
      </c>
      <c r="C380">
        <v>5831.91189778429</v>
      </c>
      <c r="D380" t="s">
        <v>9</v>
      </c>
      <c r="E380" t="s">
        <v>10</v>
      </c>
      <c r="F380" t="s">
        <v>90</v>
      </c>
      <c r="I380" t="s">
        <v>28</v>
      </c>
    </row>
    <row r="381" spans="1:9" x14ac:dyDescent="0.2">
      <c r="A381">
        <v>24</v>
      </c>
      <c r="B381" t="s">
        <v>133</v>
      </c>
      <c r="C381">
        <v>0</v>
      </c>
      <c r="D381" t="s">
        <v>9</v>
      </c>
      <c r="E381" t="s">
        <v>10</v>
      </c>
      <c r="F381" t="s">
        <v>90</v>
      </c>
      <c r="I381" t="s">
        <v>28</v>
      </c>
    </row>
    <row r="382" spans="1:9" x14ac:dyDescent="0.2">
      <c r="A382">
        <v>25</v>
      </c>
      <c r="B382" t="s">
        <v>92</v>
      </c>
      <c r="C382">
        <v>147.1</v>
      </c>
      <c r="D382" t="s">
        <v>9</v>
      </c>
      <c r="E382" t="s">
        <v>10</v>
      </c>
      <c r="F382" t="s">
        <v>90</v>
      </c>
      <c r="I382" t="s">
        <v>28</v>
      </c>
    </row>
    <row r="383" spans="1:9" x14ac:dyDescent="0.2">
      <c r="A383">
        <v>26</v>
      </c>
      <c r="B383" t="s">
        <v>93</v>
      </c>
      <c r="C383">
        <v>0</v>
      </c>
      <c r="D383" t="s">
        <v>9</v>
      </c>
      <c r="E383" t="s">
        <v>10</v>
      </c>
      <c r="F383" t="s">
        <v>90</v>
      </c>
      <c r="I383" t="s">
        <v>28</v>
      </c>
    </row>
    <row r="384" spans="1:9" x14ac:dyDescent="0.2">
      <c r="A384">
        <v>27</v>
      </c>
      <c r="B384" t="s">
        <v>94</v>
      </c>
      <c r="C384">
        <v>28.9</v>
      </c>
      <c r="D384" t="s">
        <v>9</v>
      </c>
      <c r="E384" t="s">
        <v>10</v>
      </c>
      <c r="F384" t="s">
        <v>90</v>
      </c>
      <c r="I384" t="s">
        <v>28</v>
      </c>
    </row>
    <row r="385" spans="1:9" x14ac:dyDescent="0.2">
      <c r="A385">
        <v>28</v>
      </c>
      <c r="B385" t="s">
        <v>95</v>
      </c>
      <c r="C385">
        <v>-324.75</v>
      </c>
      <c r="D385" t="s">
        <v>9</v>
      </c>
      <c r="E385" t="s">
        <v>10</v>
      </c>
      <c r="F385" t="s">
        <v>90</v>
      </c>
      <c r="I385" t="s">
        <v>28</v>
      </c>
    </row>
    <row r="386" spans="1:9" x14ac:dyDescent="0.2">
      <c r="A386">
        <v>29</v>
      </c>
      <c r="B386" t="s">
        <v>96</v>
      </c>
      <c r="C386">
        <v>0</v>
      </c>
      <c r="D386" t="s">
        <v>9</v>
      </c>
      <c r="E386" t="s">
        <v>10</v>
      </c>
      <c r="F386" t="s">
        <v>90</v>
      </c>
      <c r="I386" t="s">
        <v>28</v>
      </c>
    </row>
    <row r="387" spans="1:9" x14ac:dyDescent="0.2">
      <c r="A387">
        <v>0</v>
      </c>
      <c r="B387" t="s">
        <v>8</v>
      </c>
      <c r="C387">
        <v>0</v>
      </c>
      <c r="D387" t="s">
        <v>9</v>
      </c>
      <c r="E387" t="s">
        <v>10</v>
      </c>
      <c r="F387" t="s">
        <v>11</v>
      </c>
      <c r="G387" t="s">
        <v>81</v>
      </c>
      <c r="H387" t="s">
        <v>81</v>
      </c>
      <c r="I387" t="s">
        <v>39</v>
      </c>
    </row>
    <row r="388" spans="1:9" x14ac:dyDescent="0.2">
      <c r="A388">
        <v>1</v>
      </c>
      <c r="B388" t="s">
        <v>13</v>
      </c>
      <c r="C388">
        <v>15906</v>
      </c>
      <c r="D388" t="s">
        <v>9</v>
      </c>
      <c r="E388" t="s">
        <v>10</v>
      </c>
      <c r="F388" t="s">
        <v>11</v>
      </c>
      <c r="G388" t="s">
        <v>81</v>
      </c>
      <c r="H388" t="s">
        <v>81</v>
      </c>
      <c r="I388" t="s">
        <v>39</v>
      </c>
    </row>
    <row r="389" spans="1:9" x14ac:dyDescent="0.2">
      <c r="A389">
        <v>2</v>
      </c>
      <c r="B389" t="s">
        <v>14</v>
      </c>
      <c r="C389">
        <v>0</v>
      </c>
      <c r="D389" t="s">
        <v>9</v>
      </c>
      <c r="E389" t="s">
        <v>10</v>
      </c>
      <c r="F389" t="s">
        <v>11</v>
      </c>
      <c r="G389" t="s">
        <v>81</v>
      </c>
      <c r="H389" t="s">
        <v>81</v>
      </c>
      <c r="I389" t="s">
        <v>39</v>
      </c>
    </row>
    <row r="390" spans="1:9" x14ac:dyDescent="0.2">
      <c r="A390">
        <v>3</v>
      </c>
      <c r="B390" t="s">
        <v>15</v>
      </c>
      <c r="C390">
        <v>0</v>
      </c>
      <c r="D390" t="s">
        <v>9</v>
      </c>
      <c r="E390" t="s">
        <v>10</v>
      </c>
      <c r="F390" t="s">
        <v>11</v>
      </c>
      <c r="G390" t="s">
        <v>81</v>
      </c>
      <c r="H390" t="s">
        <v>81</v>
      </c>
      <c r="I390" t="s">
        <v>39</v>
      </c>
    </row>
    <row r="391" spans="1:9" x14ac:dyDescent="0.2">
      <c r="A391">
        <v>4</v>
      </c>
      <c r="B391" t="s">
        <v>16</v>
      </c>
      <c r="C391">
        <v>-3524.5</v>
      </c>
      <c r="D391" t="s">
        <v>9</v>
      </c>
      <c r="E391" t="s">
        <v>10</v>
      </c>
      <c r="F391" t="s">
        <v>11</v>
      </c>
      <c r="G391" t="s">
        <v>81</v>
      </c>
      <c r="H391" t="s">
        <v>81</v>
      </c>
      <c r="I391" t="s">
        <v>39</v>
      </c>
    </row>
    <row r="392" spans="1:9" x14ac:dyDescent="0.2">
      <c r="A392">
        <v>5</v>
      </c>
      <c r="B392" t="s">
        <v>17</v>
      </c>
      <c r="C392">
        <v>0</v>
      </c>
      <c r="D392" t="s">
        <v>9</v>
      </c>
      <c r="E392" t="s">
        <v>10</v>
      </c>
      <c r="F392" t="s">
        <v>11</v>
      </c>
      <c r="G392" t="s">
        <v>81</v>
      </c>
      <c r="H392" t="s">
        <v>81</v>
      </c>
      <c r="I392" t="s">
        <v>39</v>
      </c>
    </row>
    <row r="393" spans="1:9" x14ac:dyDescent="0.2">
      <c r="A393">
        <v>6</v>
      </c>
      <c r="B393" t="s">
        <v>18</v>
      </c>
      <c r="C393">
        <v>0</v>
      </c>
      <c r="D393" t="s">
        <v>9</v>
      </c>
      <c r="E393" t="s">
        <v>10</v>
      </c>
      <c r="F393" t="s">
        <v>11</v>
      </c>
      <c r="G393" t="s">
        <v>81</v>
      </c>
      <c r="H393" t="s">
        <v>81</v>
      </c>
      <c r="I393" t="s">
        <v>39</v>
      </c>
    </row>
    <row r="394" spans="1:9" x14ac:dyDescent="0.2">
      <c r="A394">
        <v>7</v>
      </c>
      <c r="B394" t="s">
        <v>19</v>
      </c>
      <c r="C394">
        <v>569</v>
      </c>
      <c r="D394" t="s">
        <v>9</v>
      </c>
      <c r="E394" t="s">
        <v>10</v>
      </c>
      <c r="F394" t="s">
        <v>11</v>
      </c>
      <c r="G394" t="s">
        <v>81</v>
      </c>
      <c r="H394" t="s">
        <v>81</v>
      </c>
      <c r="I394" t="s">
        <v>39</v>
      </c>
    </row>
    <row r="395" spans="1:9" x14ac:dyDescent="0.2">
      <c r="A395">
        <v>8</v>
      </c>
      <c r="B395" t="s">
        <v>20</v>
      </c>
      <c r="C395">
        <v>136</v>
      </c>
      <c r="D395" t="s">
        <v>9</v>
      </c>
      <c r="E395" t="s">
        <v>10</v>
      </c>
      <c r="F395" t="s">
        <v>11</v>
      </c>
      <c r="G395" t="s">
        <v>81</v>
      </c>
      <c r="H395" t="s">
        <v>81</v>
      </c>
      <c r="I395" t="s">
        <v>39</v>
      </c>
    </row>
    <row r="396" spans="1:9" x14ac:dyDescent="0.2">
      <c r="A396">
        <v>9</v>
      </c>
      <c r="B396" t="s">
        <v>21</v>
      </c>
      <c r="C396">
        <v>715</v>
      </c>
      <c r="D396" t="s">
        <v>9</v>
      </c>
      <c r="E396" t="s">
        <v>10</v>
      </c>
      <c r="F396" t="s">
        <v>11</v>
      </c>
      <c r="G396" t="s">
        <v>81</v>
      </c>
      <c r="H396" t="s">
        <v>81</v>
      </c>
      <c r="I396" t="s">
        <v>39</v>
      </c>
    </row>
    <row r="397" spans="1:9" x14ac:dyDescent="0.2">
      <c r="A397">
        <v>10</v>
      </c>
      <c r="B397" t="s">
        <v>22</v>
      </c>
      <c r="C397">
        <v>915</v>
      </c>
      <c r="D397" t="s">
        <v>9</v>
      </c>
      <c r="E397" t="s">
        <v>10</v>
      </c>
      <c r="F397" t="s">
        <v>11</v>
      </c>
      <c r="G397" t="s">
        <v>81</v>
      </c>
      <c r="H397" t="s">
        <v>81</v>
      </c>
      <c r="I397" t="s">
        <v>39</v>
      </c>
    </row>
    <row r="398" spans="1:9" x14ac:dyDescent="0.2">
      <c r="A398">
        <v>11</v>
      </c>
      <c r="B398" t="s">
        <v>23</v>
      </c>
      <c r="C398">
        <v>0</v>
      </c>
      <c r="D398" t="s">
        <v>9</v>
      </c>
      <c r="E398" t="s">
        <v>10</v>
      </c>
      <c r="F398" t="s">
        <v>11</v>
      </c>
      <c r="G398" t="s">
        <v>81</v>
      </c>
      <c r="H398" t="s">
        <v>81</v>
      </c>
      <c r="I398" t="s">
        <v>39</v>
      </c>
    </row>
    <row r="399" spans="1:9" x14ac:dyDescent="0.2">
      <c r="A399">
        <v>12</v>
      </c>
      <c r="B399" t="s">
        <v>24</v>
      </c>
      <c r="C399">
        <v>21</v>
      </c>
      <c r="D399" t="s">
        <v>9</v>
      </c>
      <c r="E399" t="s">
        <v>10</v>
      </c>
      <c r="F399" t="s">
        <v>11</v>
      </c>
      <c r="G399" t="s">
        <v>81</v>
      </c>
      <c r="H399" t="s">
        <v>81</v>
      </c>
      <c r="I399" t="s">
        <v>39</v>
      </c>
    </row>
    <row r="400" spans="1:9" x14ac:dyDescent="0.2">
      <c r="A400">
        <v>13</v>
      </c>
      <c r="B400" t="s">
        <v>25</v>
      </c>
      <c r="C400">
        <v>79824</v>
      </c>
      <c r="D400" t="s">
        <v>9</v>
      </c>
      <c r="E400" t="s">
        <v>10</v>
      </c>
      <c r="F400" t="s">
        <v>11</v>
      </c>
      <c r="G400" t="s">
        <v>81</v>
      </c>
      <c r="H400" t="s">
        <v>81</v>
      </c>
      <c r="I400" t="s">
        <v>39</v>
      </c>
    </row>
    <row r="401" spans="1:9" x14ac:dyDescent="0.2">
      <c r="A401">
        <v>14</v>
      </c>
      <c r="B401" t="s">
        <v>82</v>
      </c>
      <c r="C401">
        <v>17547</v>
      </c>
      <c r="D401" t="s">
        <v>9</v>
      </c>
      <c r="E401" t="s">
        <v>10</v>
      </c>
      <c r="F401" t="s">
        <v>82</v>
      </c>
      <c r="I401" t="s">
        <v>39</v>
      </c>
    </row>
    <row r="402" spans="1:9" x14ac:dyDescent="0.2">
      <c r="A402">
        <v>15</v>
      </c>
      <c r="B402" t="s">
        <v>83</v>
      </c>
      <c r="C402">
        <v>-9.4266555261964502</v>
      </c>
      <c r="D402" t="s">
        <v>9</v>
      </c>
      <c r="E402" t="s">
        <v>10</v>
      </c>
      <c r="F402" t="s">
        <v>46</v>
      </c>
      <c r="I402" t="s">
        <v>39</v>
      </c>
    </row>
    <row r="403" spans="1:9" x14ac:dyDescent="0.2">
      <c r="A403">
        <v>16</v>
      </c>
      <c r="B403" t="s">
        <v>84</v>
      </c>
      <c r="C403">
        <v>17537.5733444738</v>
      </c>
      <c r="D403" t="s">
        <v>9</v>
      </c>
      <c r="E403" t="s">
        <v>10</v>
      </c>
      <c r="F403" t="s">
        <v>84</v>
      </c>
      <c r="I403" t="s">
        <v>39</v>
      </c>
    </row>
    <row r="404" spans="1:9" x14ac:dyDescent="0.2">
      <c r="A404">
        <v>17</v>
      </c>
      <c r="B404" t="s">
        <v>51</v>
      </c>
      <c r="C404">
        <v>16832.5733444738</v>
      </c>
      <c r="D404" t="s">
        <v>9</v>
      </c>
      <c r="E404" t="s">
        <v>10</v>
      </c>
      <c r="F404" t="s">
        <v>85</v>
      </c>
      <c r="I404" t="s">
        <v>39</v>
      </c>
    </row>
    <row r="405" spans="1:9" x14ac:dyDescent="0.2">
      <c r="A405">
        <v>18</v>
      </c>
      <c r="B405" t="s">
        <v>86</v>
      </c>
      <c r="C405">
        <v>3524.5</v>
      </c>
      <c r="D405" t="s">
        <v>9</v>
      </c>
      <c r="E405" t="s">
        <v>10</v>
      </c>
      <c r="F405" t="s">
        <v>85</v>
      </c>
      <c r="I405" t="s">
        <v>39</v>
      </c>
    </row>
    <row r="406" spans="1:9" x14ac:dyDescent="0.2">
      <c r="A406">
        <v>19</v>
      </c>
      <c r="B406" t="s">
        <v>87</v>
      </c>
      <c r="C406">
        <v>715</v>
      </c>
      <c r="D406" t="s">
        <v>9</v>
      </c>
      <c r="E406" t="s">
        <v>10</v>
      </c>
      <c r="F406" t="s">
        <v>85</v>
      </c>
      <c r="I406" t="s">
        <v>39</v>
      </c>
    </row>
    <row r="407" spans="1:9" x14ac:dyDescent="0.2">
      <c r="A407">
        <v>20</v>
      </c>
      <c r="B407" t="s">
        <v>88</v>
      </c>
      <c r="C407">
        <v>0</v>
      </c>
      <c r="D407" t="s">
        <v>9</v>
      </c>
      <c r="E407" t="s">
        <v>10</v>
      </c>
      <c r="F407" t="s">
        <v>85</v>
      </c>
      <c r="I407" t="s">
        <v>39</v>
      </c>
    </row>
    <row r="408" spans="1:9" x14ac:dyDescent="0.2">
      <c r="A408">
        <v>21</v>
      </c>
      <c r="B408" t="s">
        <v>89</v>
      </c>
      <c r="C408">
        <v>14728.0733444738</v>
      </c>
      <c r="D408" t="s">
        <v>9</v>
      </c>
      <c r="E408" t="s">
        <v>10</v>
      </c>
      <c r="F408" t="s">
        <v>90</v>
      </c>
      <c r="I408" t="s">
        <v>39</v>
      </c>
    </row>
    <row r="409" spans="1:9" x14ac:dyDescent="0.2">
      <c r="A409">
        <v>22</v>
      </c>
      <c r="B409" t="s">
        <v>90</v>
      </c>
      <c r="C409">
        <v>0</v>
      </c>
      <c r="D409" t="s">
        <v>9</v>
      </c>
      <c r="E409" t="s">
        <v>10</v>
      </c>
      <c r="F409" t="s">
        <v>90</v>
      </c>
      <c r="I409" t="s">
        <v>39</v>
      </c>
    </row>
    <row r="410" spans="1:9" x14ac:dyDescent="0.2">
      <c r="A410">
        <v>23</v>
      </c>
      <c r="B410" t="s">
        <v>91</v>
      </c>
      <c r="C410">
        <v>14728.0733444738</v>
      </c>
      <c r="D410" t="s">
        <v>9</v>
      </c>
      <c r="E410" t="s">
        <v>10</v>
      </c>
      <c r="F410" t="s">
        <v>90</v>
      </c>
      <c r="I410" t="s">
        <v>39</v>
      </c>
    </row>
    <row r="411" spans="1:9" x14ac:dyDescent="0.2">
      <c r="A411">
        <v>24</v>
      </c>
      <c r="B411" t="s">
        <v>133</v>
      </c>
      <c r="C411">
        <v>0</v>
      </c>
      <c r="D411" t="s">
        <v>9</v>
      </c>
      <c r="E411" t="s">
        <v>10</v>
      </c>
      <c r="F411" t="s">
        <v>90</v>
      </c>
      <c r="I411" t="s">
        <v>39</v>
      </c>
    </row>
    <row r="412" spans="1:9" x14ac:dyDescent="0.2">
      <c r="A412">
        <v>25</v>
      </c>
      <c r="B412" t="s">
        <v>92</v>
      </c>
      <c r="C412">
        <v>7982.4</v>
      </c>
      <c r="D412" t="s">
        <v>9</v>
      </c>
      <c r="E412" t="s">
        <v>10</v>
      </c>
      <c r="F412" t="s">
        <v>90</v>
      </c>
      <c r="I412" t="s">
        <v>39</v>
      </c>
    </row>
    <row r="413" spans="1:9" x14ac:dyDescent="0.2">
      <c r="A413">
        <v>26</v>
      </c>
      <c r="B413" t="s">
        <v>93</v>
      </c>
      <c r="C413">
        <v>0</v>
      </c>
      <c r="D413" t="s">
        <v>9</v>
      </c>
      <c r="E413" t="s">
        <v>10</v>
      </c>
      <c r="F413" t="s">
        <v>90</v>
      </c>
      <c r="I413" t="s">
        <v>39</v>
      </c>
    </row>
    <row r="414" spans="1:9" x14ac:dyDescent="0.2">
      <c r="A414">
        <v>27</v>
      </c>
      <c r="B414" t="s">
        <v>94</v>
      </c>
      <c r="C414">
        <v>0</v>
      </c>
      <c r="D414" t="s">
        <v>9</v>
      </c>
      <c r="E414" t="s">
        <v>10</v>
      </c>
      <c r="F414" t="s">
        <v>90</v>
      </c>
      <c r="I414" t="s">
        <v>39</v>
      </c>
    </row>
    <row r="415" spans="1:9" x14ac:dyDescent="0.2">
      <c r="A415">
        <v>28</v>
      </c>
      <c r="B415" t="s">
        <v>95</v>
      </c>
      <c r="C415">
        <v>-3524.5</v>
      </c>
      <c r="D415" t="s">
        <v>9</v>
      </c>
      <c r="E415" t="s">
        <v>10</v>
      </c>
      <c r="F415" t="s">
        <v>90</v>
      </c>
      <c r="I415" t="s">
        <v>39</v>
      </c>
    </row>
    <row r="416" spans="1:9" x14ac:dyDescent="0.2">
      <c r="A416">
        <v>29</v>
      </c>
      <c r="B416" t="s">
        <v>96</v>
      </c>
      <c r="C416">
        <v>0</v>
      </c>
      <c r="D416" t="s">
        <v>9</v>
      </c>
      <c r="E416" t="s">
        <v>10</v>
      </c>
      <c r="F416" t="s">
        <v>90</v>
      </c>
      <c r="I416" t="s">
        <v>39</v>
      </c>
    </row>
    <row r="417" spans="1:9" x14ac:dyDescent="0.2">
      <c r="A417">
        <v>0</v>
      </c>
      <c r="B417" t="s">
        <v>8</v>
      </c>
      <c r="C417">
        <v>0</v>
      </c>
      <c r="D417" t="s">
        <v>9</v>
      </c>
      <c r="E417" t="s">
        <v>10</v>
      </c>
      <c r="F417" t="s">
        <v>11</v>
      </c>
      <c r="G417" t="s">
        <v>81</v>
      </c>
      <c r="H417" t="s">
        <v>81</v>
      </c>
      <c r="I417" t="s">
        <v>34</v>
      </c>
    </row>
    <row r="418" spans="1:9" x14ac:dyDescent="0.2">
      <c r="A418">
        <v>1</v>
      </c>
      <c r="B418" t="s">
        <v>13</v>
      </c>
      <c r="C418">
        <v>43381</v>
      </c>
      <c r="D418" t="s">
        <v>9</v>
      </c>
      <c r="E418" t="s">
        <v>10</v>
      </c>
      <c r="F418" t="s">
        <v>11</v>
      </c>
      <c r="G418" t="s">
        <v>81</v>
      </c>
      <c r="H418" t="s">
        <v>81</v>
      </c>
      <c r="I418" t="s">
        <v>34</v>
      </c>
    </row>
    <row r="419" spans="1:9" x14ac:dyDescent="0.2">
      <c r="A419">
        <v>2</v>
      </c>
      <c r="B419" t="s">
        <v>14</v>
      </c>
      <c r="C419">
        <v>0</v>
      </c>
      <c r="D419" t="s">
        <v>9</v>
      </c>
      <c r="E419" t="s">
        <v>10</v>
      </c>
      <c r="F419" t="s">
        <v>11</v>
      </c>
      <c r="G419" t="s">
        <v>81</v>
      </c>
      <c r="H419" t="s">
        <v>81</v>
      </c>
      <c r="I419" t="s">
        <v>34</v>
      </c>
    </row>
    <row r="420" spans="1:9" x14ac:dyDescent="0.2">
      <c r="A420">
        <v>3</v>
      </c>
      <c r="B420" t="s">
        <v>15</v>
      </c>
      <c r="C420">
        <v>0</v>
      </c>
      <c r="D420" t="s">
        <v>9</v>
      </c>
      <c r="E420" t="s">
        <v>10</v>
      </c>
      <c r="F420" t="s">
        <v>11</v>
      </c>
      <c r="G420" t="s">
        <v>81</v>
      </c>
      <c r="H420" t="s">
        <v>81</v>
      </c>
      <c r="I420" t="s">
        <v>34</v>
      </c>
    </row>
    <row r="421" spans="1:9" x14ac:dyDescent="0.2">
      <c r="A421">
        <v>4</v>
      </c>
      <c r="B421" t="s">
        <v>16</v>
      </c>
      <c r="C421">
        <v>-6368.25</v>
      </c>
      <c r="D421" t="s">
        <v>9</v>
      </c>
      <c r="E421" t="s">
        <v>10</v>
      </c>
      <c r="F421" t="s">
        <v>11</v>
      </c>
      <c r="G421" t="s">
        <v>81</v>
      </c>
      <c r="H421" t="s">
        <v>81</v>
      </c>
      <c r="I421" t="s">
        <v>34</v>
      </c>
    </row>
    <row r="422" spans="1:9" x14ac:dyDescent="0.2">
      <c r="A422">
        <v>5</v>
      </c>
      <c r="B422" t="s">
        <v>17</v>
      </c>
      <c r="C422">
        <v>0</v>
      </c>
      <c r="D422" t="s">
        <v>9</v>
      </c>
      <c r="E422" t="s">
        <v>10</v>
      </c>
      <c r="F422" t="s">
        <v>11</v>
      </c>
      <c r="G422" t="s">
        <v>81</v>
      </c>
      <c r="H422" t="s">
        <v>81</v>
      </c>
      <c r="I422" t="s">
        <v>34</v>
      </c>
    </row>
    <row r="423" spans="1:9" x14ac:dyDescent="0.2">
      <c r="A423">
        <v>6</v>
      </c>
      <c r="B423" t="s">
        <v>18</v>
      </c>
      <c r="C423">
        <v>0</v>
      </c>
      <c r="D423" t="s">
        <v>9</v>
      </c>
      <c r="E423" t="s">
        <v>10</v>
      </c>
      <c r="F423" t="s">
        <v>11</v>
      </c>
      <c r="G423" t="s">
        <v>81</v>
      </c>
      <c r="H423" t="s">
        <v>81</v>
      </c>
      <c r="I423" t="s">
        <v>34</v>
      </c>
    </row>
    <row r="424" spans="1:9" x14ac:dyDescent="0.2">
      <c r="A424">
        <v>7</v>
      </c>
      <c r="B424" t="s">
        <v>19</v>
      </c>
      <c r="C424">
        <v>688</v>
      </c>
      <c r="D424" t="s">
        <v>9</v>
      </c>
      <c r="E424" t="s">
        <v>10</v>
      </c>
      <c r="F424" t="s">
        <v>11</v>
      </c>
      <c r="G424" t="s">
        <v>81</v>
      </c>
      <c r="H424" t="s">
        <v>81</v>
      </c>
      <c r="I424" t="s">
        <v>34</v>
      </c>
    </row>
    <row r="425" spans="1:9" x14ac:dyDescent="0.2">
      <c r="A425">
        <v>8</v>
      </c>
      <c r="B425" t="s">
        <v>20</v>
      </c>
      <c r="C425">
        <v>100</v>
      </c>
      <c r="D425" t="s">
        <v>9</v>
      </c>
      <c r="E425" t="s">
        <v>10</v>
      </c>
      <c r="F425" t="s">
        <v>11</v>
      </c>
      <c r="G425" t="s">
        <v>81</v>
      </c>
      <c r="H425" t="s">
        <v>81</v>
      </c>
      <c r="I425" t="s">
        <v>34</v>
      </c>
    </row>
    <row r="426" spans="1:9" x14ac:dyDescent="0.2">
      <c r="A426">
        <v>9</v>
      </c>
      <c r="B426" t="s">
        <v>21</v>
      </c>
      <c r="C426">
        <v>858</v>
      </c>
      <c r="D426" t="s">
        <v>9</v>
      </c>
      <c r="E426" t="s">
        <v>10</v>
      </c>
      <c r="F426" t="s">
        <v>11</v>
      </c>
      <c r="G426" t="s">
        <v>81</v>
      </c>
      <c r="H426" t="s">
        <v>81</v>
      </c>
      <c r="I426" t="s">
        <v>34</v>
      </c>
    </row>
    <row r="427" spans="1:9" x14ac:dyDescent="0.2">
      <c r="A427">
        <v>10</v>
      </c>
      <c r="B427" t="s">
        <v>22</v>
      </c>
      <c r="C427">
        <v>479</v>
      </c>
      <c r="D427" t="s">
        <v>9</v>
      </c>
      <c r="E427" t="s">
        <v>10</v>
      </c>
      <c r="F427" t="s">
        <v>11</v>
      </c>
      <c r="G427" t="s">
        <v>81</v>
      </c>
      <c r="H427" t="s">
        <v>81</v>
      </c>
      <c r="I427" t="s">
        <v>34</v>
      </c>
    </row>
    <row r="428" spans="1:9" x14ac:dyDescent="0.2">
      <c r="A428">
        <v>11</v>
      </c>
      <c r="B428" t="s">
        <v>23</v>
      </c>
      <c r="C428">
        <v>0</v>
      </c>
      <c r="D428" t="s">
        <v>9</v>
      </c>
      <c r="E428" t="s">
        <v>10</v>
      </c>
      <c r="F428" t="s">
        <v>11</v>
      </c>
      <c r="G428" t="s">
        <v>81</v>
      </c>
      <c r="H428" t="s">
        <v>81</v>
      </c>
      <c r="I428" t="s">
        <v>34</v>
      </c>
    </row>
    <row r="429" spans="1:9" x14ac:dyDescent="0.2">
      <c r="A429">
        <v>12</v>
      </c>
      <c r="B429" t="s">
        <v>24</v>
      </c>
      <c r="C429">
        <v>15301</v>
      </c>
      <c r="D429" t="s">
        <v>9</v>
      </c>
      <c r="E429" t="s">
        <v>10</v>
      </c>
      <c r="F429" t="s">
        <v>11</v>
      </c>
      <c r="G429" t="s">
        <v>81</v>
      </c>
      <c r="H429" t="s">
        <v>81</v>
      </c>
      <c r="I429" t="s">
        <v>34</v>
      </c>
    </row>
    <row r="430" spans="1:9" x14ac:dyDescent="0.2">
      <c r="A430">
        <v>13</v>
      </c>
      <c r="B430" t="s">
        <v>25</v>
      </c>
      <c r="C430">
        <v>37369</v>
      </c>
      <c r="D430" t="s">
        <v>9</v>
      </c>
      <c r="E430" t="s">
        <v>10</v>
      </c>
      <c r="F430" t="s">
        <v>11</v>
      </c>
      <c r="G430" t="s">
        <v>81</v>
      </c>
      <c r="H430" t="s">
        <v>81</v>
      </c>
      <c r="I430" t="s">
        <v>34</v>
      </c>
    </row>
    <row r="431" spans="1:9" x14ac:dyDescent="0.2">
      <c r="A431">
        <v>14</v>
      </c>
      <c r="B431" t="s">
        <v>82</v>
      </c>
      <c r="C431">
        <v>59949</v>
      </c>
      <c r="D431" t="s">
        <v>9</v>
      </c>
      <c r="E431" t="s">
        <v>10</v>
      </c>
      <c r="F431" t="s">
        <v>82</v>
      </c>
      <c r="I431" t="s">
        <v>34</v>
      </c>
    </row>
    <row r="432" spans="1:9" x14ac:dyDescent="0.2">
      <c r="A432">
        <v>15</v>
      </c>
      <c r="B432" t="s">
        <v>83</v>
      </c>
      <c r="C432">
        <v>5397.0199674760597</v>
      </c>
      <c r="D432" t="s">
        <v>9</v>
      </c>
      <c r="E432" t="s">
        <v>10</v>
      </c>
      <c r="F432" t="s">
        <v>46</v>
      </c>
      <c r="I432" t="s">
        <v>34</v>
      </c>
    </row>
    <row r="433" spans="1:9" x14ac:dyDescent="0.2">
      <c r="A433">
        <v>16</v>
      </c>
      <c r="B433" t="s">
        <v>84</v>
      </c>
      <c r="C433">
        <v>65346.019967476001</v>
      </c>
      <c r="D433" t="s">
        <v>9</v>
      </c>
      <c r="E433" t="s">
        <v>10</v>
      </c>
      <c r="F433" t="s">
        <v>84</v>
      </c>
      <c r="I433" t="s">
        <v>34</v>
      </c>
    </row>
    <row r="434" spans="1:9" x14ac:dyDescent="0.2">
      <c r="A434">
        <v>17</v>
      </c>
      <c r="B434" t="s">
        <v>51</v>
      </c>
      <c r="C434">
        <v>64558.019967476001</v>
      </c>
      <c r="D434" t="s">
        <v>9</v>
      </c>
      <c r="E434" t="s">
        <v>10</v>
      </c>
      <c r="F434" t="s">
        <v>85</v>
      </c>
      <c r="I434" t="s">
        <v>34</v>
      </c>
    </row>
    <row r="435" spans="1:9" x14ac:dyDescent="0.2">
      <c r="A435">
        <v>18</v>
      </c>
      <c r="B435" t="s">
        <v>86</v>
      </c>
      <c r="C435">
        <v>6368.25</v>
      </c>
      <c r="D435" t="s">
        <v>9</v>
      </c>
      <c r="E435" t="s">
        <v>10</v>
      </c>
      <c r="F435" t="s">
        <v>85</v>
      </c>
      <c r="I435" t="s">
        <v>34</v>
      </c>
    </row>
    <row r="436" spans="1:9" x14ac:dyDescent="0.2">
      <c r="A436">
        <v>19</v>
      </c>
      <c r="B436" t="s">
        <v>87</v>
      </c>
      <c r="C436">
        <v>858</v>
      </c>
      <c r="D436" t="s">
        <v>9</v>
      </c>
      <c r="E436" t="s">
        <v>10</v>
      </c>
      <c r="F436" t="s">
        <v>85</v>
      </c>
      <c r="I436" t="s">
        <v>34</v>
      </c>
    </row>
    <row r="437" spans="1:9" x14ac:dyDescent="0.2">
      <c r="A437">
        <v>20</v>
      </c>
      <c r="B437" t="s">
        <v>88</v>
      </c>
      <c r="C437">
        <v>0</v>
      </c>
      <c r="D437" t="s">
        <v>9</v>
      </c>
      <c r="E437" t="s">
        <v>10</v>
      </c>
      <c r="F437" t="s">
        <v>85</v>
      </c>
      <c r="I437" t="s">
        <v>34</v>
      </c>
    </row>
    <row r="438" spans="1:9" x14ac:dyDescent="0.2">
      <c r="A438">
        <v>21</v>
      </c>
      <c r="B438" t="s">
        <v>89</v>
      </c>
      <c r="C438">
        <v>59835.769967476001</v>
      </c>
      <c r="D438" t="s">
        <v>9</v>
      </c>
      <c r="E438" t="s">
        <v>10</v>
      </c>
      <c r="F438" t="s">
        <v>90</v>
      </c>
      <c r="I438" t="s">
        <v>34</v>
      </c>
    </row>
    <row r="439" spans="1:9" x14ac:dyDescent="0.2">
      <c r="A439">
        <v>22</v>
      </c>
      <c r="B439" t="s">
        <v>90</v>
      </c>
      <c r="C439">
        <v>0</v>
      </c>
      <c r="D439" t="s">
        <v>9</v>
      </c>
      <c r="E439" t="s">
        <v>10</v>
      </c>
      <c r="F439" t="s">
        <v>90</v>
      </c>
      <c r="I439" t="s">
        <v>34</v>
      </c>
    </row>
    <row r="440" spans="1:9" x14ac:dyDescent="0.2">
      <c r="A440">
        <v>23</v>
      </c>
      <c r="B440" t="s">
        <v>91</v>
      </c>
      <c r="C440">
        <v>59835.769967476001</v>
      </c>
      <c r="D440" t="s">
        <v>9</v>
      </c>
      <c r="E440" t="s">
        <v>10</v>
      </c>
      <c r="F440" t="s">
        <v>90</v>
      </c>
      <c r="I440" t="s">
        <v>34</v>
      </c>
    </row>
    <row r="441" spans="1:9" x14ac:dyDescent="0.2">
      <c r="A441">
        <v>24</v>
      </c>
      <c r="B441" t="s">
        <v>133</v>
      </c>
      <c r="C441">
        <v>0</v>
      </c>
      <c r="D441" t="s">
        <v>9</v>
      </c>
      <c r="E441" t="s">
        <v>10</v>
      </c>
      <c r="F441" t="s">
        <v>90</v>
      </c>
      <c r="I441" t="s">
        <v>34</v>
      </c>
    </row>
    <row r="442" spans="1:9" x14ac:dyDescent="0.2">
      <c r="A442">
        <v>25</v>
      </c>
      <c r="B442" t="s">
        <v>92</v>
      </c>
      <c r="C442">
        <v>3736.9</v>
      </c>
      <c r="D442" t="s">
        <v>9</v>
      </c>
      <c r="E442" t="s">
        <v>10</v>
      </c>
      <c r="F442" t="s">
        <v>90</v>
      </c>
      <c r="I442" t="s">
        <v>34</v>
      </c>
    </row>
    <row r="443" spans="1:9" x14ac:dyDescent="0.2">
      <c r="A443">
        <v>26</v>
      </c>
      <c r="B443" t="s">
        <v>93</v>
      </c>
      <c r="C443">
        <v>0</v>
      </c>
      <c r="D443" t="s">
        <v>9</v>
      </c>
      <c r="E443" t="s">
        <v>10</v>
      </c>
      <c r="F443" t="s">
        <v>90</v>
      </c>
      <c r="I443" t="s">
        <v>34</v>
      </c>
    </row>
    <row r="444" spans="1:9" x14ac:dyDescent="0.2">
      <c r="A444">
        <v>27</v>
      </c>
      <c r="B444" t="s">
        <v>94</v>
      </c>
      <c r="C444">
        <v>0</v>
      </c>
      <c r="D444" t="s">
        <v>9</v>
      </c>
      <c r="E444" t="s">
        <v>10</v>
      </c>
      <c r="F444" t="s">
        <v>90</v>
      </c>
      <c r="I444" t="s">
        <v>34</v>
      </c>
    </row>
    <row r="445" spans="1:9" x14ac:dyDescent="0.2">
      <c r="A445">
        <v>28</v>
      </c>
      <c r="B445" t="s">
        <v>95</v>
      </c>
      <c r="C445">
        <v>-6368.25</v>
      </c>
      <c r="D445" t="s">
        <v>9</v>
      </c>
      <c r="E445" t="s">
        <v>10</v>
      </c>
      <c r="F445" t="s">
        <v>90</v>
      </c>
      <c r="I445" t="s">
        <v>34</v>
      </c>
    </row>
    <row r="446" spans="1:9" x14ac:dyDescent="0.2">
      <c r="A446">
        <v>29</v>
      </c>
      <c r="B446" t="s">
        <v>96</v>
      </c>
      <c r="C446">
        <v>0</v>
      </c>
      <c r="D446" t="s">
        <v>9</v>
      </c>
      <c r="E446" t="s">
        <v>10</v>
      </c>
      <c r="F446" t="s">
        <v>90</v>
      </c>
      <c r="I446" t="s">
        <v>34</v>
      </c>
    </row>
    <row r="447" spans="1:9" x14ac:dyDescent="0.2">
      <c r="A447">
        <v>0</v>
      </c>
      <c r="B447" t="s">
        <v>8</v>
      </c>
      <c r="C447">
        <v>0</v>
      </c>
      <c r="D447" t="s">
        <v>9</v>
      </c>
      <c r="E447" t="s">
        <v>10</v>
      </c>
      <c r="F447" t="s">
        <v>11</v>
      </c>
      <c r="G447" t="s">
        <v>81</v>
      </c>
      <c r="H447" t="s">
        <v>81</v>
      </c>
      <c r="I447" t="s">
        <v>29</v>
      </c>
    </row>
    <row r="448" spans="1:9" x14ac:dyDescent="0.2">
      <c r="A448">
        <v>1</v>
      </c>
      <c r="B448" t="s">
        <v>13</v>
      </c>
      <c r="C448">
        <v>15208</v>
      </c>
      <c r="D448" t="s">
        <v>9</v>
      </c>
      <c r="E448" t="s">
        <v>10</v>
      </c>
      <c r="F448" t="s">
        <v>11</v>
      </c>
      <c r="G448" t="s">
        <v>81</v>
      </c>
      <c r="H448" t="s">
        <v>81</v>
      </c>
      <c r="I448" t="s">
        <v>29</v>
      </c>
    </row>
    <row r="449" spans="1:9" x14ac:dyDescent="0.2">
      <c r="A449">
        <v>2</v>
      </c>
      <c r="B449" t="s">
        <v>14</v>
      </c>
      <c r="C449">
        <v>0</v>
      </c>
      <c r="D449" t="s">
        <v>9</v>
      </c>
      <c r="E449" t="s">
        <v>10</v>
      </c>
      <c r="F449" t="s">
        <v>11</v>
      </c>
      <c r="G449" t="s">
        <v>81</v>
      </c>
      <c r="H449" t="s">
        <v>81</v>
      </c>
      <c r="I449" t="s">
        <v>29</v>
      </c>
    </row>
    <row r="450" spans="1:9" x14ac:dyDescent="0.2">
      <c r="A450">
        <v>3</v>
      </c>
      <c r="B450" t="s">
        <v>15</v>
      </c>
      <c r="C450">
        <v>0</v>
      </c>
      <c r="D450" t="s">
        <v>9</v>
      </c>
      <c r="E450" t="s">
        <v>10</v>
      </c>
      <c r="F450" t="s">
        <v>11</v>
      </c>
      <c r="G450" t="s">
        <v>81</v>
      </c>
      <c r="H450" t="s">
        <v>81</v>
      </c>
      <c r="I450" t="s">
        <v>29</v>
      </c>
    </row>
    <row r="451" spans="1:9" x14ac:dyDescent="0.2">
      <c r="A451">
        <v>4</v>
      </c>
      <c r="B451" t="s">
        <v>16</v>
      </c>
      <c r="C451">
        <v>-1341.25</v>
      </c>
      <c r="D451" t="s">
        <v>9</v>
      </c>
      <c r="E451" t="s">
        <v>10</v>
      </c>
      <c r="F451" t="s">
        <v>11</v>
      </c>
      <c r="G451" t="s">
        <v>81</v>
      </c>
      <c r="H451" t="s">
        <v>81</v>
      </c>
      <c r="I451" t="s">
        <v>29</v>
      </c>
    </row>
    <row r="452" spans="1:9" x14ac:dyDescent="0.2">
      <c r="A452">
        <v>5</v>
      </c>
      <c r="B452" t="s">
        <v>17</v>
      </c>
      <c r="C452">
        <v>0</v>
      </c>
      <c r="D452" t="s">
        <v>9</v>
      </c>
      <c r="E452" t="s">
        <v>10</v>
      </c>
      <c r="F452" t="s">
        <v>11</v>
      </c>
      <c r="G452" t="s">
        <v>81</v>
      </c>
      <c r="H452" t="s">
        <v>81</v>
      </c>
      <c r="I452" t="s">
        <v>29</v>
      </c>
    </row>
    <row r="453" spans="1:9" x14ac:dyDescent="0.2">
      <c r="A453">
        <v>6</v>
      </c>
      <c r="B453" t="s">
        <v>18</v>
      </c>
      <c r="C453">
        <v>0</v>
      </c>
      <c r="D453" t="s">
        <v>9</v>
      </c>
      <c r="E453" t="s">
        <v>10</v>
      </c>
      <c r="F453" t="s">
        <v>11</v>
      </c>
      <c r="G453" t="s">
        <v>81</v>
      </c>
      <c r="H453" t="s">
        <v>81</v>
      </c>
      <c r="I453" t="s">
        <v>29</v>
      </c>
    </row>
    <row r="454" spans="1:9" x14ac:dyDescent="0.2">
      <c r="A454">
        <v>7</v>
      </c>
      <c r="B454" t="s">
        <v>19</v>
      </c>
      <c r="C454">
        <v>1137</v>
      </c>
      <c r="D454" t="s">
        <v>9</v>
      </c>
      <c r="E454" t="s">
        <v>10</v>
      </c>
      <c r="F454" t="s">
        <v>11</v>
      </c>
      <c r="G454" t="s">
        <v>81</v>
      </c>
      <c r="H454" t="s">
        <v>81</v>
      </c>
      <c r="I454" t="s">
        <v>29</v>
      </c>
    </row>
    <row r="455" spans="1:9" x14ac:dyDescent="0.2">
      <c r="A455">
        <v>8</v>
      </c>
      <c r="B455" t="s">
        <v>20</v>
      </c>
      <c r="C455">
        <v>1235</v>
      </c>
      <c r="D455" t="s">
        <v>9</v>
      </c>
      <c r="E455" t="s">
        <v>10</v>
      </c>
      <c r="F455" t="s">
        <v>11</v>
      </c>
      <c r="G455" t="s">
        <v>81</v>
      </c>
      <c r="H455" t="s">
        <v>81</v>
      </c>
      <c r="I455" t="s">
        <v>29</v>
      </c>
    </row>
    <row r="456" spans="1:9" x14ac:dyDescent="0.2">
      <c r="A456">
        <v>9</v>
      </c>
      <c r="B456" t="s">
        <v>21</v>
      </c>
      <c r="C456">
        <v>19500</v>
      </c>
      <c r="D456" t="s">
        <v>9</v>
      </c>
      <c r="E456" t="s">
        <v>10</v>
      </c>
      <c r="F456" t="s">
        <v>11</v>
      </c>
      <c r="G456" t="s">
        <v>81</v>
      </c>
      <c r="H456" t="s">
        <v>81</v>
      </c>
      <c r="I456" t="s">
        <v>29</v>
      </c>
    </row>
    <row r="457" spans="1:9" x14ac:dyDescent="0.2">
      <c r="A457">
        <v>10</v>
      </c>
      <c r="B457" t="s">
        <v>22</v>
      </c>
      <c r="C457">
        <v>115</v>
      </c>
      <c r="D457" t="s">
        <v>9</v>
      </c>
      <c r="E457" t="s">
        <v>10</v>
      </c>
      <c r="F457" t="s">
        <v>11</v>
      </c>
      <c r="G457" t="s">
        <v>81</v>
      </c>
      <c r="H457" t="s">
        <v>81</v>
      </c>
      <c r="I457" t="s">
        <v>29</v>
      </c>
    </row>
    <row r="458" spans="1:9" x14ac:dyDescent="0.2">
      <c r="A458">
        <v>11</v>
      </c>
      <c r="B458" t="s">
        <v>23</v>
      </c>
      <c r="C458">
        <v>0</v>
      </c>
      <c r="D458" t="s">
        <v>9</v>
      </c>
      <c r="E458" t="s">
        <v>10</v>
      </c>
      <c r="F458" t="s">
        <v>11</v>
      </c>
      <c r="G458" t="s">
        <v>81</v>
      </c>
      <c r="H458" t="s">
        <v>81</v>
      </c>
      <c r="I458" t="s">
        <v>29</v>
      </c>
    </row>
    <row r="459" spans="1:9" x14ac:dyDescent="0.2">
      <c r="A459">
        <v>12</v>
      </c>
      <c r="B459" t="s">
        <v>24</v>
      </c>
      <c r="C459">
        <v>9516</v>
      </c>
      <c r="D459" t="s">
        <v>9</v>
      </c>
      <c r="E459" t="s">
        <v>10</v>
      </c>
      <c r="F459" t="s">
        <v>11</v>
      </c>
      <c r="G459" t="s">
        <v>81</v>
      </c>
      <c r="H459" t="s">
        <v>81</v>
      </c>
      <c r="I459" t="s">
        <v>29</v>
      </c>
    </row>
    <row r="460" spans="1:9" x14ac:dyDescent="0.2">
      <c r="A460">
        <v>13</v>
      </c>
      <c r="B460" t="s">
        <v>25</v>
      </c>
      <c r="C460">
        <v>46978</v>
      </c>
      <c r="D460" t="s">
        <v>9</v>
      </c>
      <c r="E460" t="s">
        <v>10</v>
      </c>
      <c r="F460" t="s">
        <v>11</v>
      </c>
      <c r="G460" t="s">
        <v>81</v>
      </c>
      <c r="H460" t="s">
        <v>81</v>
      </c>
      <c r="I460" t="s">
        <v>29</v>
      </c>
    </row>
    <row r="461" spans="1:9" x14ac:dyDescent="0.2">
      <c r="A461">
        <v>14</v>
      </c>
      <c r="B461" t="s">
        <v>82</v>
      </c>
      <c r="C461">
        <v>27211</v>
      </c>
      <c r="D461" t="s">
        <v>9</v>
      </c>
      <c r="E461" t="s">
        <v>10</v>
      </c>
      <c r="F461" t="s">
        <v>82</v>
      </c>
      <c r="I461" t="s">
        <v>29</v>
      </c>
    </row>
    <row r="462" spans="1:9" x14ac:dyDescent="0.2">
      <c r="A462">
        <v>15</v>
      </c>
      <c r="B462" t="s">
        <v>83</v>
      </c>
      <c r="C462">
        <v>1793.4930005963499</v>
      </c>
      <c r="D462" t="s">
        <v>9</v>
      </c>
      <c r="E462" t="s">
        <v>10</v>
      </c>
      <c r="F462" t="s">
        <v>46</v>
      </c>
      <c r="I462" t="s">
        <v>29</v>
      </c>
    </row>
    <row r="463" spans="1:9" x14ac:dyDescent="0.2">
      <c r="A463">
        <v>16</v>
      </c>
      <c r="B463" t="s">
        <v>84</v>
      </c>
      <c r="C463">
        <v>29004.4930005963</v>
      </c>
      <c r="D463" t="s">
        <v>9</v>
      </c>
      <c r="E463" t="s">
        <v>10</v>
      </c>
      <c r="F463" t="s">
        <v>84</v>
      </c>
      <c r="I463" t="s">
        <v>29</v>
      </c>
    </row>
    <row r="464" spans="1:9" x14ac:dyDescent="0.2">
      <c r="A464">
        <v>17</v>
      </c>
      <c r="B464" t="s">
        <v>51</v>
      </c>
      <c r="C464">
        <v>26632.4930005963</v>
      </c>
      <c r="D464" t="s">
        <v>9</v>
      </c>
      <c r="E464" t="s">
        <v>10</v>
      </c>
      <c r="F464" t="s">
        <v>85</v>
      </c>
      <c r="I464" t="s">
        <v>29</v>
      </c>
    </row>
    <row r="465" spans="1:9" x14ac:dyDescent="0.2">
      <c r="A465">
        <v>18</v>
      </c>
      <c r="B465" t="s">
        <v>86</v>
      </c>
      <c r="C465">
        <v>1341.25</v>
      </c>
      <c r="D465" t="s">
        <v>9</v>
      </c>
      <c r="E465" t="s">
        <v>10</v>
      </c>
      <c r="F465" t="s">
        <v>85</v>
      </c>
      <c r="I465" t="s">
        <v>29</v>
      </c>
    </row>
    <row r="466" spans="1:9" x14ac:dyDescent="0.2">
      <c r="A466">
        <v>19</v>
      </c>
      <c r="B466" t="s">
        <v>87</v>
      </c>
      <c r="C466">
        <v>1341.25</v>
      </c>
      <c r="D466" t="s">
        <v>9</v>
      </c>
      <c r="E466" t="s">
        <v>10</v>
      </c>
      <c r="F466" t="s">
        <v>85</v>
      </c>
      <c r="I466" t="s">
        <v>29</v>
      </c>
    </row>
    <row r="467" spans="1:9" x14ac:dyDescent="0.2">
      <c r="A467">
        <v>20</v>
      </c>
      <c r="B467" t="s">
        <v>88</v>
      </c>
      <c r="C467">
        <v>18158.75</v>
      </c>
      <c r="D467" t="s">
        <v>9</v>
      </c>
      <c r="E467" t="s">
        <v>10</v>
      </c>
      <c r="F467" t="s">
        <v>85</v>
      </c>
      <c r="I467" t="s">
        <v>29</v>
      </c>
    </row>
    <row r="468" spans="1:9" x14ac:dyDescent="0.2">
      <c r="A468">
        <v>21</v>
      </c>
      <c r="B468" t="s">
        <v>89</v>
      </c>
      <c r="C468">
        <v>29004.4930005963</v>
      </c>
      <c r="D468" t="s">
        <v>9</v>
      </c>
      <c r="E468" t="s">
        <v>10</v>
      </c>
      <c r="F468" t="s">
        <v>90</v>
      </c>
      <c r="I468" t="s">
        <v>29</v>
      </c>
    </row>
    <row r="469" spans="1:9" x14ac:dyDescent="0.2">
      <c r="A469">
        <v>22</v>
      </c>
      <c r="B469" t="s">
        <v>90</v>
      </c>
      <c r="C469">
        <v>0</v>
      </c>
      <c r="D469" t="s">
        <v>9</v>
      </c>
      <c r="E469" t="s">
        <v>10</v>
      </c>
      <c r="F469" t="s">
        <v>90</v>
      </c>
      <c r="I469" t="s">
        <v>29</v>
      </c>
    </row>
    <row r="470" spans="1:9" x14ac:dyDescent="0.2">
      <c r="A470">
        <v>23</v>
      </c>
      <c r="B470" t="s">
        <v>91</v>
      </c>
      <c r="C470">
        <v>29004.4930005963</v>
      </c>
      <c r="D470" t="s">
        <v>9</v>
      </c>
      <c r="E470" t="s">
        <v>10</v>
      </c>
      <c r="F470" t="s">
        <v>90</v>
      </c>
      <c r="I470" t="s">
        <v>29</v>
      </c>
    </row>
    <row r="471" spans="1:9" x14ac:dyDescent="0.2">
      <c r="A471">
        <v>24</v>
      </c>
      <c r="B471" t="s">
        <v>133</v>
      </c>
      <c r="C471">
        <v>0</v>
      </c>
      <c r="D471" t="s">
        <v>9</v>
      </c>
      <c r="E471" t="s">
        <v>10</v>
      </c>
      <c r="F471" t="s">
        <v>90</v>
      </c>
      <c r="I471" t="s">
        <v>29</v>
      </c>
    </row>
    <row r="472" spans="1:9" x14ac:dyDescent="0.2">
      <c r="A472">
        <v>25</v>
      </c>
      <c r="B472" t="s">
        <v>92</v>
      </c>
      <c r="C472">
        <v>4697.8</v>
      </c>
      <c r="D472" t="s">
        <v>9</v>
      </c>
      <c r="E472" t="s">
        <v>10</v>
      </c>
      <c r="F472" t="s">
        <v>90</v>
      </c>
      <c r="I472" t="s">
        <v>29</v>
      </c>
    </row>
    <row r="473" spans="1:9" x14ac:dyDescent="0.2">
      <c r="A473">
        <v>26</v>
      </c>
      <c r="B473" t="s">
        <v>93</v>
      </c>
      <c r="C473">
        <v>0</v>
      </c>
      <c r="D473" t="s">
        <v>9</v>
      </c>
      <c r="E473" t="s">
        <v>10</v>
      </c>
      <c r="F473" t="s">
        <v>90</v>
      </c>
      <c r="I473" t="s">
        <v>29</v>
      </c>
    </row>
    <row r="474" spans="1:9" x14ac:dyDescent="0.2">
      <c r="A474">
        <v>27</v>
      </c>
      <c r="B474" t="s">
        <v>94</v>
      </c>
      <c r="C474">
        <v>0</v>
      </c>
      <c r="D474" t="s">
        <v>9</v>
      </c>
      <c r="E474" t="s">
        <v>10</v>
      </c>
      <c r="F474" t="s">
        <v>90</v>
      </c>
      <c r="I474" t="s">
        <v>29</v>
      </c>
    </row>
    <row r="475" spans="1:9" x14ac:dyDescent="0.2">
      <c r="A475">
        <v>28</v>
      </c>
      <c r="B475" t="s">
        <v>95</v>
      </c>
      <c r="C475">
        <v>-1341.25</v>
      </c>
      <c r="D475" t="s">
        <v>9</v>
      </c>
      <c r="E475" t="s">
        <v>10</v>
      </c>
      <c r="F475" t="s">
        <v>90</v>
      </c>
      <c r="I475" t="s">
        <v>29</v>
      </c>
    </row>
    <row r="476" spans="1:9" x14ac:dyDescent="0.2">
      <c r="A476">
        <v>29</v>
      </c>
      <c r="B476" t="s">
        <v>96</v>
      </c>
      <c r="C476">
        <v>0</v>
      </c>
      <c r="D476" t="s">
        <v>9</v>
      </c>
      <c r="E476" t="s">
        <v>10</v>
      </c>
      <c r="F476" t="s">
        <v>90</v>
      </c>
      <c r="I476" t="s">
        <v>29</v>
      </c>
    </row>
    <row r="477" spans="1:9" x14ac:dyDescent="0.2">
      <c r="C477"/>
    </row>
    <row r="478" spans="1:9" x14ac:dyDescent="0.2">
      <c r="C478"/>
    </row>
    <row r="479" spans="1:9" x14ac:dyDescent="0.2">
      <c r="C479"/>
    </row>
    <row r="480" spans="1:9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</sheetData>
  <autoFilter ref="A1:I504" xr:uid="{7E35206D-F967-9C42-857F-629062F7A3F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5A03-69BF-0D4D-910D-B868EAFB2C14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C14C-B26A-2043-889D-2D11799E92D7}">
  <dimension ref="B1:C14"/>
  <sheetViews>
    <sheetView workbookViewId="0">
      <selection activeCell="C13" sqref="C13"/>
    </sheetView>
    <sheetView workbookViewId="1"/>
  </sheetViews>
  <sheetFormatPr baseColWidth="10" defaultRowHeight="16" x14ac:dyDescent="0.2"/>
  <cols>
    <col min="2" max="2" width="35.6640625" bestFit="1" customWidth="1"/>
    <col min="3" max="3" width="11.5" style="2" bestFit="1" customWidth="1"/>
  </cols>
  <sheetData>
    <row r="1" spans="2:3" x14ac:dyDescent="0.2">
      <c r="B1" s="9" t="s">
        <v>78</v>
      </c>
    </row>
    <row r="2" spans="2:3" x14ac:dyDescent="0.2">
      <c r="B2" t="s">
        <v>64</v>
      </c>
      <c r="C2" s="2">
        <f>-SUM('Tested Income CFC'!40:40)</f>
        <v>121109.17245202353</v>
      </c>
    </row>
    <row r="3" spans="2:3" x14ac:dyDescent="0.2">
      <c r="B3" t="s">
        <v>65</v>
      </c>
      <c r="C3" s="2">
        <f>-SUM('Tested Income CFC'!41:41)</f>
        <v>-69269.247168686241</v>
      </c>
    </row>
    <row r="4" spans="2:3" x14ac:dyDescent="0.2">
      <c r="B4" t="s">
        <v>66</v>
      </c>
      <c r="C4" s="2">
        <f>SUM(C2:C3)</f>
        <v>51839.925283337288</v>
      </c>
    </row>
    <row r="5" spans="2:3" x14ac:dyDescent="0.2">
      <c r="B5" t="s">
        <v>67</v>
      </c>
      <c r="C5" s="2">
        <f>SUM('Tested Income CFC'!44:44)</f>
        <v>2495.0460000000003</v>
      </c>
    </row>
    <row r="6" spans="2:3" x14ac:dyDescent="0.2">
      <c r="B6" t="s">
        <v>68</v>
      </c>
      <c r="C6" s="2">
        <f>C5*0.1</f>
        <v>249.50460000000004</v>
      </c>
    </row>
    <row r="7" spans="2:3" x14ac:dyDescent="0.2">
      <c r="B7" t="s">
        <v>69</v>
      </c>
      <c r="C7" s="2">
        <f>MAX(SUM('Tested Income CFC'!48:48)+SUM('Tested Income CFC'!49:49),0)</f>
        <v>0</v>
      </c>
    </row>
    <row r="8" spans="2:3" x14ac:dyDescent="0.2">
      <c r="B8" t="s">
        <v>70</v>
      </c>
      <c r="C8" s="2">
        <f>MAX(C6-C7,0)</f>
        <v>249.50460000000004</v>
      </c>
    </row>
    <row r="10" spans="2:3" x14ac:dyDescent="0.2">
      <c r="B10" t="s">
        <v>71</v>
      </c>
      <c r="C10" s="2">
        <f>C4-C8</f>
        <v>51590.420683337288</v>
      </c>
    </row>
    <row r="11" spans="2:3" x14ac:dyDescent="0.2">
      <c r="B11" t="s">
        <v>72</v>
      </c>
      <c r="C11" s="2">
        <f>SUM('Tested Income CFC'!51:51)</f>
        <v>5792.21</v>
      </c>
    </row>
    <row r="12" spans="2:3" x14ac:dyDescent="0.2">
      <c r="B12" t="s">
        <v>73</v>
      </c>
      <c r="C12" s="10">
        <f>C10/C2</f>
        <v>0.42598276942049484</v>
      </c>
    </row>
    <row r="13" spans="2:3" x14ac:dyDescent="0.2">
      <c r="B13" t="s">
        <v>74</v>
      </c>
      <c r="C13" s="2">
        <f>C12*C11</f>
        <v>2467.3816568650846</v>
      </c>
    </row>
    <row r="14" spans="2:3" x14ac:dyDescent="0.2">
      <c r="B14" t="s">
        <v>75</v>
      </c>
      <c r="C14" s="2">
        <f>C13+C10</f>
        <v>54057.802340202375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C0F2-2C9D-C64F-A90D-6357C53248E0}">
  <dimension ref="B2:Q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35" sqref="N35"/>
    </sheetView>
    <sheetView workbookViewId="1"/>
  </sheetViews>
  <sheetFormatPr baseColWidth="10" defaultRowHeight="16" x14ac:dyDescent="0.2"/>
  <cols>
    <col min="2" max="2" width="33.1640625" bestFit="1" customWidth="1"/>
    <col min="3" max="3" width="21.83203125" bestFit="1" customWidth="1"/>
    <col min="4" max="4" width="23.33203125" bestFit="1" customWidth="1"/>
    <col min="5" max="5" width="21.1640625" bestFit="1" customWidth="1"/>
    <col min="6" max="6" width="15.5" bestFit="1" customWidth="1"/>
    <col min="7" max="7" width="24.83203125" bestFit="1" customWidth="1"/>
    <col min="8" max="8" width="18.33203125" bestFit="1" customWidth="1"/>
    <col min="9" max="9" width="16.83203125" bestFit="1" customWidth="1"/>
    <col min="10" max="10" width="24.6640625" bestFit="1" customWidth="1"/>
    <col min="11" max="11" width="25.6640625" bestFit="1" customWidth="1"/>
    <col min="12" max="12" width="15.6640625" bestFit="1" customWidth="1"/>
    <col min="13" max="13" width="21.83203125" bestFit="1" customWidth="1"/>
    <col min="14" max="14" width="11.1640625" bestFit="1" customWidth="1"/>
    <col min="15" max="15" width="22.1640625" bestFit="1" customWidth="1"/>
    <col min="16" max="16" width="12" bestFit="1" customWidth="1"/>
    <col min="17" max="17" width="11.1640625" bestFit="1" customWidth="1"/>
    <col min="18" max="18" width="2.1640625" bestFit="1" customWidth="1"/>
  </cols>
  <sheetData>
    <row r="2" spans="2:17" x14ac:dyDescent="0.2">
      <c r="C2" t="s">
        <v>12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2:17" x14ac:dyDescent="0.2">
      <c r="C3" s="8">
        <f>SUMIFS('Entity Config'!$D:$D,'Entity Config'!$B:$B,'Tested Income CFC'!C2)</f>
        <v>0.20030000000000001</v>
      </c>
      <c r="D3" s="8">
        <f>SUMIFS('Entity Config'!$D:$D,'Entity Config'!$B:$B,'Tested Income CFC'!D2)</f>
        <v>1</v>
      </c>
      <c r="E3" s="8">
        <f>SUMIFS('Entity Config'!$D:$D,'Entity Config'!$B:$B,'Tested Income CFC'!E2)</f>
        <v>0.98740000000000006</v>
      </c>
      <c r="F3" s="8">
        <f>SUMIFS('Entity Config'!$D:$D,'Entity Config'!$B:$B,'Tested Income CFC'!F2)</f>
        <v>1</v>
      </c>
      <c r="G3" s="8">
        <f>SUMIFS('Entity Config'!$D:$D,'Entity Config'!$B:$B,'Tested Income CFC'!G2)</f>
        <v>0.38919999999999999</v>
      </c>
      <c r="H3" s="8">
        <f>SUMIFS('Entity Config'!$D:$D,'Entity Config'!$B:$B,'Tested Income CFC'!H2)</f>
        <v>1</v>
      </c>
      <c r="I3" s="8">
        <f>SUMIFS('Entity Config'!$D:$D,'Entity Config'!$B:$B,'Tested Income CFC'!I2)</f>
        <v>1</v>
      </c>
      <c r="J3" s="8">
        <f>SUMIFS('Entity Config'!$D:$D,'Entity Config'!$B:$B,'Tested Income CFC'!J2)</f>
        <v>1</v>
      </c>
      <c r="K3" s="8">
        <f>SUMIFS('Entity Config'!$D:$D,'Entity Config'!$B:$B,'Tested Income CFC'!K2)</f>
        <v>1</v>
      </c>
      <c r="L3" s="8">
        <f>SUMIFS('Entity Config'!$D:$D,'Entity Config'!$B:$B,'Tested Income CFC'!L2)</f>
        <v>0.31030000000000002</v>
      </c>
      <c r="M3" s="8">
        <f>SUMIFS('Entity Config'!$D:$D,'Entity Config'!$B:$B,'Tested Income CFC'!M2)</f>
        <v>0.77800000000000002</v>
      </c>
      <c r="N3" s="8">
        <f>SUMIFS('Entity Config'!$D:$D,'Entity Config'!$B:$B,'Tested Income CFC'!N2)</f>
        <v>0.8044</v>
      </c>
      <c r="O3" s="8">
        <f>SUMIFS('Entity Config'!$D:$D,'Entity Config'!$B:$B,'Tested Income CFC'!O2)</f>
        <v>0.28589999999999999</v>
      </c>
      <c r="P3" s="8">
        <f>SUMIFS('Entity Config'!$D:$D,'Entity Config'!$B:$B,'Tested Income CFC'!P2)</f>
        <v>1</v>
      </c>
      <c r="Q3" s="8">
        <f>SUMIFS('Entity Config'!$D:$D,'Entity Config'!$B:$B,'Tested Income CFC'!Q2)</f>
        <v>0.64759999999999995</v>
      </c>
    </row>
    <row r="4" spans="2:17" x14ac:dyDescent="0.2">
      <c r="B4" t="s">
        <v>47</v>
      </c>
      <c r="C4" s="8"/>
    </row>
    <row r="5" spans="2:17" x14ac:dyDescent="0.2">
      <c r="B5" t="s">
        <v>8</v>
      </c>
      <c r="C5" s="2">
        <f>SUMIFS('Accounts Table'!$C:$C,'Accounts Table'!$I:$I,'Tested Income CFC'!C$2,'Accounts Table'!$B:$B,'Tested Income CFC'!$B5)</f>
        <v>-71607</v>
      </c>
      <c r="D5" s="2">
        <f>SUMIFS('Accounts Table'!$C:$C,'Accounts Table'!$I:$I,'Tested Income CFC'!D$2,'Accounts Table'!$B:$B,'Tested Income CFC'!$B5)</f>
        <v>-73142</v>
      </c>
      <c r="E5" s="2">
        <f>SUMIFS('Accounts Table'!$C:$C,'Accounts Table'!$I:$I,'Tested Income CFC'!E$2,'Accounts Table'!$B:$B,'Tested Income CFC'!$B5)</f>
        <v>0</v>
      </c>
      <c r="F5" s="2">
        <f>SUMIFS('Accounts Table'!$C:$C,'Accounts Table'!$I:$I,'Tested Income CFC'!F$2,'Accounts Table'!$B:$B,'Tested Income CFC'!$B5)</f>
        <v>0</v>
      </c>
      <c r="G5" s="2">
        <f>SUMIFS('Accounts Table'!$C:$C,'Accounts Table'!$I:$I,'Tested Income CFC'!G$2,'Accounts Table'!$B:$B,'Tested Income CFC'!$B5)</f>
        <v>0</v>
      </c>
      <c r="H5" s="2">
        <f>SUMIFS('Accounts Table'!$C:$C,'Accounts Table'!$I:$I,'Tested Income CFC'!H$2,'Accounts Table'!$B:$B,'Tested Income CFC'!$B5)</f>
        <v>0</v>
      </c>
      <c r="I5" s="2">
        <f>SUMIFS('Accounts Table'!$C:$C,'Accounts Table'!$I:$I,'Tested Income CFC'!I$2,'Accounts Table'!$B:$B,'Tested Income CFC'!$B5)</f>
        <v>-26177</v>
      </c>
      <c r="J5" s="2">
        <f>SUMIFS('Accounts Table'!$C:$C,'Accounts Table'!$I:$I,'Tested Income CFC'!J$2,'Accounts Table'!$B:$B,'Tested Income CFC'!$B5)</f>
        <v>-6453</v>
      </c>
      <c r="K5" s="2">
        <f>SUMIFS('Accounts Table'!$C:$C,'Accounts Table'!$I:$I,'Tested Income CFC'!K$2,'Accounts Table'!$B:$B,'Tested Income CFC'!$B5)</f>
        <v>-33078</v>
      </c>
      <c r="L5" s="2">
        <f>SUMIFS('Accounts Table'!$C:$C,'Accounts Table'!$I:$I,'Tested Income CFC'!L$2,'Accounts Table'!$B:$B,'Tested Income CFC'!$B5)</f>
        <v>0</v>
      </c>
      <c r="M5" s="2">
        <f>SUMIFS('Accounts Table'!$C:$C,'Accounts Table'!$I:$I,'Tested Income CFC'!M$2,'Accounts Table'!$B:$B,'Tested Income CFC'!$B5)</f>
        <v>-19409</v>
      </c>
      <c r="N5" s="2">
        <f>SUMIFS('Accounts Table'!$C:$C,'Accounts Table'!$I:$I,'Tested Income CFC'!N$2,'Accounts Table'!$B:$B,'Tested Income CFC'!$B5)</f>
        <v>-1437</v>
      </c>
      <c r="O5" s="2">
        <f>SUMIFS('Accounts Table'!$C:$C,'Accounts Table'!$I:$I,'Tested Income CFC'!O$2,'Accounts Table'!$B:$B,'Tested Income CFC'!$B5)</f>
        <v>-15710</v>
      </c>
      <c r="P5" s="2">
        <f>SUMIFS('Accounts Table'!$C:$C,'Accounts Table'!$I:$I,'Tested Income CFC'!P$2,'Accounts Table'!$B:$B,'Tested Income CFC'!$B5)</f>
        <v>-19769</v>
      </c>
      <c r="Q5" s="2">
        <f>SUMIFS('Accounts Table'!$C:$C,'Accounts Table'!$I:$I,'Tested Income CFC'!Q$2,'Accounts Table'!$B:$B,'Tested Income CFC'!$B5)</f>
        <v>0</v>
      </c>
    </row>
    <row r="6" spans="2:17" x14ac:dyDescent="0.2">
      <c r="B6" s="3" t="s">
        <v>13</v>
      </c>
      <c r="C6" s="4">
        <f>SUMIFS('Accounts Table'!$C:$C,'Accounts Table'!$I:$I,'Tested Income CFC'!C$2,'Accounts Table'!$B:$B,'Tested Income CFC'!$B6)</f>
        <v>40594</v>
      </c>
      <c r="D6" s="4">
        <f>SUMIFS('Accounts Table'!$C:$C,'Accounts Table'!$I:$I,'Tested Income CFC'!D$2,'Accounts Table'!$B:$B,'Tested Income CFC'!$B6)</f>
        <v>23112</v>
      </c>
      <c r="E6" s="4">
        <f>SUMIFS('Accounts Table'!$C:$C,'Accounts Table'!$I:$I,'Tested Income CFC'!E$2,'Accounts Table'!$B:$B,'Tested Income CFC'!$B6)</f>
        <v>12416</v>
      </c>
      <c r="F6" s="4">
        <f>SUMIFS('Accounts Table'!$C:$C,'Accounts Table'!$I:$I,'Tested Income CFC'!F$2,'Accounts Table'!$B:$B,'Tested Income CFC'!$B6)</f>
        <v>5022</v>
      </c>
      <c r="G6" s="4">
        <f>SUMIFS('Accounts Table'!$C:$C,'Accounts Table'!$I:$I,'Tested Income CFC'!G$2,'Accounts Table'!$B:$B,'Tested Income CFC'!$B6)</f>
        <v>15208</v>
      </c>
      <c r="H6" s="4">
        <f>SUMIFS('Accounts Table'!$C:$C,'Accounts Table'!$I:$I,'Tested Income CFC'!H$2,'Accounts Table'!$B:$B,'Tested Income CFC'!$B6)</f>
        <v>3688</v>
      </c>
      <c r="I6" s="4">
        <f>SUMIFS('Accounts Table'!$C:$C,'Accounts Table'!$I:$I,'Tested Income CFC'!I$2,'Accounts Table'!$B:$B,'Tested Income CFC'!$B6)</f>
        <v>10400</v>
      </c>
      <c r="J6" s="4">
        <f>SUMIFS('Accounts Table'!$C:$C,'Accounts Table'!$I:$I,'Tested Income CFC'!J$2,'Accounts Table'!$B:$B,'Tested Income CFC'!$B6)</f>
        <v>1716</v>
      </c>
      <c r="K6" s="4">
        <f>SUMIFS('Accounts Table'!$C:$C,'Accounts Table'!$I:$I,'Tested Income CFC'!K$2,'Accounts Table'!$B:$B,'Tested Income CFC'!$B6)</f>
        <v>9254</v>
      </c>
      <c r="L6" s="4">
        <f>SUMIFS('Accounts Table'!$C:$C,'Accounts Table'!$I:$I,'Tested Income CFC'!L$2,'Accounts Table'!$B:$B,'Tested Income CFC'!$B6)</f>
        <v>43381</v>
      </c>
      <c r="M6" s="4">
        <f>SUMIFS('Accounts Table'!$C:$C,'Accounts Table'!$I:$I,'Tested Income CFC'!M$2,'Accounts Table'!$B:$B,'Tested Income CFC'!$B6)</f>
        <v>10484</v>
      </c>
      <c r="N6" s="4">
        <f>SUMIFS('Accounts Table'!$C:$C,'Accounts Table'!$I:$I,'Tested Income CFC'!N$2,'Accounts Table'!$B:$B,'Tested Income CFC'!$B6)</f>
        <v>1158</v>
      </c>
      <c r="O6" s="4">
        <f>SUMIFS('Accounts Table'!$C:$C,'Accounts Table'!$I:$I,'Tested Income CFC'!O$2,'Accounts Table'!$B:$B,'Tested Income CFC'!$B6)</f>
        <v>10647</v>
      </c>
      <c r="P6" s="4">
        <f>SUMIFS('Accounts Table'!$C:$C,'Accounts Table'!$I:$I,'Tested Income CFC'!P$2,'Accounts Table'!$B:$B,'Tested Income CFC'!$B6)</f>
        <v>11538</v>
      </c>
      <c r="Q6" s="4">
        <f>SUMIFS('Accounts Table'!$C:$C,'Accounts Table'!$I:$I,'Tested Income CFC'!Q$2,'Accounts Table'!$B:$B,'Tested Income CFC'!$B6)</f>
        <v>15906</v>
      </c>
    </row>
    <row r="7" spans="2:17" x14ac:dyDescent="0.2">
      <c r="B7" s="5" t="s">
        <v>48</v>
      </c>
      <c r="C7" s="2">
        <f>C5+C6</f>
        <v>-31013</v>
      </c>
      <c r="D7" s="2">
        <f t="shared" ref="D7:Q7" si="0">D5+D6</f>
        <v>-50030</v>
      </c>
      <c r="E7" s="2">
        <f t="shared" si="0"/>
        <v>12416</v>
      </c>
      <c r="F7" s="2">
        <f t="shared" si="0"/>
        <v>5022</v>
      </c>
      <c r="G7" s="2">
        <f t="shared" si="0"/>
        <v>15208</v>
      </c>
      <c r="H7" s="2">
        <f t="shared" si="0"/>
        <v>3688</v>
      </c>
      <c r="I7" s="2">
        <f t="shared" si="0"/>
        <v>-15777</v>
      </c>
      <c r="J7" s="2">
        <f t="shared" si="0"/>
        <v>-4737</v>
      </c>
      <c r="K7" s="2">
        <f t="shared" si="0"/>
        <v>-23824</v>
      </c>
      <c r="L7" s="2">
        <f t="shared" si="0"/>
        <v>43381</v>
      </c>
      <c r="M7" s="2">
        <f t="shared" si="0"/>
        <v>-8925</v>
      </c>
      <c r="N7" s="2">
        <f t="shared" si="0"/>
        <v>-279</v>
      </c>
      <c r="O7" s="2">
        <f t="shared" si="0"/>
        <v>-5063</v>
      </c>
      <c r="P7" s="2">
        <f t="shared" si="0"/>
        <v>-8231</v>
      </c>
      <c r="Q7" s="2">
        <f t="shared" si="0"/>
        <v>15906</v>
      </c>
    </row>
    <row r="8" spans="2:17" x14ac:dyDescent="0.2">
      <c r="B8" t="s">
        <v>14</v>
      </c>
      <c r="C8" s="2">
        <f>SUMIFS('Accounts Table'!$C:$C,'Accounts Table'!$I:$I,'Tested Income CFC'!C$2,'Accounts Table'!$B:$B,'Tested Income CFC'!$B8)</f>
        <v>-218811</v>
      </c>
      <c r="D8" s="2">
        <f>SUMIFS('Accounts Table'!$C:$C,'Accounts Table'!$I:$I,'Tested Income CFC'!D$2,'Accounts Table'!$B:$B,'Tested Income CFC'!$B8)</f>
        <v>-1329</v>
      </c>
      <c r="E8" s="2">
        <f>SUMIFS('Accounts Table'!$C:$C,'Accounts Table'!$I:$I,'Tested Income CFC'!E$2,'Accounts Table'!$B:$B,'Tested Income CFC'!$B8)</f>
        <v>0</v>
      </c>
      <c r="F8" s="2">
        <f>SUMIFS('Accounts Table'!$C:$C,'Accounts Table'!$I:$I,'Tested Income CFC'!F$2,'Accounts Table'!$B:$B,'Tested Income CFC'!$B8)</f>
        <v>0</v>
      </c>
      <c r="G8" s="2">
        <f>SUMIFS('Accounts Table'!$C:$C,'Accounts Table'!$I:$I,'Tested Income CFC'!G$2,'Accounts Table'!$B:$B,'Tested Income CFC'!$B8)</f>
        <v>0</v>
      </c>
      <c r="H8" s="2">
        <f>SUMIFS('Accounts Table'!$C:$C,'Accounts Table'!$I:$I,'Tested Income CFC'!H$2,'Accounts Table'!$B:$B,'Tested Income CFC'!$B8)</f>
        <v>0</v>
      </c>
      <c r="I8" s="2">
        <f>SUMIFS('Accounts Table'!$C:$C,'Accounts Table'!$I:$I,'Tested Income CFC'!I$2,'Accounts Table'!$B:$B,'Tested Income CFC'!$B8)</f>
        <v>-24825</v>
      </c>
      <c r="J8" s="2">
        <f>SUMIFS('Accounts Table'!$C:$C,'Accounts Table'!$I:$I,'Tested Income CFC'!J$2,'Accounts Table'!$B:$B,'Tested Income CFC'!$B8)</f>
        <v>-48258</v>
      </c>
      <c r="K8" s="2">
        <f>SUMIFS('Accounts Table'!$C:$C,'Accounts Table'!$I:$I,'Tested Income CFC'!K$2,'Accounts Table'!$B:$B,'Tested Income CFC'!$B8)</f>
        <v>-96423</v>
      </c>
      <c r="L8" s="2">
        <f>SUMIFS('Accounts Table'!$C:$C,'Accounts Table'!$I:$I,'Tested Income CFC'!L$2,'Accounts Table'!$B:$B,'Tested Income CFC'!$B8)</f>
        <v>0</v>
      </c>
      <c r="M8" s="2">
        <f>SUMIFS('Accounts Table'!$C:$C,'Accounts Table'!$I:$I,'Tested Income CFC'!M$2,'Accounts Table'!$B:$B,'Tested Income CFC'!$B8)</f>
        <v>-5712</v>
      </c>
      <c r="N8" s="2">
        <f>SUMIFS('Accounts Table'!$C:$C,'Accounts Table'!$I:$I,'Tested Income CFC'!N$2,'Accounts Table'!$B:$B,'Tested Income CFC'!$B8)</f>
        <v>-4080</v>
      </c>
      <c r="O8" s="2">
        <f>SUMIFS('Accounts Table'!$C:$C,'Accounts Table'!$I:$I,'Tested Income CFC'!O$2,'Accounts Table'!$B:$B,'Tested Income CFC'!$B8)</f>
        <v>-61682</v>
      </c>
      <c r="P8" s="2">
        <f>SUMIFS('Accounts Table'!$C:$C,'Accounts Table'!$I:$I,'Tested Income CFC'!P$2,'Accounts Table'!$B:$B,'Tested Income CFC'!$B8)</f>
        <v>-64388</v>
      </c>
      <c r="Q8" s="2">
        <f>SUMIFS('Accounts Table'!$C:$C,'Accounts Table'!$I:$I,'Tested Income CFC'!Q$2,'Accounts Table'!$B:$B,'Tested Income CFC'!$B8)</f>
        <v>0</v>
      </c>
    </row>
    <row r="9" spans="2:17" x14ac:dyDescent="0.2">
      <c r="B9" t="s">
        <v>15</v>
      </c>
      <c r="C9" s="2">
        <f>SUMIFS('Accounts Table'!$C:$C,'Accounts Table'!$I:$I,'Tested Income CFC'!C$2,'Accounts Table'!$B:$B,'Tested Income CFC'!$B9)</f>
        <v>-41877</v>
      </c>
      <c r="D9" s="2">
        <f>SUMIFS('Accounts Table'!$C:$C,'Accounts Table'!$I:$I,'Tested Income CFC'!D$2,'Accounts Table'!$B:$B,'Tested Income CFC'!$B9)</f>
        <v>-164653</v>
      </c>
      <c r="E9" s="2">
        <f>SUMIFS('Accounts Table'!$C:$C,'Accounts Table'!$I:$I,'Tested Income CFC'!E$2,'Accounts Table'!$B:$B,'Tested Income CFC'!$B9)</f>
        <v>0</v>
      </c>
      <c r="F9" s="2">
        <f>SUMIFS('Accounts Table'!$C:$C,'Accounts Table'!$I:$I,'Tested Income CFC'!F$2,'Accounts Table'!$B:$B,'Tested Income CFC'!$B9)</f>
        <v>0</v>
      </c>
      <c r="G9" s="2">
        <f>SUMIFS('Accounts Table'!$C:$C,'Accounts Table'!$I:$I,'Tested Income CFC'!G$2,'Accounts Table'!$B:$B,'Tested Income CFC'!$B9)</f>
        <v>0</v>
      </c>
      <c r="H9" s="2">
        <f>SUMIFS('Accounts Table'!$C:$C,'Accounts Table'!$I:$I,'Tested Income CFC'!H$2,'Accounts Table'!$B:$B,'Tested Income CFC'!$B9)</f>
        <v>0</v>
      </c>
      <c r="I9" s="2">
        <f>SUMIFS('Accounts Table'!$C:$C,'Accounts Table'!$I:$I,'Tested Income CFC'!I$2,'Accounts Table'!$B:$B,'Tested Income CFC'!$B9)</f>
        <v>-69861</v>
      </c>
      <c r="J9" s="2">
        <f>SUMIFS('Accounts Table'!$C:$C,'Accounts Table'!$I:$I,'Tested Income CFC'!J$2,'Accounts Table'!$B:$B,'Tested Income CFC'!$B9)</f>
        <v>-7643</v>
      </c>
      <c r="K9" s="2">
        <f>SUMIFS('Accounts Table'!$C:$C,'Accounts Table'!$I:$I,'Tested Income CFC'!K$2,'Accounts Table'!$B:$B,'Tested Income CFC'!$B9)</f>
        <v>-11487</v>
      </c>
      <c r="L9" s="2">
        <f>SUMIFS('Accounts Table'!$C:$C,'Accounts Table'!$I:$I,'Tested Income CFC'!L$2,'Accounts Table'!$B:$B,'Tested Income CFC'!$B9)</f>
        <v>0</v>
      </c>
      <c r="M9" s="2">
        <f>SUMIFS('Accounts Table'!$C:$C,'Accounts Table'!$I:$I,'Tested Income CFC'!M$2,'Accounts Table'!$B:$B,'Tested Income CFC'!$B9)</f>
        <v>-138475</v>
      </c>
      <c r="N9" s="2">
        <f>SUMIFS('Accounts Table'!$C:$C,'Accounts Table'!$I:$I,'Tested Income CFC'!N$2,'Accounts Table'!$B:$B,'Tested Income CFC'!$B9)</f>
        <v>-19736</v>
      </c>
      <c r="O9" s="2">
        <f>SUMIFS('Accounts Table'!$C:$C,'Accounts Table'!$I:$I,'Tested Income CFC'!O$2,'Accounts Table'!$B:$B,'Tested Income CFC'!$B9)</f>
        <v>-23290</v>
      </c>
      <c r="P9" s="2">
        <f>SUMIFS('Accounts Table'!$C:$C,'Accounts Table'!$I:$I,'Tested Income CFC'!P$2,'Accounts Table'!$B:$B,'Tested Income CFC'!$B9)</f>
        <v>-46001</v>
      </c>
      <c r="Q9" s="2">
        <f>SUMIFS('Accounts Table'!$C:$C,'Accounts Table'!$I:$I,'Tested Income CFC'!Q$2,'Accounts Table'!$B:$B,'Tested Income CFC'!$B9)</f>
        <v>0</v>
      </c>
    </row>
    <row r="10" spans="2:17" x14ac:dyDescent="0.2">
      <c r="B10" t="s">
        <v>16</v>
      </c>
      <c r="C10" s="2">
        <f>SUMIFS('Accounts Table'!$C:$C,'Accounts Table'!$I:$I,'Tested Income CFC'!C$2,'Accounts Table'!$B:$B,'Tested Income CFC'!$B10)</f>
        <v>-57919</v>
      </c>
      <c r="D10" s="2">
        <f>SUMIFS('Accounts Table'!$C:$C,'Accounts Table'!$I:$I,'Tested Income CFC'!D$2,'Accounts Table'!$B:$B,'Tested Income CFC'!$B10)</f>
        <v>-1078</v>
      </c>
      <c r="E10" s="2">
        <f>SUMIFS('Accounts Table'!$C:$C,'Accounts Table'!$I:$I,'Tested Income CFC'!E$2,'Accounts Table'!$B:$B,'Tested Income CFC'!$B10)</f>
        <v>-5484</v>
      </c>
      <c r="F10" s="2">
        <f>SUMIFS('Accounts Table'!$C:$C,'Accounts Table'!$I:$I,'Tested Income CFC'!F$2,'Accounts Table'!$B:$B,'Tested Income CFC'!$B10)</f>
        <v>-324.75</v>
      </c>
      <c r="G10" s="2">
        <f>SUMIFS('Accounts Table'!$C:$C,'Accounts Table'!$I:$I,'Tested Income CFC'!G$2,'Accounts Table'!$B:$B,'Tested Income CFC'!$B10)</f>
        <v>-1341.25</v>
      </c>
      <c r="H10" s="2">
        <f>SUMIFS('Accounts Table'!$C:$C,'Accounts Table'!$I:$I,'Tested Income CFC'!H$2,'Accounts Table'!$B:$B,'Tested Income CFC'!$B10)</f>
        <v>-1295.25</v>
      </c>
      <c r="I10" s="2">
        <f>SUMIFS('Accounts Table'!$C:$C,'Accounts Table'!$I:$I,'Tested Income CFC'!I$2,'Accounts Table'!$B:$B,'Tested Income CFC'!$B10)</f>
        <v>-11490</v>
      </c>
      <c r="J10" s="2">
        <f>SUMIFS('Accounts Table'!$C:$C,'Accounts Table'!$I:$I,'Tested Income CFC'!J$2,'Accounts Table'!$B:$B,'Tested Income CFC'!$B10)</f>
        <v>-45763</v>
      </c>
      <c r="K10" s="2">
        <f>SUMIFS('Accounts Table'!$C:$C,'Accounts Table'!$I:$I,'Tested Income CFC'!K$2,'Accounts Table'!$B:$B,'Tested Income CFC'!$B10)</f>
        <v>-75078</v>
      </c>
      <c r="L10" s="2">
        <f>SUMIFS('Accounts Table'!$C:$C,'Accounts Table'!$I:$I,'Tested Income CFC'!L$2,'Accounts Table'!$B:$B,'Tested Income CFC'!$B10)</f>
        <v>-6368.25</v>
      </c>
      <c r="M10" s="2">
        <f>SUMIFS('Accounts Table'!$C:$C,'Accounts Table'!$I:$I,'Tested Income CFC'!M$2,'Accounts Table'!$B:$B,'Tested Income CFC'!$B10)</f>
        <v>-368</v>
      </c>
      <c r="N10" s="2">
        <f>SUMIFS('Accounts Table'!$C:$C,'Accounts Table'!$I:$I,'Tested Income CFC'!N$2,'Accounts Table'!$B:$B,'Tested Income CFC'!$B10)</f>
        <v>-2642</v>
      </c>
      <c r="O10" s="2">
        <f>SUMIFS('Accounts Table'!$C:$C,'Accounts Table'!$I:$I,'Tested Income CFC'!O$2,'Accounts Table'!$B:$B,'Tested Income CFC'!$B10)</f>
        <v>-41868</v>
      </c>
      <c r="P10" s="2">
        <f>SUMIFS('Accounts Table'!$C:$C,'Accounts Table'!$I:$I,'Tested Income CFC'!P$2,'Accounts Table'!$B:$B,'Tested Income CFC'!$B10)</f>
        <v>-15839</v>
      </c>
      <c r="Q10" s="2">
        <f>SUMIFS('Accounts Table'!$C:$C,'Accounts Table'!$I:$I,'Tested Income CFC'!Q$2,'Accounts Table'!$B:$B,'Tested Income CFC'!$B10)</f>
        <v>-3524.5</v>
      </c>
    </row>
    <row r="11" spans="2:17" x14ac:dyDescent="0.2">
      <c r="B11" t="s">
        <v>17</v>
      </c>
      <c r="C11" s="2">
        <f>SUMIFS('Accounts Table'!$C:$C,'Accounts Table'!$I:$I,'Tested Income CFC'!C$2,'Accounts Table'!$B:$B,'Tested Income CFC'!$B11)</f>
        <v>-11085</v>
      </c>
      <c r="D11" s="2">
        <f>SUMIFS('Accounts Table'!$C:$C,'Accounts Table'!$I:$I,'Tested Income CFC'!D$2,'Accounts Table'!$B:$B,'Tested Income CFC'!$B11)</f>
        <v>-133501</v>
      </c>
      <c r="E11" s="2">
        <f>SUMIFS('Accounts Table'!$C:$C,'Accounts Table'!$I:$I,'Tested Income CFC'!E$2,'Accounts Table'!$B:$B,'Tested Income CFC'!$B11)</f>
        <v>0</v>
      </c>
      <c r="F11" s="2">
        <f>SUMIFS('Accounts Table'!$C:$C,'Accounts Table'!$I:$I,'Tested Income CFC'!F$2,'Accounts Table'!$B:$B,'Tested Income CFC'!$B11)</f>
        <v>0</v>
      </c>
      <c r="G11" s="2">
        <f>SUMIFS('Accounts Table'!$C:$C,'Accounts Table'!$I:$I,'Tested Income CFC'!G$2,'Accounts Table'!$B:$B,'Tested Income CFC'!$B11)</f>
        <v>0</v>
      </c>
      <c r="H11" s="2">
        <f>SUMIFS('Accounts Table'!$C:$C,'Accounts Table'!$I:$I,'Tested Income CFC'!H$2,'Accounts Table'!$B:$B,'Tested Income CFC'!$B11)</f>
        <v>0</v>
      </c>
      <c r="I11" s="2">
        <f>SUMIFS('Accounts Table'!$C:$C,'Accounts Table'!$I:$I,'Tested Income CFC'!I$2,'Accounts Table'!$B:$B,'Tested Income CFC'!$B11)</f>
        <v>-32335</v>
      </c>
      <c r="J11" s="2">
        <f>SUMIFS('Accounts Table'!$C:$C,'Accounts Table'!$I:$I,'Tested Income CFC'!J$2,'Accounts Table'!$B:$B,'Tested Income CFC'!$B11)</f>
        <v>-7248</v>
      </c>
      <c r="K11" s="2">
        <f>SUMIFS('Accounts Table'!$C:$C,'Accounts Table'!$I:$I,'Tested Income CFC'!K$2,'Accounts Table'!$B:$B,'Tested Income CFC'!$B11)</f>
        <v>-8944</v>
      </c>
      <c r="L11" s="2">
        <f>SUMIFS('Accounts Table'!$C:$C,'Accounts Table'!$I:$I,'Tested Income CFC'!L$2,'Accounts Table'!$B:$B,'Tested Income CFC'!$B11)</f>
        <v>0</v>
      </c>
      <c r="M11" s="2">
        <f>SUMIFS('Accounts Table'!$C:$C,'Accounts Table'!$I:$I,'Tested Income CFC'!M$2,'Accounts Table'!$B:$B,'Tested Income CFC'!$B11)</f>
        <v>-8910</v>
      </c>
      <c r="N11" s="2">
        <f>SUMIFS('Accounts Table'!$C:$C,'Accounts Table'!$I:$I,'Tested Income CFC'!N$2,'Accounts Table'!$B:$B,'Tested Income CFC'!$B11)</f>
        <v>-12781</v>
      </c>
      <c r="O11" s="2">
        <f>SUMIFS('Accounts Table'!$C:$C,'Accounts Table'!$I:$I,'Tested Income CFC'!O$2,'Accounts Table'!$B:$B,'Tested Income CFC'!$B11)</f>
        <v>-15809</v>
      </c>
      <c r="P11" s="2">
        <f>SUMIFS('Accounts Table'!$C:$C,'Accounts Table'!$I:$I,'Tested Income CFC'!P$2,'Accounts Table'!$B:$B,'Tested Income CFC'!$B11)</f>
        <v>-11316</v>
      </c>
      <c r="Q11" s="2">
        <f>SUMIFS('Accounts Table'!$C:$C,'Accounts Table'!$I:$I,'Tested Income CFC'!Q$2,'Accounts Table'!$B:$B,'Tested Income CFC'!$B11)</f>
        <v>0</v>
      </c>
    </row>
    <row r="12" spans="2:17" x14ac:dyDescent="0.2">
      <c r="B12" t="s">
        <v>18</v>
      </c>
      <c r="C12" s="2">
        <f>SUMIFS('Accounts Table'!$C:$C,'Accounts Table'!$I:$I,'Tested Income CFC'!C$2,'Accounts Table'!$B:$B,'Tested Income CFC'!$B12)</f>
        <v>0</v>
      </c>
      <c r="D12" s="2">
        <f>SUMIFS('Accounts Table'!$C:$C,'Accounts Table'!$I:$I,'Tested Income CFC'!D$2,'Accounts Table'!$B:$B,'Tested Income CFC'!$B12)</f>
        <v>0</v>
      </c>
      <c r="E12" s="2">
        <f>SUMIFS('Accounts Table'!$C:$C,'Accounts Table'!$I:$I,'Tested Income CFC'!E$2,'Accounts Table'!$B:$B,'Tested Income CFC'!$B12)</f>
        <v>0</v>
      </c>
      <c r="F12" s="2">
        <f>SUMIFS('Accounts Table'!$C:$C,'Accounts Table'!$I:$I,'Tested Income CFC'!F$2,'Accounts Table'!$B:$B,'Tested Income CFC'!$B12)</f>
        <v>0</v>
      </c>
      <c r="G12" s="2">
        <f>SUMIFS('Accounts Table'!$C:$C,'Accounts Table'!$I:$I,'Tested Income CFC'!G$2,'Accounts Table'!$B:$B,'Tested Income CFC'!$B12)</f>
        <v>0</v>
      </c>
      <c r="H12" s="2">
        <f>SUMIFS('Accounts Table'!$C:$C,'Accounts Table'!$I:$I,'Tested Income CFC'!H$2,'Accounts Table'!$B:$B,'Tested Income CFC'!$B12)</f>
        <v>0</v>
      </c>
      <c r="I12" s="2">
        <f>SUMIFS('Accounts Table'!$C:$C,'Accounts Table'!$I:$I,'Tested Income CFC'!I$2,'Accounts Table'!$B:$B,'Tested Income CFC'!$B12)</f>
        <v>0</v>
      </c>
      <c r="J12" s="2">
        <f>SUMIFS('Accounts Table'!$C:$C,'Accounts Table'!$I:$I,'Tested Income CFC'!J$2,'Accounts Table'!$B:$B,'Tested Income CFC'!$B12)</f>
        <v>0</v>
      </c>
      <c r="K12" s="2">
        <f>SUMIFS('Accounts Table'!$C:$C,'Accounts Table'!$I:$I,'Tested Income CFC'!K$2,'Accounts Table'!$B:$B,'Tested Income CFC'!$B12)</f>
        <v>0</v>
      </c>
      <c r="L12" s="2">
        <f>SUMIFS('Accounts Table'!$C:$C,'Accounts Table'!$I:$I,'Tested Income CFC'!L$2,'Accounts Table'!$B:$B,'Tested Income CFC'!$B12)</f>
        <v>0</v>
      </c>
      <c r="M12" s="2">
        <f>SUMIFS('Accounts Table'!$C:$C,'Accounts Table'!$I:$I,'Tested Income CFC'!M$2,'Accounts Table'!$B:$B,'Tested Income CFC'!$B12)</f>
        <v>0</v>
      </c>
      <c r="N12" s="2">
        <f>SUMIFS('Accounts Table'!$C:$C,'Accounts Table'!$I:$I,'Tested Income CFC'!N$2,'Accounts Table'!$B:$B,'Tested Income CFC'!$B12)</f>
        <v>0</v>
      </c>
      <c r="O12" s="2">
        <f>SUMIFS('Accounts Table'!$C:$C,'Accounts Table'!$I:$I,'Tested Income CFC'!O$2,'Accounts Table'!$B:$B,'Tested Income CFC'!$B12)</f>
        <v>0</v>
      </c>
      <c r="P12" s="2">
        <f>SUMIFS('Accounts Table'!$C:$C,'Accounts Table'!$I:$I,'Tested Income CFC'!P$2,'Accounts Table'!$B:$B,'Tested Income CFC'!$B12)</f>
        <v>0</v>
      </c>
      <c r="Q12" s="2">
        <f>SUMIFS('Accounts Table'!$C:$C,'Accounts Table'!$I:$I,'Tested Income CFC'!Q$2,'Accounts Table'!$B:$B,'Tested Income CFC'!$B12)</f>
        <v>0</v>
      </c>
    </row>
    <row r="13" spans="2:17" x14ac:dyDescent="0.2">
      <c r="B13" t="s">
        <v>19</v>
      </c>
      <c r="C13" s="2">
        <f>SUMIFS('Accounts Table'!$C:$C,'Accounts Table'!$I:$I,'Tested Income CFC'!C$2,'Accounts Table'!$B:$B,'Tested Income CFC'!$B13)</f>
        <v>41</v>
      </c>
      <c r="D13" s="2">
        <f>SUMIFS('Accounts Table'!$C:$C,'Accounts Table'!$I:$I,'Tested Income CFC'!D$2,'Accounts Table'!$B:$B,'Tested Income CFC'!$B13)</f>
        <v>277</v>
      </c>
      <c r="E13" s="2">
        <f>SUMIFS('Accounts Table'!$C:$C,'Accounts Table'!$I:$I,'Tested Income CFC'!E$2,'Accounts Table'!$B:$B,'Tested Income CFC'!$B13)</f>
        <v>7935</v>
      </c>
      <c r="F13" s="2">
        <f>SUMIFS('Accounts Table'!$C:$C,'Accounts Table'!$I:$I,'Tested Income CFC'!F$2,'Accounts Table'!$B:$B,'Tested Income CFC'!$B13)</f>
        <v>15</v>
      </c>
      <c r="G13" s="2">
        <f>SUMIFS('Accounts Table'!$C:$C,'Accounts Table'!$I:$I,'Tested Income CFC'!G$2,'Accounts Table'!$B:$B,'Tested Income CFC'!$B13)</f>
        <v>1137</v>
      </c>
      <c r="H13" s="2">
        <f>SUMIFS('Accounts Table'!$C:$C,'Accounts Table'!$I:$I,'Tested Income CFC'!H$2,'Accounts Table'!$B:$B,'Tested Income CFC'!$B13)</f>
        <v>3</v>
      </c>
      <c r="I13" s="2">
        <f>SUMIFS('Accounts Table'!$C:$C,'Accounts Table'!$I:$I,'Tested Income CFC'!I$2,'Accounts Table'!$B:$B,'Tested Income CFC'!$B13)</f>
        <v>537</v>
      </c>
      <c r="J13" s="2">
        <f>SUMIFS('Accounts Table'!$C:$C,'Accounts Table'!$I:$I,'Tested Income CFC'!J$2,'Accounts Table'!$B:$B,'Tested Income CFC'!$B13)</f>
        <v>445</v>
      </c>
      <c r="K13" s="2">
        <f>SUMIFS('Accounts Table'!$C:$C,'Accounts Table'!$I:$I,'Tested Income CFC'!K$2,'Accounts Table'!$B:$B,'Tested Income CFC'!$B13)</f>
        <v>27</v>
      </c>
      <c r="L13" s="2">
        <f>SUMIFS('Accounts Table'!$C:$C,'Accounts Table'!$I:$I,'Tested Income CFC'!L$2,'Accounts Table'!$B:$B,'Tested Income CFC'!$B13)</f>
        <v>688</v>
      </c>
      <c r="M13" s="2">
        <f>SUMIFS('Accounts Table'!$C:$C,'Accounts Table'!$I:$I,'Tested Income CFC'!M$2,'Accounts Table'!$B:$B,'Tested Income CFC'!$B13)</f>
        <v>1031</v>
      </c>
      <c r="N13" s="2">
        <f>SUMIFS('Accounts Table'!$C:$C,'Accounts Table'!$I:$I,'Tested Income CFC'!N$2,'Accounts Table'!$B:$B,'Tested Income CFC'!$B13)</f>
        <v>10</v>
      </c>
      <c r="O13" s="2">
        <f>SUMIFS('Accounts Table'!$C:$C,'Accounts Table'!$I:$I,'Tested Income CFC'!O$2,'Accounts Table'!$B:$B,'Tested Income CFC'!$B13)</f>
        <v>2</v>
      </c>
      <c r="P13" s="2">
        <f>SUMIFS('Accounts Table'!$C:$C,'Accounts Table'!$I:$I,'Tested Income CFC'!P$2,'Accounts Table'!$B:$B,'Tested Income CFC'!$B13)</f>
        <v>814</v>
      </c>
      <c r="Q13" s="2">
        <f>SUMIFS('Accounts Table'!$C:$C,'Accounts Table'!$I:$I,'Tested Income CFC'!Q$2,'Accounts Table'!$B:$B,'Tested Income CFC'!$B13)</f>
        <v>569</v>
      </c>
    </row>
    <row r="14" spans="2:17" x14ac:dyDescent="0.2">
      <c r="B14" t="s">
        <v>20</v>
      </c>
      <c r="C14" s="2">
        <f>SUMIFS('Accounts Table'!$C:$C,'Accounts Table'!$I:$I,'Tested Income CFC'!C$2,'Accounts Table'!$B:$B,'Tested Income CFC'!$B14)</f>
        <v>521</v>
      </c>
      <c r="D14" s="2">
        <f>SUMIFS('Accounts Table'!$C:$C,'Accounts Table'!$I:$I,'Tested Income CFC'!D$2,'Accounts Table'!$B:$B,'Tested Income CFC'!$B14)</f>
        <v>2093</v>
      </c>
      <c r="E14" s="2">
        <f>SUMIFS('Accounts Table'!$C:$C,'Accounts Table'!$I:$I,'Tested Income CFC'!E$2,'Accounts Table'!$B:$B,'Tested Income CFC'!$B14)</f>
        <v>679</v>
      </c>
      <c r="F14" s="2">
        <f>SUMIFS('Accounts Table'!$C:$C,'Accounts Table'!$I:$I,'Tested Income CFC'!F$2,'Accounts Table'!$B:$B,'Tested Income CFC'!$B14)</f>
        <v>18</v>
      </c>
      <c r="G14" s="2">
        <f>SUMIFS('Accounts Table'!$C:$C,'Accounts Table'!$I:$I,'Tested Income CFC'!G$2,'Accounts Table'!$B:$B,'Tested Income CFC'!$B14)</f>
        <v>1235</v>
      </c>
      <c r="H14" s="2">
        <f>SUMIFS('Accounts Table'!$C:$C,'Accounts Table'!$I:$I,'Tested Income CFC'!H$2,'Accounts Table'!$B:$B,'Tested Income CFC'!$B14)</f>
        <v>2</v>
      </c>
      <c r="I14" s="2">
        <f>SUMIFS('Accounts Table'!$C:$C,'Accounts Table'!$I:$I,'Tested Income CFC'!I$2,'Accounts Table'!$B:$B,'Tested Income CFC'!$B14)</f>
        <v>1469</v>
      </c>
      <c r="J14" s="2">
        <f>SUMIFS('Accounts Table'!$C:$C,'Accounts Table'!$I:$I,'Tested Income CFC'!J$2,'Accounts Table'!$B:$B,'Tested Income CFC'!$B14)</f>
        <v>738</v>
      </c>
      <c r="K14" s="2">
        <f>SUMIFS('Accounts Table'!$C:$C,'Accounts Table'!$I:$I,'Tested Income CFC'!K$2,'Accounts Table'!$B:$B,'Tested Income CFC'!$B14)</f>
        <v>5046</v>
      </c>
      <c r="L14" s="2">
        <f>SUMIFS('Accounts Table'!$C:$C,'Accounts Table'!$I:$I,'Tested Income CFC'!L$2,'Accounts Table'!$B:$B,'Tested Income CFC'!$B14)</f>
        <v>100</v>
      </c>
      <c r="M14" s="2">
        <f>SUMIFS('Accounts Table'!$C:$C,'Accounts Table'!$I:$I,'Tested Income CFC'!M$2,'Accounts Table'!$B:$B,'Tested Income CFC'!$B14)</f>
        <v>1066</v>
      </c>
      <c r="N14" s="2">
        <f>SUMIFS('Accounts Table'!$C:$C,'Accounts Table'!$I:$I,'Tested Income CFC'!N$2,'Accounts Table'!$B:$B,'Tested Income CFC'!$B14)</f>
        <v>3</v>
      </c>
      <c r="O14" s="2">
        <f>SUMIFS('Accounts Table'!$C:$C,'Accounts Table'!$I:$I,'Tested Income CFC'!O$2,'Accounts Table'!$B:$B,'Tested Income CFC'!$B14)</f>
        <v>0</v>
      </c>
      <c r="P14" s="2">
        <f>SUMIFS('Accounts Table'!$C:$C,'Accounts Table'!$I:$I,'Tested Income CFC'!P$2,'Accounts Table'!$B:$B,'Tested Income CFC'!$B14)</f>
        <v>598</v>
      </c>
      <c r="Q14" s="2">
        <f>SUMIFS('Accounts Table'!$C:$C,'Accounts Table'!$I:$I,'Tested Income CFC'!Q$2,'Accounts Table'!$B:$B,'Tested Income CFC'!$B14)</f>
        <v>136</v>
      </c>
    </row>
    <row r="15" spans="2:17" x14ac:dyDescent="0.2">
      <c r="B15" t="s">
        <v>21</v>
      </c>
      <c r="C15" s="2">
        <f>SUMIFS('Accounts Table'!$C:$C,'Accounts Table'!$I:$I,'Tested Income CFC'!C$2,'Accounts Table'!$B:$B,'Tested Income CFC'!$B15)</f>
        <v>447</v>
      </c>
      <c r="D15" s="2">
        <f>SUMIFS('Accounts Table'!$C:$C,'Accounts Table'!$I:$I,'Tested Income CFC'!D$2,'Accounts Table'!$B:$B,'Tested Income CFC'!$B15)</f>
        <v>6</v>
      </c>
      <c r="E15" s="2">
        <f>SUMIFS('Accounts Table'!$C:$C,'Accounts Table'!$I:$I,'Tested Income CFC'!E$2,'Accounts Table'!$B:$B,'Tested Income CFC'!$B15)</f>
        <v>17800</v>
      </c>
      <c r="F15" s="2">
        <f>SUMIFS('Accounts Table'!$C:$C,'Accounts Table'!$I:$I,'Tested Income CFC'!F$2,'Accounts Table'!$B:$B,'Tested Income CFC'!$B15)</f>
        <v>176</v>
      </c>
      <c r="G15" s="2">
        <f>SUMIFS('Accounts Table'!$C:$C,'Accounts Table'!$I:$I,'Tested Income CFC'!G$2,'Accounts Table'!$B:$B,'Tested Income CFC'!$B15)</f>
        <v>19500</v>
      </c>
      <c r="H15" s="2">
        <f>SUMIFS('Accounts Table'!$C:$C,'Accounts Table'!$I:$I,'Tested Income CFC'!H$2,'Accounts Table'!$B:$B,'Tested Income CFC'!$B15)</f>
        <v>177</v>
      </c>
      <c r="I15" s="2">
        <f>SUMIFS('Accounts Table'!$C:$C,'Accounts Table'!$I:$I,'Tested Income CFC'!I$2,'Accounts Table'!$B:$B,'Tested Income CFC'!$B15)</f>
        <v>284</v>
      </c>
      <c r="J15" s="2">
        <f>SUMIFS('Accounts Table'!$C:$C,'Accounts Table'!$I:$I,'Tested Income CFC'!J$2,'Accounts Table'!$B:$B,'Tested Income CFC'!$B15)</f>
        <v>47</v>
      </c>
      <c r="K15" s="2">
        <f>SUMIFS('Accounts Table'!$C:$C,'Accounts Table'!$I:$I,'Tested Income CFC'!K$2,'Accounts Table'!$B:$B,'Tested Income CFC'!$B15)</f>
        <v>489</v>
      </c>
      <c r="L15" s="2">
        <f>SUMIFS('Accounts Table'!$C:$C,'Accounts Table'!$I:$I,'Tested Income CFC'!L$2,'Accounts Table'!$B:$B,'Tested Income CFC'!$B15)</f>
        <v>858</v>
      </c>
      <c r="M15" s="2">
        <f>SUMIFS('Accounts Table'!$C:$C,'Accounts Table'!$I:$I,'Tested Income CFC'!M$2,'Accounts Table'!$B:$B,'Tested Income CFC'!$B15)</f>
        <v>-300</v>
      </c>
      <c r="N15" s="2">
        <f>SUMIFS('Accounts Table'!$C:$C,'Accounts Table'!$I:$I,'Tested Income CFC'!N$2,'Accounts Table'!$B:$B,'Tested Income CFC'!$B15)</f>
        <v>500</v>
      </c>
      <c r="O15" s="2">
        <f>SUMIFS('Accounts Table'!$C:$C,'Accounts Table'!$I:$I,'Tested Income CFC'!O$2,'Accounts Table'!$B:$B,'Tested Income CFC'!$B15)</f>
        <v>280</v>
      </c>
      <c r="P15" s="2">
        <f>SUMIFS('Accounts Table'!$C:$C,'Accounts Table'!$I:$I,'Tested Income CFC'!P$2,'Accounts Table'!$B:$B,'Tested Income CFC'!$B15)</f>
        <v>297</v>
      </c>
      <c r="Q15" s="2">
        <f>SUMIFS('Accounts Table'!$C:$C,'Accounts Table'!$I:$I,'Tested Income CFC'!Q$2,'Accounts Table'!$B:$B,'Tested Income CFC'!$B15)</f>
        <v>715</v>
      </c>
    </row>
    <row r="16" spans="2:17" x14ac:dyDescent="0.2">
      <c r="B16" t="s">
        <v>22</v>
      </c>
      <c r="C16" s="2">
        <f>SUMIFS('Accounts Table'!$C:$C,'Accounts Table'!$I:$I,'Tested Income CFC'!C$2,'Accounts Table'!$B:$B,'Tested Income CFC'!$B16)</f>
        <v>85</v>
      </c>
      <c r="D16" s="2">
        <f>SUMIFS('Accounts Table'!$C:$C,'Accounts Table'!$I:$I,'Tested Income CFC'!D$2,'Accounts Table'!$B:$B,'Tested Income CFC'!$B16)</f>
        <v>755</v>
      </c>
      <c r="E16" s="2">
        <f>SUMIFS('Accounts Table'!$C:$C,'Accounts Table'!$I:$I,'Tested Income CFC'!E$2,'Accounts Table'!$B:$B,'Tested Income CFC'!$B16)</f>
        <v>342</v>
      </c>
      <c r="F16" s="2">
        <f>SUMIFS('Accounts Table'!$C:$C,'Accounts Table'!$I:$I,'Tested Income CFC'!F$2,'Accounts Table'!$B:$B,'Tested Income CFC'!$B16)</f>
        <v>522</v>
      </c>
      <c r="G16" s="2">
        <f>SUMIFS('Accounts Table'!$C:$C,'Accounts Table'!$I:$I,'Tested Income CFC'!G$2,'Accounts Table'!$B:$B,'Tested Income CFC'!$B16)</f>
        <v>115</v>
      </c>
      <c r="H16" s="2">
        <f>SUMIFS('Accounts Table'!$C:$C,'Accounts Table'!$I:$I,'Tested Income CFC'!H$2,'Accounts Table'!$B:$B,'Tested Income CFC'!$B16)</f>
        <v>8</v>
      </c>
      <c r="I16" s="2">
        <f>SUMIFS('Accounts Table'!$C:$C,'Accounts Table'!$I:$I,'Tested Income CFC'!I$2,'Accounts Table'!$B:$B,'Tested Income CFC'!$B16)</f>
        <v>798</v>
      </c>
      <c r="J16" s="2">
        <f>SUMIFS('Accounts Table'!$C:$C,'Accounts Table'!$I:$I,'Tested Income CFC'!J$2,'Accounts Table'!$B:$B,'Tested Income CFC'!$B16)</f>
        <v>7</v>
      </c>
      <c r="K16" s="2">
        <f>SUMIFS('Accounts Table'!$C:$C,'Accounts Table'!$I:$I,'Tested Income CFC'!K$2,'Accounts Table'!$B:$B,'Tested Income CFC'!$B16)</f>
        <v>58</v>
      </c>
      <c r="L16" s="2">
        <f>SUMIFS('Accounts Table'!$C:$C,'Accounts Table'!$I:$I,'Tested Income CFC'!L$2,'Accounts Table'!$B:$B,'Tested Income CFC'!$B16)</f>
        <v>479</v>
      </c>
      <c r="M16" s="2">
        <f>SUMIFS('Accounts Table'!$C:$C,'Accounts Table'!$I:$I,'Tested Income CFC'!M$2,'Accounts Table'!$B:$B,'Tested Income CFC'!$B16)</f>
        <v>-82</v>
      </c>
      <c r="N16" s="2">
        <f>SUMIFS('Accounts Table'!$C:$C,'Accounts Table'!$I:$I,'Tested Income CFC'!N$2,'Accounts Table'!$B:$B,'Tested Income CFC'!$B16)</f>
        <v>25</v>
      </c>
      <c r="O16" s="2">
        <f>SUMIFS('Accounts Table'!$C:$C,'Accounts Table'!$I:$I,'Tested Income CFC'!O$2,'Accounts Table'!$B:$B,'Tested Income CFC'!$B16)</f>
        <v>106</v>
      </c>
      <c r="P16" s="2">
        <f>SUMIFS('Accounts Table'!$C:$C,'Accounts Table'!$I:$I,'Tested Income CFC'!P$2,'Accounts Table'!$B:$B,'Tested Income CFC'!$B16)</f>
        <v>213</v>
      </c>
      <c r="Q16" s="2">
        <f>SUMIFS('Accounts Table'!$C:$C,'Accounts Table'!$I:$I,'Tested Income CFC'!Q$2,'Accounts Table'!$B:$B,'Tested Income CFC'!$B16)</f>
        <v>915</v>
      </c>
    </row>
    <row r="17" spans="2:17" x14ac:dyDescent="0.2">
      <c r="B17" t="s">
        <v>24</v>
      </c>
      <c r="C17" s="2">
        <f>SUMIFS('Accounts Table'!$C:$C,'Accounts Table'!$I:$I,'Tested Income CFC'!C$2,'Accounts Table'!$B:$B,'Tested Income CFC'!$B17)</f>
        <v>547</v>
      </c>
      <c r="D17" s="2">
        <f>SUMIFS('Accounts Table'!$C:$C,'Accounts Table'!$I:$I,'Tested Income CFC'!D$2,'Accounts Table'!$B:$B,'Tested Income CFC'!$B17)</f>
        <v>2628</v>
      </c>
      <c r="E17" s="2">
        <f>SUMIFS('Accounts Table'!$C:$C,'Accounts Table'!$I:$I,'Tested Income CFC'!E$2,'Accounts Table'!$B:$B,'Tested Income CFC'!$B17)</f>
        <v>220</v>
      </c>
      <c r="F17" s="2">
        <f>SUMIFS('Accounts Table'!$C:$C,'Accounts Table'!$I:$I,'Tested Income CFC'!F$2,'Accounts Table'!$B:$B,'Tested Income CFC'!$B17)</f>
        <v>806</v>
      </c>
      <c r="G17" s="2">
        <f>SUMIFS('Accounts Table'!$C:$C,'Accounts Table'!$I:$I,'Tested Income CFC'!G$2,'Accounts Table'!$B:$B,'Tested Income CFC'!$B17)</f>
        <v>9516</v>
      </c>
      <c r="H17" s="2">
        <f>SUMIFS('Accounts Table'!$C:$C,'Accounts Table'!$I:$I,'Tested Income CFC'!H$2,'Accounts Table'!$B:$B,'Tested Income CFC'!$B17)</f>
        <v>324</v>
      </c>
      <c r="I17" s="2">
        <f>SUMIFS('Accounts Table'!$C:$C,'Accounts Table'!$I:$I,'Tested Income CFC'!I$2,'Accounts Table'!$B:$B,'Tested Income CFC'!$B17)</f>
        <v>1890</v>
      </c>
      <c r="J17" s="2">
        <f>SUMIFS('Accounts Table'!$C:$C,'Accounts Table'!$I:$I,'Tested Income CFC'!J$2,'Accounts Table'!$B:$B,'Tested Income CFC'!$B17)</f>
        <v>231</v>
      </c>
      <c r="K17" s="2">
        <f>SUMIFS('Accounts Table'!$C:$C,'Accounts Table'!$I:$I,'Tested Income CFC'!K$2,'Accounts Table'!$B:$B,'Tested Income CFC'!$B17)</f>
        <v>6586</v>
      </c>
      <c r="L17" s="2">
        <f>SUMIFS('Accounts Table'!$C:$C,'Accounts Table'!$I:$I,'Tested Income CFC'!L$2,'Accounts Table'!$B:$B,'Tested Income CFC'!$B17)</f>
        <v>15301</v>
      </c>
      <c r="M17" s="2">
        <f>SUMIFS('Accounts Table'!$C:$C,'Accounts Table'!$I:$I,'Tested Income CFC'!M$2,'Accounts Table'!$B:$B,'Tested Income CFC'!$B17)</f>
        <v>2986</v>
      </c>
      <c r="N17" s="2">
        <f>SUMIFS('Accounts Table'!$C:$C,'Accounts Table'!$I:$I,'Tested Income CFC'!N$2,'Accounts Table'!$B:$B,'Tested Income CFC'!$B17)</f>
        <v>13</v>
      </c>
      <c r="O17" s="2">
        <f>SUMIFS('Accounts Table'!$C:$C,'Accounts Table'!$I:$I,'Tested Income CFC'!O$2,'Accounts Table'!$B:$B,'Tested Income CFC'!$B17)</f>
        <v>2</v>
      </c>
      <c r="P17" s="2">
        <f>SUMIFS('Accounts Table'!$C:$C,'Accounts Table'!$I:$I,'Tested Income CFC'!P$2,'Accounts Table'!$B:$B,'Tested Income CFC'!$B17)</f>
        <v>240</v>
      </c>
      <c r="Q17" s="2">
        <f>SUMIFS('Accounts Table'!$C:$C,'Accounts Table'!$I:$I,'Tested Income CFC'!Q$2,'Accounts Table'!$B:$B,'Tested Income CFC'!$B17)</f>
        <v>21</v>
      </c>
    </row>
    <row r="18" spans="2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t="s">
        <v>49</v>
      </c>
      <c r="C19" s="2">
        <f>SUMIFS('Adjustments Table'!$F:$F,'Adjustments Table'!$J:$J,'Tested Income CFC'!C$2)</f>
        <v>413.79795766397302</v>
      </c>
      <c r="D19" s="2">
        <f>SUMIFS('Adjustments Table'!$F:$F,'Adjustments Table'!$J:$J,'Tested Income CFC'!D$2)</f>
        <v>-1208.7619057223301</v>
      </c>
      <c r="E19" s="2">
        <f>SUMIFS('Adjustments Table'!$F:$F,'Adjustments Table'!$J:$J,'Tested Income CFC'!E$2)</f>
        <v>-105.99981441919699</v>
      </c>
      <c r="F19" s="2">
        <f>SUMIFS('Adjustments Table'!$F:$F,'Adjustments Table'!$J:$J,'Tested Income CFC'!F$2)</f>
        <v>-402.33810221570798</v>
      </c>
      <c r="G19" s="2">
        <f>SUMIFS('Adjustments Table'!$F:$F,'Adjustments Table'!$J:$J,'Tested Income CFC'!G$2)</f>
        <v>1793.4930005963499</v>
      </c>
      <c r="H19" s="2">
        <f>SUMIFS('Adjustments Table'!$F:$F,'Adjustments Table'!$J:$J,'Tested Income CFC'!H$2)</f>
        <v>-78.179706961686506</v>
      </c>
      <c r="I19" s="2">
        <f>SUMIFS('Adjustments Table'!$F:$F,'Adjustments Table'!$J:$J,'Tested Income CFC'!I$2)</f>
        <v>-1140.8073126536401</v>
      </c>
      <c r="J19" s="2">
        <f>SUMIFS('Adjustments Table'!$F:$F,'Adjustments Table'!$J:$J,'Tested Income CFC'!J$2)</f>
        <v>-191.02475964726699</v>
      </c>
      <c r="K19" s="2">
        <f>SUMIFS('Adjustments Table'!$F:$F,'Adjustments Table'!$J:$J,'Tested Income CFC'!K$2)</f>
        <v>6551.1798491768704</v>
      </c>
      <c r="L19" s="2">
        <f>SUMIFS('Adjustments Table'!$F:$F,'Adjustments Table'!$J:$J,'Tested Income CFC'!L$2)</f>
        <v>5397.0199674760597</v>
      </c>
      <c r="M19" s="2">
        <f>SUMIFS('Adjustments Table'!$F:$F,'Adjustments Table'!$J:$J,'Tested Income CFC'!M$2)</f>
        <v>2021.6832236201501</v>
      </c>
      <c r="N19" s="2">
        <f>SUMIFS('Adjustments Table'!$F:$F,'Adjustments Table'!$J:$J,'Tested Income CFC'!N$2)</f>
        <v>10.1883155534482</v>
      </c>
      <c r="O19" s="2">
        <f>SUMIFS('Adjustments Table'!$F:$F,'Adjustments Table'!$J:$J,'Tested Income CFC'!O$2)</f>
        <v>1.98933728417591</v>
      </c>
      <c r="P19" s="2">
        <f>SUMIFS('Adjustments Table'!$F:$F,'Adjustments Table'!$J:$J,'Tested Income CFC'!P$2)</f>
        <v>-72.769091221288505</v>
      </c>
      <c r="Q19" s="2">
        <f>SUMIFS('Adjustments Table'!$F:$F,'Adjustments Table'!$J:$J,'Tested Income CFC'!Q$2)</f>
        <v>-9.4266555261964502</v>
      </c>
    </row>
    <row r="20" spans="2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t="s">
        <v>23</v>
      </c>
      <c r="C21" s="2">
        <f>SUMIFS('Accounts Table'!$C:$C,'Accounts Table'!$I:$I,'Tested Income CFC'!C$2,'Accounts Table'!$B:$B,'Tested Income CFC'!$B21)</f>
        <v>76140</v>
      </c>
      <c r="D21" s="2">
        <f>SUMIFS('Accounts Table'!$C:$C,'Accounts Table'!$I:$I,'Tested Income CFC'!D$2,'Accounts Table'!$B:$B,'Tested Income CFC'!$B21)</f>
        <v>145462</v>
      </c>
      <c r="E21" s="2">
        <f>SUMIFS('Accounts Table'!$C:$C,'Accounts Table'!$I:$I,'Tested Income CFC'!E$2,'Accounts Table'!$B:$B,'Tested Income CFC'!$B21)</f>
        <v>0</v>
      </c>
      <c r="F21" s="2">
        <f>SUMIFS('Accounts Table'!$C:$C,'Accounts Table'!$I:$I,'Tested Income CFC'!F$2,'Accounts Table'!$B:$B,'Tested Income CFC'!$B21)</f>
        <v>0</v>
      </c>
      <c r="G21" s="2">
        <f>SUMIFS('Accounts Table'!$C:$C,'Accounts Table'!$I:$I,'Tested Income CFC'!G$2,'Accounts Table'!$B:$B,'Tested Income CFC'!$B21)</f>
        <v>0</v>
      </c>
      <c r="H21" s="2">
        <f>SUMIFS('Accounts Table'!$C:$C,'Accounts Table'!$I:$I,'Tested Income CFC'!H$2,'Accounts Table'!$B:$B,'Tested Income CFC'!$B21)</f>
        <v>0</v>
      </c>
      <c r="I21" s="2">
        <f>SUMIFS('Accounts Table'!$C:$C,'Accounts Table'!$I:$I,'Tested Income CFC'!I$2,'Accounts Table'!$B:$B,'Tested Income CFC'!$B21)</f>
        <v>45753</v>
      </c>
      <c r="J21" s="2">
        <f>SUMIFS('Accounts Table'!$C:$C,'Accounts Table'!$I:$I,'Tested Income CFC'!J$2,'Accounts Table'!$B:$B,'Tested Income CFC'!$B21)</f>
        <v>55007</v>
      </c>
      <c r="K21" s="2">
        <f>SUMIFS('Accounts Table'!$C:$C,'Accounts Table'!$I:$I,'Tested Income CFC'!K$2,'Accounts Table'!$B:$B,'Tested Income CFC'!$B21)</f>
        <v>80090</v>
      </c>
      <c r="L21" s="2">
        <f>SUMIFS('Accounts Table'!$C:$C,'Accounts Table'!$I:$I,'Tested Income CFC'!L$2,'Accounts Table'!$B:$B,'Tested Income CFC'!$B21)</f>
        <v>0</v>
      </c>
      <c r="M21" s="2">
        <f>SUMIFS('Accounts Table'!$C:$C,'Accounts Table'!$I:$I,'Tested Income CFC'!M$2,'Accounts Table'!$B:$B,'Tested Income CFC'!$B21)</f>
        <v>7445</v>
      </c>
      <c r="N21" s="2">
        <f>SUMIFS('Accounts Table'!$C:$C,'Accounts Table'!$I:$I,'Tested Income CFC'!N$2,'Accounts Table'!$B:$B,'Tested Income CFC'!$B21)</f>
        <v>15522</v>
      </c>
      <c r="O21" s="2">
        <f>SUMIFS('Accounts Table'!$C:$C,'Accounts Table'!$I:$I,'Tested Income CFC'!O$2,'Accounts Table'!$B:$B,'Tested Income CFC'!$B21)</f>
        <v>58210</v>
      </c>
      <c r="P21" s="2">
        <f>SUMIFS('Accounts Table'!$C:$C,'Accounts Table'!$I:$I,'Tested Income CFC'!P$2,'Accounts Table'!$B:$B,'Tested Income CFC'!$B21)</f>
        <v>28860</v>
      </c>
      <c r="Q21" s="2">
        <f>SUMIFS('Accounts Table'!$C:$C,'Accounts Table'!$I:$I,'Tested Income CFC'!Q$2,'Accounts Table'!$B:$B,'Tested Income CFC'!$B21)</f>
        <v>0</v>
      </c>
    </row>
    <row r="22" spans="2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t="s">
        <v>79</v>
      </c>
      <c r="C23" s="2">
        <f>-(SUM(C7:C17)+C19)</f>
        <v>358650.20204233605</v>
      </c>
      <c r="D23" s="2">
        <f t="shared" ref="D23:Q23" si="1">-(SUM(D7:D17)+D19)</f>
        <v>346040.76190572232</v>
      </c>
      <c r="E23" s="2">
        <f t="shared" si="1"/>
        <v>-33802.0001855808</v>
      </c>
      <c r="F23" s="2">
        <f t="shared" si="1"/>
        <v>-5831.9118977842918</v>
      </c>
      <c r="G23" s="2">
        <f t="shared" si="1"/>
        <v>-47163.243000596347</v>
      </c>
      <c r="H23" s="2">
        <f t="shared" si="1"/>
        <v>-2828.5702930383136</v>
      </c>
      <c r="I23" s="2">
        <f t="shared" si="1"/>
        <v>150450.80731265363</v>
      </c>
      <c r="J23" s="2">
        <f t="shared" si="1"/>
        <v>112372.02475964726</v>
      </c>
      <c r="K23" s="2">
        <f t="shared" si="1"/>
        <v>196998.82015082313</v>
      </c>
      <c r="L23" s="2">
        <f t="shared" si="1"/>
        <v>-59835.769967476059</v>
      </c>
      <c r="M23" s="2">
        <f t="shared" si="1"/>
        <v>155667.31677637986</v>
      </c>
      <c r="N23" s="2">
        <f t="shared" si="1"/>
        <v>38956.811684446555</v>
      </c>
      <c r="O23" s="2">
        <f t="shared" si="1"/>
        <v>147320.01066271582</v>
      </c>
      <c r="P23" s="2">
        <f t="shared" si="1"/>
        <v>143685.7690912213</v>
      </c>
      <c r="Q23" s="2">
        <f t="shared" si="1"/>
        <v>-14728.073344473803</v>
      </c>
    </row>
    <row r="24" spans="2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t="s">
        <v>25</v>
      </c>
      <c r="C25" s="2">
        <f>SUMIFS('Accounts Table'!$C:$C,'Accounts Table'!$I:$I,'Tested Income CFC'!C$2,'Accounts Table'!$B:$B,'Tested Income CFC'!$B25)</f>
        <v>7648</v>
      </c>
      <c r="D25" s="2">
        <f>SUMIFS('Accounts Table'!$C:$C,'Accounts Table'!$I:$I,'Tested Income CFC'!D$2,'Accounts Table'!$B:$B,'Tested Income CFC'!$B25)</f>
        <v>32296</v>
      </c>
      <c r="E25" s="2">
        <f>SUMIFS('Accounts Table'!$C:$C,'Accounts Table'!$I:$I,'Tested Income CFC'!E$2,'Accounts Table'!$B:$B,'Tested Income CFC'!$B25)</f>
        <v>5995</v>
      </c>
      <c r="F25" s="2">
        <f>SUMIFS('Accounts Table'!$C:$C,'Accounts Table'!$I:$I,'Tested Income CFC'!F$2,'Accounts Table'!$B:$B,'Tested Income CFC'!$B25)</f>
        <v>1471</v>
      </c>
      <c r="G25" s="2">
        <f>SUMIFS('Accounts Table'!$C:$C,'Accounts Table'!$I:$I,'Tested Income CFC'!G$2,'Accounts Table'!$B:$B,'Tested Income CFC'!$B25)</f>
        <v>46978</v>
      </c>
      <c r="H25" s="2">
        <f>SUMIFS('Accounts Table'!$C:$C,'Accounts Table'!$I:$I,'Tested Income CFC'!H$2,'Accounts Table'!$B:$B,'Tested Income CFC'!$B25)</f>
        <v>2430</v>
      </c>
      <c r="I25" s="2">
        <f>SUMIFS('Accounts Table'!$C:$C,'Accounts Table'!$I:$I,'Tested Income CFC'!I$2,'Accounts Table'!$B:$B,'Tested Income CFC'!$B25)</f>
        <v>6718</v>
      </c>
      <c r="J25" s="2">
        <f>SUMIFS('Accounts Table'!$C:$C,'Accounts Table'!$I:$I,'Tested Income CFC'!J$2,'Accounts Table'!$B:$B,'Tested Income CFC'!$B25)</f>
        <v>508</v>
      </c>
      <c r="K25" s="2">
        <f>SUMIFS('Accounts Table'!$C:$C,'Accounts Table'!$I:$I,'Tested Income CFC'!K$2,'Accounts Table'!$B:$B,'Tested Income CFC'!$B25)</f>
        <v>13094</v>
      </c>
      <c r="L25" s="2">
        <f>SUMIFS('Accounts Table'!$C:$C,'Accounts Table'!$I:$I,'Tested Income CFC'!L$2,'Accounts Table'!$B:$B,'Tested Income CFC'!$B25)</f>
        <v>37369</v>
      </c>
      <c r="M25" s="2">
        <f>SUMIFS('Accounts Table'!$C:$C,'Accounts Table'!$I:$I,'Tested Income CFC'!M$2,'Accounts Table'!$B:$B,'Tested Income CFC'!$B25)</f>
        <v>3207</v>
      </c>
      <c r="N25" s="2">
        <f>SUMIFS('Accounts Table'!$C:$C,'Accounts Table'!$I:$I,'Tested Income CFC'!N$2,'Accounts Table'!$B:$B,'Tested Income CFC'!$B25)</f>
        <v>378</v>
      </c>
      <c r="O25" s="2">
        <f>SUMIFS('Accounts Table'!$C:$C,'Accounts Table'!$I:$I,'Tested Income CFC'!O$2,'Accounts Table'!$B:$B,'Tested Income CFC'!$B25)</f>
        <v>22252</v>
      </c>
      <c r="P25" s="2">
        <f>SUMIFS('Accounts Table'!$C:$C,'Accounts Table'!$I:$I,'Tested Income CFC'!P$2,'Accounts Table'!$B:$B,'Tested Income CFC'!$B25)</f>
        <v>881</v>
      </c>
      <c r="Q25" s="2">
        <f>SUMIFS('Accounts Table'!$C:$C,'Accounts Table'!$I:$I,'Tested Income CFC'!Q$2,'Accounts Table'!$B:$B,'Tested Income CFC'!$B25)</f>
        <v>79824</v>
      </c>
    </row>
    <row r="28" spans="2:17" x14ac:dyDescent="0.2">
      <c r="B28" t="s">
        <v>50</v>
      </c>
    </row>
    <row r="30" spans="2:17" x14ac:dyDescent="0.2">
      <c r="B30" t="s">
        <v>51</v>
      </c>
      <c r="C30" s="6">
        <f>C7+C12+C17+C9+C8+C16+C11+C19</f>
        <v>-301740.20204233605</v>
      </c>
      <c r="D30" s="6">
        <f>D7+D12+D17+D9+D8+D16+D11+D19</f>
        <v>-347338.76190572232</v>
      </c>
      <c r="E30" s="6">
        <f t="shared" ref="E30:Q30" si="2">E7+E12+E17+E9+E8+E16+E11+E19</f>
        <v>12872.000185580802</v>
      </c>
      <c r="F30" s="6">
        <f t="shared" si="2"/>
        <v>5947.6618977842918</v>
      </c>
      <c r="G30" s="6">
        <f t="shared" si="2"/>
        <v>26632.493000596351</v>
      </c>
      <c r="H30" s="6">
        <f t="shared" si="2"/>
        <v>3941.8202930383136</v>
      </c>
      <c r="I30" s="6">
        <f t="shared" si="2"/>
        <v>-141250.80731265363</v>
      </c>
      <c r="J30" s="6">
        <f t="shared" si="2"/>
        <v>-67839.024759647262</v>
      </c>
      <c r="K30" s="6">
        <f t="shared" si="2"/>
        <v>-127482.82015082313</v>
      </c>
      <c r="L30" s="6">
        <f t="shared" si="2"/>
        <v>64558.019967476059</v>
      </c>
      <c r="M30" s="6">
        <f t="shared" si="2"/>
        <v>-157096.31677637986</v>
      </c>
      <c r="N30" s="6">
        <f t="shared" si="2"/>
        <v>-36827.811684446555</v>
      </c>
      <c r="O30" s="6">
        <f t="shared" si="2"/>
        <v>-105734.01066271582</v>
      </c>
      <c r="P30" s="6">
        <f t="shared" si="2"/>
        <v>-129555.76909122129</v>
      </c>
      <c r="Q30" s="6">
        <f t="shared" si="2"/>
        <v>16832.573344473803</v>
      </c>
    </row>
    <row r="31" spans="2:17" x14ac:dyDescent="0.2">
      <c r="B31" t="s">
        <v>52</v>
      </c>
      <c r="C31" s="6">
        <f>MAX(-C30*0.3,0)-C10</f>
        <v>148441.06061270082</v>
      </c>
      <c r="D31" s="6">
        <f>MAX(-D30*0.3,0)-D10</f>
        <v>105279.62857171669</v>
      </c>
      <c r="E31" s="6">
        <f t="shared" ref="E31:Q31" si="3">MAX(-E30*0.3,0)-E10</f>
        <v>5484</v>
      </c>
      <c r="F31" s="6">
        <f t="shared" si="3"/>
        <v>324.75</v>
      </c>
      <c r="G31" s="6">
        <f t="shared" si="3"/>
        <v>1341.25</v>
      </c>
      <c r="H31" s="6">
        <f t="shared" si="3"/>
        <v>1295.25</v>
      </c>
      <c r="I31" s="6">
        <f t="shared" si="3"/>
        <v>53865.24219379609</v>
      </c>
      <c r="J31" s="6">
        <f t="shared" si="3"/>
        <v>66114.707427894173</v>
      </c>
      <c r="K31" s="6">
        <f t="shared" si="3"/>
        <v>113322.84604524693</v>
      </c>
      <c r="L31" s="6">
        <f t="shared" si="3"/>
        <v>6368.25</v>
      </c>
      <c r="M31" s="6">
        <f t="shared" si="3"/>
        <v>47496.895032913955</v>
      </c>
      <c r="N31" s="6">
        <f t="shared" si="3"/>
        <v>13690.343505333965</v>
      </c>
      <c r="O31" s="6">
        <f t="shared" si="3"/>
        <v>73588.20319881475</v>
      </c>
      <c r="P31" s="6">
        <f t="shared" si="3"/>
        <v>54705.730727366383</v>
      </c>
      <c r="Q31" s="6">
        <f t="shared" si="3"/>
        <v>3524.5</v>
      </c>
    </row>
    <row r="32" spans="2:17" x14ac:dyDescent="0.2">
      <c r="B32" t="s">
        <v>53</v>
      </c>
      <c r="C32" s="6">
        <f t="shared" ref="C32:H32" si="4">MIN(C31,C15)</f>
        <v>447</v>
      </c>
      <c r="D32" s="6">
        <f t="shared" si="4"/>
        <v>6</v>
      </c>
      <c r="E32" s="6">
        <f t="shared" si="4"/>
        <v>5484</v>
      </c>
      <c r="F32" s="6">
        <f t="shared" si="4"/>
        <v>176</v>
      </c>
      <c r="G32" s="6">
        <f t="shared" si="4"/>
        <v>1341.25</v>
      </c>
      <c r="H32" s="6">
        <f t="shared" si="4"/>
        <v>177</v>
      </c>
      <c r="I32" s="6">
        <f>MIN(I31,I15)</f>
        <v>284</v>
      </c>
      <c r="J32" s="6">
        <f t="shared" ref="J32:Q32" si="5">MIN(J31,J15)</f>
        <v>47</v>
      </c>
      <c r="K32" s="6">
        <f t="shared" si="5"/>
        <v>489</v>
      </c>
      <c r="L32" s="6">
        <f t="shared" si="5"/>
        <v>858</v>
      </c>
      <c r="M32" s="6">
        <f t="shared" si="5"/>
        <v>-300</v>
      </c>
      <c r="N32" s="6">
        <f t="shared" si="5"/>
        <v>500</v>
      </c>
      <c r="O32" s="6">
        <f t="shared" si="5"/>
        <v>280</v>
      </c>
      <c r="P32" s="6">
        <f t="shared" si="5"/>
        <v>297</v>
      </c>
      <c r="Q32" s="6">
        <f t="shared" si="5"/>
        <v>715</v>
      </c>
    </row>
    <row r="33" spans="2:17" x14ac:dyDescent="0.2">
      <c r="B33" t="s">
        <v>54</v>
      </c>
      <c r="C33" s="6">
        <f t="shared" ref="C33:H33" si="6">-MIN(0,C32-C15)</f>
        <v>0</v>
      </c>
      <c r="D33" s="6">
        <f t="shared" si="6"/>
        <v>0</v>
      </c>
      <c r="E33" s="6">
        <f t="shared" si="6"/>
        <v>12316</v>
      </c>
      <c r="F33" s="6">
        <f t="shared" si="6"/>
        <v>0</v>
      </c>
      <c r="G33" s="6">
        <f t="shared" si="6"/>
        <v>18158.75</v>
      </c>
      <c r="H33" s="6">
        <f t="shared" si="6"/>
        <v>0</v>
      </c>
      <c r="I33" s="6">
        <f>-MIN(0,I32-I15)</f>
        <v>0</v>
      </c>
      <c r="J33" s="6">
        <f t="shared" ref="J33:Q33" si="7">-MIN(0,J32-J15)</f>
        <v>0</v>
      </c>
      <c r="K33" s="6">
        <f t="shared" si="7"/>
        <v>0</v>
      </c>
      <c r="L33" s="6">
        <f t="shared" si="7"/>
        <v>0</v>
      </c>
      <c r="M33" s="6">
        <f t="shared" si="7"/>
        <v>0</v>
      </c>
      <c r="N33" s="6">
        <f t="shared" si="7"/>
        <v>0</v>
      </c>
      <c r="O33" s="6">
        <f t="shared" si="7"/>
        <v>0</v>
      </c>
      <c r="P33" s="6">
        <f t="shared" si="7"/>
        <v>0</v>
      </c>
      <c r="Q33" s="6">
        <f t="shared" si="7"/>
        <v>0</v>
      </c>
    </row>
    <row r="35" spans="2:17" x14ac:dyDescent="0.2">
      <c r="B35" t="s">
        <v>55</v>
      </c>
      <c r="C35" s="6">
        <f>C7+SUM(C8:C14,C16,C17,C19)+C32</f>
        <v>-358650.20204233605</v>
      </c>
      <c r="D35" s="6">
        <f t="shared" ref="D35:Q35" si="8">D7+SUM(D8:D14,D16,D17,D19)+D32</f>
        <v>-346040.76190572232</v>
      </c>
      <c r="E35" s="6">
        <f t="shared" si="8"/>
        <v>21486.000185580804</v>
      </c>
      <c r="F35" s="6">
        <f t="shared" si="8"/>
        <v>5831.9118977842918</v>
      </c>
      <c r="G35" s="6">
        <f t="shared" si="8"/>
        <v>29004.493000596351</v>
      </c>
      <c r="H35" s="6">
        <f t="shared" si="8"/>
        <v>2828.5702930383136</v>
      </c>
      <c r="I35" s="6">
        <f t="shared" si="8"/>
        <v>-150450.80731265363</v>
      </c>
      <c r="J35" s="6">
        <f t="shared" si="8"/>
        <v>-112372.02475964726</v>
      </c>
      <c r="K35" s="6">
        <f t="shared" si="8"/>
        <v>-196998.82015082313</v>
      </c>
      <c r="L35" s="6">
        <f t="shared" si="8"/>
        <v>59835.769967476059</v>
      </c>
      <c r="M35" s="6">
        <f t="shared" si="8"/>
        <v>-155667.31677637986</v>
      </c>
      <c r="N35" s="6">
        <f t="shared" si="8"/>
        <v>-38956.811684446555</v>
      </c>
      <c r="O35" s="6">
        <f t="shared" si="8"/>
        <v>-147320.01066271582</v>
      </c>
      <c r="P35" s="6">
        <f t="shared" si="8"/>
        <v>-143685.7690912213</v>
      </c>
      <c r="Q35" s="6">
        <f t="shared" si="8"/>
        <v>14728.073344473803</v>
      </c>
    </row>
    <row r="37" spans="2:17" x14ac:dyDescent="0.2">
      <c r="B37" t="s">
        <v>56</v>
      </c>
      <c r="C37" s="7">
        <f>-C21/C35</f>
        <v>0.2122959908189658</v>
      </c>
      <c r="D37" s="7">
        <f t="shared" ref="D37:Q37" si="9">-D21/D35</f>
        <v>0.42036088233914665</v>
      </c>
      <c r="E37" s="7">
        <f t="shared" si="9"/>
        <v>0</v>
      </c>
      <c r="F37" s="7">
        <f t="shared" si="9"/>
        <v>0</v>
      </c>
      <c r="G37" s="7">
        <f t="shared" si="9"/>
        <v>0</v>
      </c>
      <c r="H37" s="7">
        <f t="shared" si="9"/>
        <v>0</v>
      </c>
      <c r="I37" s="7">
        <f t="shared" si="9"/>
        <v>0.30410604514019085</v>
      </c>
      <c r="J37" s="7">
        <f t="shared" si="9"/>
        <v>0.48950795465023056</v>
      </c>
      <c r="K37" s="7">
        <f t="shared" si="9"/>
        <v>0.40655065821553021</v>
      </c>
      <c r="L37" s="7">
        <f t="shared" si="9"/>
        <v>0</v>
      </c>
      <c r="M37" s="7">
        <f t="shared" si="9"/>
        <v>4.7826352725633063E-2</v>
      </c>
      <c r="N37" s="7">
        <f t="shared" si="9"/>
        <v>0.39844123091308148</v>
      </c>
      <c r="O37" s="7">
        <f t="shared" si="9"/>
        <v>0.39512622717133672</v>
      </c>
      <c r="P37" s="7">
        <f t="shared" si="9"/>
        <v>0.20085496415221016</v>
      </c>
      <c r="Q37" s="7">
        <f t="shared" si="9"/>
        <v>0</v>
      </c>
    </row>
    <row r="38" spans="2:17" x14ac:dyDescent="0.2">
      <c r="B38" t="s">
        <v>57</v>
      </c>
      <c r="C38" t="str">
        <f>IF(C37&gt;18.9%,"YES","NO")</f>
        <v>YES</v>
      </c>
      <c r="D38" t="str">
        <f t="shared" ref="D38:Q38" si="10">IF(D37&gt;18.9%,"YES","NO")</f>
        <v>YES</v>
      </c>
      <c r="E38" t="str">
        <f t="shared" si="10"/>
        <v>NO</v>
      </c>
      <c r="F38" t="str">
        <f t="shared" si="10"/>
        <v>NO</v>
      </c>
      <c r="G38" t="str">
        <f t="shared" si="10"/>
        <v>NO</v>
      </c>
      <c r="H38" t="str">
        <f t="shared" si="10"/>
        <v>NO</v>
      </c>
      <c r="I38" t="str">
        <f t="shared" si="10"/>
        <v>YES</v>
      </c>
      <c r="J38" t="str">
        <f t="shared" si="10"/>
        <v>YES</v>
      </c>
      <c r="K38" t="str">
        <f t="shared" si="10"/>
        <v>YES</v>
      </c>
      <c r="L38" t="str">
        <f t="shared" si="10"/>
        <v>NO</v>
      </c>
      <c r="M38" t="str">
        <f t="shared" si="10"/>
        <v>NO</v>
      </c>
      <c r="N38" t="str">
        <f t="shared" si="10"/>
        <v>YES</v>
      </c>
      <c r="O38" t="str">
        <f t="shared" si="10"/>
        <v>YES</v>
      </c>
      <c r="P38" t="str">
        <f t="shared" si="10"/>
        <v>YES</v>
      </c>
      <c r="Q38" t="str">
        <f t="shared" si="10"/>
        <v>NO</v>
      </c>
    </row>
    <row r="40" spans="2:17" x14ac:dyDescent="0.2">
      <c r="B40" t="s">
        <v>62</v>
      </c>
      <c r="C40" s="2">
        <f>MIN(IF(C38="NO",C35,0),0)*C$3</f>
        <v>0</v>
      </c>
      <c r="D40" s="2">
        <f t="shared" ref="D40:Q40" si="11">MIN(IF(D38="NO",D35,0),0)*D$3</f>
        <v>0</v>
      </c>
      <c r="E40" s="2">
        <f t="shared" si="11"/>
        <v>0</v>
      </c>
      <c r="F40" s="2">
        <f t="shared" si="11"/>
        <v>0</v>
      </c>
      <c r="G40" s="2">
        <f t="shared" si="11"/>
        <v>0</v>
      </c>
      <c r="H40" s="2">
        <f t="shared" si="11"/>
        <v>0</v>
      </c>
      <c r="I40" s="2">
        <f t="shared" si="11"/>
        <v>0</v>
      </c>
      <c r="J40" s="2">
        <f t="shared" si="11"/>
        <v>0</v>
      </c>
      <c r="K40" s="2">
        <f t="shared" si="11"/>
        <v>0</v>
      </c>
      <c r="L40" s="2">
        <f t="shared" si="11"/>
        <v>0</v>
      </c>
      <c r="M40" s="2">
        <f t="shared" si="11"/>
        <v>-121109.17245202353</v>
      </c>
      <c r="N40" s="2">
        <f t="shared" si="11"/>
        <v>0</v>
      </c>
      <c r="O40" s="2">
        <f t="shared" si="11"/>
        <v>0</v>
      </c>
      <c r="P40" s="2">
        <f t="shared" si="11"/>
        <v>0</v>
      </c>
      <c r="Q40" s="2">
        <f t="shared" si="11"/>
        <v>0</v>
      </c>
    </row>
    <row r="41" spans="2:17" x14ac:dyDescent="0.2">
      <c r="B41" t="s">
        <v>63</v>
      </c>
      <c r="C41" s="2">
        <f>MAX(IF(C38="NO",C35,0),0)*C$3</f>
        <v>0</v>
      </c>
      <c r="D41" s="2">
        <f t="shared" ref="D41:Q41" si="12">MAX(IF(D38="NO",D35,0),0)*D$3</f>
        <v>0</v>
      </c>
      <c r="E41" s="2">
        <f t="shared" si="12"/>
        <v>21215.276583242488</v>
      </c>
      <c r="F41" s="2">
        <f t="shared" si="12"/>
        <v>5831.9118977842918</v>
      </c>
      <c r="G41" s="2">
        <f t="shared" si="12"/>
        <v>11288.548675832099</v>
      </c>
      <c r="H41" s="2">
        <f t="shared" si="12"/>
        <v>2828.5702930383136</v>
      </c>
      <c r="I41" s="2">
        <f t="shared" si="12"/>
        <v>0</v>
      </c>
      <c r="J41" s="2">
        <f t="shared" si="12"/>
        <v>0</v>
      </c>
      <c r="K41" s="2">
        <f t="shared" si="12"/>
        <v>0</v>
      </c>
      <c r="L41" s="2">
        <f t="shared" si="12"/>
        <v>18567.039420907822</v>
      </c>
      <c r="M41" s="2">
        <f t="shared" si="12"/>
        <v>0</v>
      </c>
      <c r="N41" s="2">
        <f t="shared" si="12"/>
        <v>0</v>
      </c>
      <c r="O41" s="2">
        <f t="shared" si="12"/>
        <v>0</v>
      </c>
      <c r="P41" s="2">
        <f t="shared" si="12"/>
        <v>0</v>
      </c>
      <c r="Q41" s="2">
        <f t="shared" si="12"/>
        <v>9537.900297881235</v>
      </c>
    </row>
    <row r="43" spans="2:17" x14ac:dyDescent="0.2">
      <c r="B43" t="s">
        <v>25</v>
      </c>
      <c r="C43" s="2">
        <f>IF(C40&lt;0,IF(C38="YES",0,C25),0)</f>
        <v>0</v>
      </c>
      <c r="D43" s="2">
        <f t="shared" ref="D43:Q43" si="13">IF(D40&lt;0,IF(D38="YES",0,D25),0)</f>
        <v>0</v>
      </c>
      <c r="E43" s="2">
        <f t="shared" si="13"/>
        <v>0</v>
      </c>
      <c r="F43" s="2">
        <f t="shared" si="13"/>
        <v>0</v>
      </c>
      <c r="G43" s="2">
        <f t="shared" si="13"/>
        <v>0</v>
      </c>
      <c r="H43" s="2">
        <f t="shared" si="13"/>
        <v>0</v>
      </c>
      <c r="I43" s="2">
        <f t="shared" si="13"/>
        <v>0</v>
      </c>
      <c r="J43" s="2">
        <f t="shared" si="13"/>
        <v>0</v>
      </c>
      <c r="K43" s="2">
        <f t="shared" si="13"/>
        <v>0</v>
      </c>
      <c r="L43" s="2">
        <f t="shared" si="13"/>
        <v>0</v>
      </c>
      <c r="M43" s="2">
        <f t="shared" si="13"/>
        <v>3207</v>
      </c>
      <c r="N43" s="2">
        <f t="shared" si="13"/>
        <v>0</v>
      </c>
      <c r="O43" s="2">
        <f t="shared" si="13"/>
        <v>0</v>
      </c>
      <c r="P43" s="2">
        <f t="shared" si="13"/>
        <v>0</v>
      </c>
      <c r="Q43" s="2">
        <f t="shared" si="13"/>
        <v>0</v>
      </c>
    </row>
    <row r="44" spans="2:17" x14ac:dyDescent="0.2">
      <c r="B44" t="s">
        <v>58</v>
      </c>
      <c r="C44" s="6">
        <f>C43*C3</f>
        <v>0</v>
      </c>
      <c r="D44" s="6">
        <f t="shared" ref="D44:Q44" si="14">D43*D3</f>
        <v>0</v>
      </c>
      <c r="E44" s="6">
        <f t="shared" si="14"/>
        <v>0</v>
      </c>
      <c r="F44" s="6">
        <f t="shared" si="14"/>
        <v>0</v>
      </c>
      <c r="G44" s="6">
        <f t="shared" si="14"/>
        <v>0</v>
      </c>
      <c r="H44" s="6">
        <f t="shared" si="14"/>
        <v>0</v>
      </c>
      <c r="I44" s="6">
        <f t="shared" si="14"/>
        <v>0</v>
      </c>
      <c r="J44" s="6">
        <f t="shared" si="14"/>
        <v>0</v>
      </c>
      <c r="K44" s="6">
        <f t="shared" si="14"/>
        <v>0</v>
      </c>
      <c r="L44" s="6">
        <f t="shared" si="14"/>
        <v>0</v>
      </c>
      <c r="M44" s="6">
        <f t="shared" si="14"/>
        <v>2495.0460000000003</v>
      </c>
      <c r="N44" s="6">
        <f t="shared" si="14"/>
        <v>0</v>
      </c>
      <c r="O44" s="6">
        <f t="shared" si="14"/>
        <v>0</v>
      </c>
      <c r="P44" s="6">
        <f t="shared" si="14"/>
        <v>0</v>
      </c>
      <c r="Q44" s="6">
        <f t="shared" si="14"/>
        <v>0</v>
      </c>
    </row>
    <row r="46" spans="2:17" x14ac:dyDescent="0.2">
      <c r="B46" t="s">
        <v>59</v>
      </c>
      <c r="C46" s="6">
        <f>IF(C38="NO",C32,0)</f>
        <v>0</v>
      </c>
      <c r="D46" s="6">
        <f t="shared" ref="D46:Q46" si="15">IF(D38="NO",D32,0)</f>
        <v>0</v>
      </c>
      <c r="E46" s="6">
        <f t="shared" si="15"/>
        <v>5484</v>
      </c>
      <c r="F46" s="6">
        <f t="shared" si="15"/>
        <v>176</v>
      </c>
      <c r="G46" s="6">
        <f t="shared" si="15"/>
        <v>1341.25</v>
      </c>
      <c r="H46" s="6">
        <f t="shared" si="15"/>
        <v>177</v>
      </c>
      <c r="I46" s="6">
        <f t="shared" si="15"/>
        <v>0</v>
      </c>
      <c r="J46" s="6">
        <f t="shared" si="15"/>
        <v>0</v>
      </c>
      <c r="K46" s="6">
        <f t="shared" si="15"/>
        <v>0</v>
      </c>
      <c r="L46" s="6">
        <f t="shared" si="15"/>
        <v>858</v>
      </c>
      <c r="M46" s="6">
        <f t="shared" si="15"/>
        <v>-300</v>
      </c>
      <c r="N46" s="6">
        <f t="shared" si="15"/>
        <v>0</v>
      </c>
      <c r="O46" s="6">
        <f t="shared" si="15"/>
        <v>0</v>
      </c>
      <c r="P46" s="6">
        <f t="shared" si="15"/>
        <v>0</v>
      </c>
      <c r="Q46" s="6">
        <f t="shared" si="15"/>
        <v>715</v>
      </c>
    </row>
    <row r="47" spans="2:17" x14ac:dyDescent="0.2">
      <c r="B47" t="s">
        <v>60</v>
      </c>
      <c r="C47" s="1">
        <f>IF(C41&gt;0,C25*0.1,0)</f>
        <v>0</v>
      </c>
      <c r="D47" s="1">
        <f t="shared" ref="D47:Q47" si="16">IF(D41&gt;0,D25*0.1,0)</f>
        <v>0</v>
      </c>
      <c r="E47" s="1">
        <f t="shared" si="16"/>
        <v>599.5</v>
      </c>
      <c r="F47" s="1">
        <f t="shared" si="16"/>
        <v>147.1</v>
      </c>
      <c r="G47" s="1">
        <f t="shared" si="16"/>
        <v>4697.8</v>
      </c>
      <c r="H47" s="1">
        <f t="shared" si="16"/>
        <v>243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3736.9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7982.4000000000005</v>
      </c>
    </row>
    <row r="48" spans="2:17" x14ac:dyDescent="0.2">
      <c r="B48" t="s">
        <v>61</v>
      </c>
      <c r="C48" s="2">
        <f>MAX(C46-C47,0)*C3</f>
        <v>0</v>
      </c>
      <c r="D48" s="2">
        <f t="shared" ref="D48:Q48" si="17">MAX(D46-D47,0)*D3</f>
        <v>0</v>
      </c>
      <c r="E48" s="2">
        <f t="shared" si="17"/>
        <v>4822.9553000000005</v>
      </c>
      <c r="F48" s="2">
        <f t="shared" si="17"/>
        <v>28.900000000000006</v>
      </c>
      <c r="G48" s="2">
        <f t="shared" si="17"/>
        <v>0</v>
      </c>
      <c r="H48" s="2">
        <f t="shared" si="17"/>
        <v>0</v>
      </c>
      <c r="I48" s="2">
        <f t="shared" si="17"/>
        <v>0</v>
      </c>
      <c r="J48" s="2">
        <f t="shared" si="17"/>
        <v>0</v>
      </c>
      <c r="K48" s="2">
        <f t="shared" si="17"/>
        <v>0</v>
      </c>
      <c r="L48" s="2">
        <f t="shared" si="17"/>
        <v>0</v>
      </c>
      <c r="M48" s="2">
        <f t="shared" si="17"/>
        <v>0</v>
      </c>
      <c r="N48" s="2">
        <f t="shared" si="17"/>
        <v>0</v>
      </c>
      <c r="O48" s="2">
        <f t="shared" si="17"/>
        <v>0</v>
      </c>
      <c r="P48" s="2">
        <f t="shared" si="17"/>
        <v>0</v>
      </c>
      <c r="Q48" s="2">
        <f t="shared" si="17"/>
        <v>0</v>
      </c>
    </row>
    <row r="49" spans="2:17" x14ac:dyDescent="0.2">
      <c r="B49" t="s">
        <v>77</v>
      </c>
      <c r="C49" s="2">
        <f>IF(C38="NO",C10,0)*C3</f>
        <v>0</v>
      </c>
      <c r="D49" s="2">
        <f t="shared" ref="D49:Q49" si="18">IF(D38="NO",D10,0)*D3</f>
        <v>0</v>
      </c>
      <c r="E49" s="2">
        <f t="shared" si="18"/>
        <v>-5414.9016000000001</v>
      </c>
      <c r="F49" s="2">
        <f t="shared" si="18"/>
        <v>-324.75</v>
      </c>
      <c r="G49" s="2">
        <f t="shared" si="18"/>
        <v>-522.0145</v>
      </c>
      <c r="H49" s="2">
        <f t="shared" si="18"/>
        <v>-1295.25</v>
      </c>
      <c r="I49" s="2">
        <f t="shared" si="18"/>
        <v>0</v>
      </c>
      <c r="J49" s="2">
        <f t="shared" si="18"/>
        <v>0</v>
      </c>
      <c r="K49" s="2">
        <f t="shared" si="18"/>
        <v>0</v>
      </c>
      <c r="L49" s="2">
        <f t="shared" si="18"/>
        <v>-1976.0679750000002</v>
      </c>
      <c r="M49" s="2">
        <f t="shared" si="18"/>
        <v>-286.30400000000003</v>
      </c>
      <c r="N49" s="2">
        <f t="shared" si="18"/>
        <v>0</v>
      </c>
      <c r="O49" s="2">
        <f t="shared" si="18"/>
        <v>0</v>
      </c>
      <c r="P49" s="2">
        <f t="shared" si="18"/>
        <v>0</v>
      </c>
      <c r="Q49" s="2">
        <f t="shared" si="18"/>
        <v>-2282.4661999999998</v>
      </c>
    </row>
    <row r="51" spans="2:17" x14ac:dyDescent="0.2">
      <c r="B51" t="s">
        <v>76</v>
      </c>
      <c r="C51" s="2">
        <f>MAX(IF(C40&lt;0,C21,0)*C3,0)</f>
        <v>0</v>
      </c>
      <c r="D51" s="2">
        <f t="shared" ref="D51:Q51" si="19">MAX(IF(D40&lt;0,D21,0)*D3,0)</f>
        <v>0</v>
      </c>
      <c r="E51" s="2">
        <f t="shared" si="19"/>
        <v>0</v>
      </c>
      <c r="F51" s="2">
        <f t="shared" si="19"/>
        <v>0</v>
      </c>
      <c r="G51" s="2">
        <f t="shared" si="19"/>
        <v>0</v>
      </c>
      <c r="H51" s="2">
        <f t="shared" si="19"/>
        <v>0</v>
      </c>
      <c r="I51" s="2">
        <f t="shared" si="19"/>
        <v>0</v>
      </c>
      <c r="J51" s="2">
        <f t="shared" si="19"/>
        <v>0</v>
      </c>
      <c r="K51" s="2">
        <f t="shared" si="19"/>
        <v>0</v>
      </c>
      <c r="L51" s="2">
        <f t="shared" si="19"/>
        <v>0</v>
      </c>
      <c r="M51" s="2">
        <f t="shared" si="19"/>
        <v>5792.21</v>
      </c>
      <c r="N51" s="2">
        <f t="shared" si="19"/>
        <v>0</v>
      </c>
      <c r="O51" s="2">
        <f t="shared" si="19"/>
        <v>0</v>
      </c>
      <c r="P51" s="2">
        <f t="shared" si="19"/>
        <v>0</v>
      </c>
      <c r="Q51" s="2">
        <f t="shared" si="19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F034-676A-3248-B27B-D512268E18BA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Shadow Output&gt;</vt:lpstr>
      <vt:lpstr>Shadow USSH 951A</vt:lpstr>
      <vt:lpstr>Shadow Tested Income CFC</vt:lpstr>
      <vt:lpstr>Output Accounts</vt:lpstr>
      <vt:lpstr>Excel Check&gt;</vt:lpstr>
      <vt:lpstr>USSH GILTI</vt:lpstr>
      <vt:lpstr>Tested Income CFC</vt:lpstr>
      <vt:lpstr>Input Data Tables&gt;</vt:lpstr>
      <vt:lpstr>Entity Config</vt:lpstr>
      <vt:lpstr>Accounts Table</vt:lpstr>
      <vt:lpstr>Adjustments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Taoran Shen</dc:creator>
  <cp:lastModifiedBy>Taoran Shen</cp:lastModifiedBy>
  <dcterms:created xsi:type="dcterms:W3CDTF">2023-01-01T20:08:25Z</dcterms:created>
  <dcterms:modified xsi:type="dcterms:W3CDTF">2023-01-03T19:44:12Z</dcterms:modified>
</cp:coreProperties>
</file>