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TONY\Desktop\Упражнение  по информатика\Упражнение 7\"/>
    </mc:Choice>
  </mc:AlternateContent>
  <xr:revisionPtr revIDLastSave="0" documentId="13_ncr:1_{C3F21F63-97D9-487D-B066-F2D0CD6FFB7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Клиенти" sheetId="1" r:id="rId1"/>
    <sheet name="Артикули" sheetId="2" r:id="rId2"/>
    <sheet name="Фактура" sheetId="3" r:id="rId3"/>
  </sheets>
  <definedNames>
    <definedName name="artikul">Фактура!#REF!</definedName>
  </definedNames>
  <calcPr calcId="191029"/>
</workbook>
</file>

<file path=xl/calcChain.xml><?xml version="1.0" encoding="utf-8"?>
<calcChain xmlns="http://schemas.openxmlformats.org/spreadsheetml/2006/main">
  <c r="G21" i="3" l="1"/>
  <c r="G22" i="3"/>
  <c r="G23" i="3"/>
  <c r="G24" i="3"/>
  <c r="G25" i="3"/>
  <c r="G26" i="3"/>
  <c r="G27" i="3"/>
  <c r="G28" i="3"/>
  <c r="G29" i="3"/>
  <c r="G30" i="3"/>
  <c r="F22" i="3"/>
  <c r="F23" i="3"/>
  <c r="F24" i="3"/>
  <c r="F25" i="3"/>
  <c r="F26" i="3"/>
  <c r="F27" i="3"/>
  <c r="F28" i="3"/>
  <c r="F29" i="3"/>
  <c r="F30" i="3"/>
  <c r="D22" i="3"/>
  <c r="D23" i="3"/>
  <c r="D24" i="3"/>
  <c r="D25" i="3"/>
  <c r="D26" i="3"/>
  <c r="D27" i="3"/>
  <c r="D28" i="3"/>
  <c r="D29" i="3"/>
  <c r="D30" i="3"/>
  <c r="F21" i="3"/>
  <c r="D21" i="3"/>
  <c r="D14" i="3"/>
  <c r="D12" i="3"/>
  <c r="D13" i="3"/>
  <c r="G18" i="3"/>
  <c r="G31" i="3" l="1"/>
  <c r="G32" i="3" l="1"/>
  <c r="G34" i="3" s="1"/>
</calcChain>
</file>

<file path=xl/sharedStrings.xml><?xml version="1.0" encoding="utf-8"?>
<sst xmlns="http://schemas.openxmlformats.org/spreadsheetml/2006/main" count="156" uniqueCount="117">
  <si>
    <t>№</t>
  </si>
  <si>
    <t>Обръщение</t>
  </si>
  <si>
    <t>Име</t>
  </si>
  <si>
    <t>Фамилия</t>
  </si>
  <si>
    <t>Улица</t>
  </si>
  <si>
    <t>Пощ. Код</t>
  </si>
  <si>
    <t>Нас. Място</t>
  </si>
  <si>
    <t>Фирма</t>
  </si>
  <si>
    <t>Г-н</t>
  </si>
  <si>
    <t>Г-жа</t>
  </si>
  <si>
    <t>Монтана</t>
  </si>
  <si>
    <t>Костов</t>
  </si>
  <si>
    <t>Радев</t>
  </si>
  <si>
    <t>Димов</t>
  </si>
  <si>
    <t>Делев</t>
  </si>
  <si>
    <t>Керамика</t>
  </si>
  <si>
    <t>Васев</t>
  </si>
  <si>
    <t>Видев</t>
  </si>
  <si>
    <t>Добрев</t>
  </si>
  <si>
    <t>Иванов</t>
  </si>
  <si>
    <t>Ставрев</t>
  </si>
  <si>
    <t>Атанасов</t>
  </si>
  <si>
    <t>Кобако</t>
  </si>
  <si>
    <t>Илиева</t>
  </si>
  <si>
    <t>Илия</t>
  </si>
  <si>
    <t>Петър</t>
  </si>
  <si>
    <t>Иван</t>
  </si>
  <si>
    <t>Марко</t>
  </si>
  <si>
    <t>Любомир</t>
  </si>
  <si>
    <t>Емил</t>
  </si>
  <si>
    <t>Васил</t>
  </si>
  <si>
    <t>Ангел</t>
  </si>
  <si>
    <t>Станил</t>
  </si>
  <si>
    <t>Елена</t>
  </si>
  <si>
    <t>Руен 5</t>
  </si>
  <si>
    <t>Рожен 34</t>
  </si>
  <si>
    <t>Победа 12</t>
  </si>
  <si>
    <t>Рила 124</t>
  </si>
  <si>
    <t>Хр.Ботев 2</t>
  </si>
  <si>
    <t>Дунав 54</t>
  </si>
  <si>
    <t>Руски 113 а</t>
  </si>
  <si>
    <t>Изложение 34</t>
  </si>
  <si>
    <t>Бунтовна 26</t>
  </si>
  <si>
    <t>Руен 17</t>
  </si>
  <si>
    <t>Дунав 32</t>
  </si>
  <si>
    <t>Руски 12</t>
  </si>
  <si>
    <t>Перун</t>
  </si>
  <si>
    <t>Витоша 9</t>
  </si>
  <si>
    <t>Бунтовна 14</t>
  </si>
  <si>
    <t>Победа 23</t>
  </si>
  <si>
    <t>096</t>
  </si>
  <si>
    <t>1178</t>
  </si>
  <si>
    <t>1245</t>
  </si>
  <si>
    <t>064</t>
  </si>
  <si>
    <t>066</t>
  </si>
  <si>
    <t>067</t>
  </si>
  <si>
    <t>082</t>
  </si>
  <si>
    <t>052</t>
  </si>
  <si>
    <t>032</t>
  </si>
  <si>
    <t>0431</t>
  </si>
  <si>
    <t>1467</t>
  </si>
  <si>
    <t>1365</t>
  </si>
  <si>
    <t>София</t>
  </si>
  <si>
    <t>Плевен</t>
  </si>
  <si>
    <t>Габрово</t>
  </si>
  <si>
    <t>Русе</t>
  </si>
  <si>
    <t>Варна</t>
  </si>
  <si>
    <t>Казанлък</t>
  </si>
  <si>
    <t>Артикули</t>
  </si>
  <si>
    <t>Означение</t>
  </si>
  <si>
    <t>Количество</t>
  </si>
  <si>
    <t>Мярка</t>
  </si>
  <si>
    <t>Прод.цена</t>
  </si>
  <si>
    <t>Отстъпка</t>
  </si>
  <si>
    <t>Покупна цена</t>
  </si>
  <si>
    <t>Чук дърводелски</t>
  </si>
  <si>
    <t>тапицерски нож</t>
  </si>
  <si>
    <t>Кофа пластмасова</t>
  </si>
  <si>
    <t>Шпакла 5</t>
  </si>
  <si>
    <t>Шпакла 10</t>
  </si>
  <si>
    <t>Чук строителен</t>
  </si>
  <si>
    <t>Бор машина B&amp;D</t>
  </si>
  <si>
    <t>Четка изкуствен косъм</t>
  </si>
  <si>
    <t>Четка етествен косъм</t>
  </si>
  <si>
    <t>Четка бояджийска 5х5</t>
  </si>
  <si>
    <t>Четка бояджийска 10х5</t>
  </si>
  <si>
    <t>Валяк гумен</t>
  </si>
  <si>
    <t>Тапицерски ножица</t>
  </si>
  <si>
    <t>Нитачка търкаляща</t>
  </si>
  <si>
    <t>броя</t>
  </si>
  <si>
    <t>№ на артикула</t>
  </si>
  <si>
    <t>Списък на клиентите</t>
  </si>
  <si>
    <t>Пловдив</t>
  </si>
  <si>
    <r>
      <rPr>
        <b/>
        <sz val="10"/>
        <rFont val="Arial"/>
        <family val="2"/>
        <charset val="204"/>
      </rPr>
      <t xml:space="preserve">2. </t>
    </r>
    <r>
      <rPr>
        <sz val="10"/>
        <rFont val="Arial"/>
        <family val="2"/>
        <charset val="204"/>
      </rPr>
      <t xml:space="preserve">Клетките "Клиент", "Улица" и "Местоживеене" и колоните "Означение" и "Цена" да се получават автоматично с необходимата функция за търсене. В клетка "Клиент" едновременно да бъде изведено обръщение, име и фамилия, а в клетка "Местоживеене" - населено място и пощенски код. </t>
    </r>
  </si>
  <si>
    <r>
      <rPr>
        <b/>
        <sz val="10"/>
        <rFont val="Arial"/>
        <family val="2"/>
        <charset val="204"/>
      </rPr>
      <t>3.</t>
    </r>
    <r>
      <rPr>
        <sz val="10"/>
        <rFont val="Arial"/>
        <family val="2"/>
        <charset val="204"/>
      </rPr>
      <t xml:space="preserve"> Колона "Общо цена" и клетките "Сума", "ДДС" и "За плащане" да се изчислят с подходящите формули.</t>
    </r>
  </si>
  <si>
    <r>
      <rPr>
        <b/>
        <sz val="10"/>
        <rFont val="Arial"/>
        <family val="2"/>
        <charset val="204"/>
      </rPr>
      <t>4.</t>
    </r>
    <r>
      <rPr>
        <sz val="10"/>
        <rFont val="Arial"/>
        <family val="2"/>
        <charset val="204"/>
      </rPr>
      <t xml:space="preserve"> Благодарение на съответната формула, направете така че след като изтриете информацията от "Клиентски №" и от "№ на артикула", както и в колона "Общо цена" - да не се появяват грешки, а да се появява празно място. Едва след попълване на клетките, да се показва правилната информация и това да става, благодарение на предварително въведените от Вас функции.</t>
    </r>
  </si>
  <si>
    <r>
      <rPr>
        <b/>
        <sz val="10"/>
        <rFont val="Arial"/>
        <family val="2"/>
        <charset val="204"/>
      </rPr>
      <t xml:space="preserve">1. </t>
    </r>
    <r>
      <rPr>
        <sz val="10"/>
        <rFont val="Arial"/>
        <family val="2"/>
        <charset val="204"/>
      </rPr>
      <t>Стойностите в клетка "Клиентски номер"  и колона "№ на артикул"  да се показват с падащ списък, а информацията за тях да се извлече от готовата база данни. В колона "Количество" да бъде поставено ограничение - максимален брой 10, ако се въведе по-голямо количество да дава грешка и да не позволява продължаване на работата.</t>
    </r>
  </si>
  <si>
    <r>
      <rPr>
        <b/>
        <sz val="10"/>
        <rFont val="Arial"/>
        <family val="2"/>
        <charset val="204"/>
      </rPr>
      <t xml:space="preserve">5. </t>
    </r>
    <r>
      <rPr>
        <sz val="10"/>
        <rFont val="Arial"/>
        <family val="2"/>
        <charset val="204"/>
      </rPr>
      <t>Поле  "№ на фактура" да се въвежда от клавиатурата, а в поле "Дата" автоматично  да се появява актуалната дата.</t>
    </r>
  </si>
  <si>
    <r>
      <rPr>
        <b/>
        <sz val="10"/>
        <rFont val="Arial"/>
        <family val="2"/>
        <charset val="204"/>
      </rPr>
      <t xml:space="preserve">6. </t>
    </r>
    <r>
      <rPr>
        <sz val="10"/>
        <rFont val="Arial"/>
        <family val="2"/>
        <charset val="204"/>
      </rPr>
      <t>Заключете документа, като зададете възможност само клетките в различен от бял цвят да могат да се попълват от потребителите, а останалите да не могат да се редактират.</t>
    </r>
  </si>
  <si>
    <r>
      <t>Задача:</t>
    </r>
    <r>
      <rPr>
        <sz val="10"/>
        <rFont val="Arial"/>
        <family val="2"/>
        <charset val="204"/>
      </rPr>
      <t xml:space="preserve"> </t>
    </r>
    <r>
      <rPr>
        <b/>
        <sz val="10"/>
        <rFont val="Arial"/>
        <family val="2"/>
        <charset val="204"/>
      </rPr>
      <t>Да се изработи документ "Фактура", който да бъде форматиран по същия начин, както е показано на изображението.</t>
    </r>
  </si>
  <si>
    <t>Клиент №:</t>
  </si>
  <si>
    <t>Клиент:</t>
  </si>
  <si>
    <t>Местоживеене:</t>
  </si>
  <si>
    <t>Улица:</t>
  </si>
  <si>
    <t>Специализиран бояджийски магазин</t>
  </si>
  <si>
    <t>ул. "Дондуков" 15</t>
  </si>
  <si>
    <t>1108 София</t>
  </si>
  <si>
    <t>Тел. (0222) 793 081</t>
  </si>
  <si>
    <t>Фактура №:</t>
  </si>
  <si>
    <t>Дата:</t>
  </si>
  <si>
    <t>№ на артикул</t>
  </si>
  <si>
    <t>Цена</t>
  </si>
  <si>
    <t>Общо цена</t>
  </si>
  <si>
    <t>Сума:</t>
  </si>
  <si>
    <t>+20% ДДС</t>
  </si>
  <si>
    <t>За плащане:</t>
  </si>
  <si>
    <t>Благодарим Ви за поръчката!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</si>
</sst>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лв.&quot;"/>
    <numFmt numFmtId="165" formatCode="dd\.mm\.yyyy\ &quot;г.&quot;;@"/>
  </numFmts>
  <fonts count="11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2"/>
      <color indexed="10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i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1" xfId="0" applyNumberFormat="1" applyBorder="1"/>
    <xf numFmtId="0" fontId="0" fillId="0" borderId="0" xfId="0" applyFill="1" applyBorder="1"/>
    <xf numFmtId="9" fontId="0" fillId="0" borderId="8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2" fontId="0" fillId="0" borderId="2" xfId="0" applyNumberFormat="1" applyBorder="1"/>
    <xf numFmtId="0" fontId="0" fillId="0" borderId="2" xfId="0" applyFill="1" applyBorder="1"/>
    <xf numFmtId="9" fontId="0" fillId="0" borderId="9" xfId="1" applyFont="1" applyBorder="1" applyAlignment="1">
      <alignment horizontal="center"/>
    </xf>
    <xf numFmtId="0" fontId="0" fillId="2" borderId="3" xfId="0" applyFill="1" applyBorder="1"/>
    <xf numFmtId="0" fontId="7" fillId="2" borderId="0" xfId="0" applyFont="1" applyFill="1"/>
    <xf numFmtId="0" fontId="0" fillId="2" borderId="0" xfId="0" applyFill="1"/>
    <xf numFmtId="0" fontId="8" fillId="0" borderId="1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49" fontId="8" fillId="0" borderId="0" xfId="0" applyNumberFormat="1" applyFont="1" applyBorder="1" applyAlignment="1">
      <alignment horizontal="right"/>
    </xf>
    <xf numFmtId="0" fontId="8" fillId="0" borderId="0" xfId="0" applyFont="1" applyBorder="1"/>
    <xf numFmtId="0" fontId="8" fillId="0" borderId="25" xfId="0" applyFont="1" applyBorder="1" applyAlignment="1">
      <alignment horizontal="right"/>
    </xf>
    <xf numFmtId="49" fontId="8" fillId="0" borderId="26" xfId="0" applyNumberFormat="1" applyFont="1" applyBorder="1" applyAlignment="1">
      <alignment horizontal="right"/>
    </xf>
    <xf numFmtId="0" fontId="8" fillId="0" borderId="10" xfId="0" applyFont="1" applyBorder="1"/>
    <xf numFmtId="0" fontId="8" fillId="0" borderId="1" xfId="0" applyFont="1" applyBorder="1" applyAlignment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25" xfId="0" applyNumberFormat="1" applyBorder="1"/>
    <xf numFmtId="164" fontId="0" fillId="0" borderId="26" xfId="0" applyNumberFormat="1" applyBorder="1"/>
    <xf numFmtId="164" fontId="0" fillId="0" borderId="12" xfId="0" applyNumberFormat="1" applyBorder="1"/>
    <xf numFmtId="165" fontId="0" fillId="0" borderId="0" xfId="0" applyNumberForma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0" fillId="0" borderId="1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0" fillId="2" borderId="0" xfId="0" applyFill="1" applyAlignment="1">
      <alignment horizontal="left" wrapText="1"/>
    </xf>
    <xf numFmtId="0" fontId="9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4" xfId="0" applyFill="1" applyBorder="1" applyAlignment="1" applyProtection="1">
      <alignment horizontal="center" vertical="center"/>
      <protection locked="0"/>
    </xf>
    <xf numFmtId="0" fontId="0" fillId="2" borderId="27" xfId="0" applyFill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</cellXfs>
  <cellStyles count="2">
    <cellStyle name="Нормален" xfId="0" builtinId="0"/>
    <cellStyle name="Процент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403860</xdr:colOff>
      <xdr:row>8</xdr:row>
      <xdr:rowOff>83820</xdr:rowOff>
    </xdr:from>
    <xdr:to>
      <xdr:col>22</xdr:col>
      <xdr:colOff>487680</xdr:colOff>
      <xdr:row>39</xdr:row>
      <xdr:rowOff>30480</xdr:rowOff>
    </xdr:to>
    <xdr:pic>
      <xdr:nvPicPr>
        <xdr:cNvPr id="2" name="Картина 1">
          <a:extLst>
            <a:ext uri="{FF2B5EF4-FFF2-40B4-BE49-F238E27FC236}">
              <a16:creationId xmlns:a16="http://schemas.microsoft.com/office/drawing/2014/main" id="{10BF7773-4252-4C32-9653-492C2210C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7340" y="3177540"/>
          <a:ext cx="8008620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2"/>
  </sheetPr>
  <dimension ref="A1:G18"/>
  <sheetViews>
    <sheetView workbookViewId="0">
      <selection activeCell="E18" sqref="E18"/>
    </sheetView>
  </sheetViews>
  <sheetFormatPr defaultRowHeight="13.2" x14ac:dyDescent="0.25"/>
  <cols>
    <col min="2" max="2" width="13" customWidth="1"/>
    <col min="3" max="3" width="12.88671875" customWidth="1"/>
    <col min="4" max="4" width="12.109375" customWidth="1"/>
    <col min="5" max="5" width="16.44140625" customWidth="1"/>
    <col min="6" max="6" width="13" customWidth="1"/>
    <col min="7" max="7" width="15.6640625" customWidth="1"/>
  </cols>
  <sheetData>
    <row r="1" spans="1:7" ht="15.6" x14ac:dyDescent="0.3">
      <c r="C1" s="63" t="s">
        <v>91</v>
      </c>
      <c r="D1" s="63"/>
      <c r="E1" s="63"/>
    </row>
    <row r="2" spans="1:7" ht="13.8" thickBot="1" x14ac:dyDescent="0.3"/>
    <row r="3" spans="1:7" ht="13.8" thickBot="1" x14ac:dyDescent="0.3">
      <c r="A3" s="26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8" t="s">
        <v>6</v>
      </c>
    </row>
    <row r="4" spans="1:7" x14ac:dyDescent="0.25">
      <c r="A4" s="22">
        <v>5201</v>
      </c>
      <c r="B4" s="16" t="s">
        <v>7</v>
      </c>
      <c r="C4" s="23"/>
      <c r="D4" s="23" t="s">
        <v>10</v>
      </c>
      <c r="E4" s="23" t="s">
        <v>34</v>
      </c>
      <c r="F4" s="24" t="s">
        <v>50</v>
      </c>
      <c r="G4" s="25" t="s">
        <v>10</v>
      </c>
    </row>
    <row r="5" spans="1:7" x14ac:dyDescent="0.25">
      <c r="A5" s="7">
        <v>5202</v>
      </c>
      <c r="B5" s="1" t="s">
        <v>8</v>
      </c>
      <c r="C5" s="2" t="s">
        <v>24</v>
      </c>
      <c r="D5" s="2" t="s">
        <v>11</v>
      </c>
      <c r="E5" s="2" t="s">
        <v>35</v>
      </c>
      <c r="F5" s="3" t="s">
        <v>57</v>
      </c>
      <c r="G5" s="14" t="s">
        <v>62</v>
      </c>
    </row>
    <row r="6" spans="1:7" x14ac:dyDescent="0.25">
      <c r="A6" s="7">
        <v>5203</v>
      </c>
      <c r="B6" s="1" t="s">
        <v>8</v>
      </c>
      <c r="C6" s="2" t="s">
        <v>25</v>
      </c>
      <c r="D6" s="2" t="s">
        <v>12</v>
      </c>
      <c r="E6" s="2" t="s">
        <v>36</v>
      </c>
      <c r="F6" s="3" t="s">
        <v>51</v>
      </c>
      <c r="G6" s="14" t="s">
        <v>62</v>
      </c>
    </row>
    <row r="7" spans="1:7" x14ac:dyDescent="0.25">
      <c r="A7" s="7">
        <v>5204</v>
      </c>
      <c r="B7" s="1" t="s">
        <v>8</v>
      </c>
      <c r="C7" s="2" t="s">
        <v>26</v>
      </c>
      <c r="D7" s="2" t="s">
        <v>13</v>
      </c>
      <c r="E7" s="2" t="s">
        <v>37</v>
      </c>
      <c r="F7" s="3" t="s">
        <v>52</v>
      </c>
      <c r="G7" s="14" t="s">
        <v>62</v>
      </c>
    </row>
    <row r="8" spans="1:7" x14ac:dyDescent="0.25">
      <c r="A8" s="7">
        <v>5205</v>
      </c>
      <c r="B8" s="1" t="s">
        <v>8</v>
      </c>
      <c r="C8" s="2" t="s">
        <v>27</v>
      </c>
      <c r="D8" s="2" t="s">
        <v>14</v>
      </c>
      <c r="E8" s="2" t="s">
        <v>38</v>
      </c>
      <c r="F8" s="3" t="s">
        <v>53</v>
      </c>
      <c r="G8" s="14" t="s">
        <v>63</v>
      </c>
    </row>
    <row r="9" spans="1:7" x14ac:dyDescent="0.25">
      <c r="A9" s="7">
        <v>5206</v>
      </c>
      <c r="B9" s="1" t="s">
        <v>7</v>
      </c>
      <c r="C9" s="2"/>
      <c r="D9" s="2" t="s">
        <v>15</v>
      </c>
      <c r="E9" s="2" t="s">
        <v>39</v>
      </c>
      <c r="F9" s="3" t="s">
        <v>54</v>
      </c>
      <c r="G9" s="14" t="s">
        <v>64</v>
      </c>
    </row>
    <row r="10" spans="1:7" x14ac:dyDescent="0.25">
      <c r="A10" s="7">
        <v>5207</v>
      </c>
      <c r="B10" s="1" t="s">
        <v>8</v>
      </c>
      <c r="C10" s="2" t="s">
        <v>29</v>
      </c>
      <c r="D10" s="2" t="s">
        <v>16</v>
      </c>
      <c r="E10" s="2" t="s">
        <v>40</v>
      </c>
      <c r="F10" s="3" t="s">
        <v>55</v>
      </c>
      <c r="G10" s="14" t="s">
        <v>64</v>
      </c>
    </row>
    <row r="11" spans="1:7" x14ac:dyDescent="0.25">
      <c r="A11" s="7">
        <v>5208</v>
      </c>
      <c r="B11" s="1" t="s">
        <v>8</v>
      </c>
      <c r="C11" s="2" t="s">
        <v>28</v>
      </c>
      <c r="D11" s="2" t="s">
        <v>17</v>
      </c>
      <c r="E11" s="2" t="s">
        <v>41</v>
      </c>
      <c r="F11" s="3" t="s">
        <v>56</v>
      </c>
      <c r="G11" s="14" t="s">
        <v>65</v>
      </c>
    </row>
    <row r="12" spans="1:7" x14ac:dyDescent="0.25">
      <c r="A12" s="7">
        <v>5209</v>
      </c>
      <c r="B12" s="1" t="s">
        <v>8</v>
      </c>
      <c r="C12" s="2" t="s">
        <v>30</v>
      </c>
      <c r="D12" s="2" t="s">
        <v>18</v>
      </c>
      <c r="E12" s="2" t="s">
        <v>42</v>
      </c>
      <c r="F12" s="3" t="s">
        <v>57</v>
      </c>
      <c r="G12" s="14" t="s">
        <v>66</v>
      </c>
    </row>
    <row r="13" spans="1:7" x14ac:dyDescent="0.25">
      <c r="A13" s="7">
        <v>5210</v>
      </c>
      <c r="B13" s="1" t="s">
        <v>8</v>
      </c>
      <c r="C13" s="2" t="s">
        <v>31</v>
      </c>
      <c r="D13" s="2" t="s">
        <v>19</v>
      </c>
      <c r="E13" s="2" t="s">
        <v>43</v>
      </c>
      <c r="F13" s="3" t="s">
        <v>56</v>
      </c>
      <c r="G13" s="14" t="s">
        <v>65</v>
      </c>
    </row>
    <row r="14" spans="1:7" x14ac:dyDescent="0.25">
      <c r="A14" s="7">
        <v>5211</v>
      </c>
      <c r="B14" s="1" t="s">
        <v>7</v>
      </c>
      <c r="C14" s="2"/>
      <c r="D14" s="2" t="s">
        <v>46</v>
      </c>
      <c r="E14" s="2" t="s">
        <v>44</v>
      </c>
      <c r="F14" s="3" t="s">
        <v>58</v>
      </c>
      <c r="G14" s="14" t="s">
        <v>92</v>
      </c>
    </row>
    <row r="15" spans="1:7" x14ac:dyDescent="0.25">
      <c r="A15" s="7">
        <v>5212</v>
      </c>
      <c r="B15" s="1" t="s">
        <v>8</v>
      </c>
      <c r="C15" s="2" t="s">
        <v>32</v>
      </c>
      <c r="D15" s="2" t="s">
        <v>20</v>
      </c>
      <c r="E15" s="2" t="s">
        <v>45</v>
      </c>
      <c r="F15" s="3" t="s">
        <v>59</v>
      </c>
      <c r="G15" s="14" t="s">
        <v>67</v>
      </c>
    </row>
    <row r="16" spans="1:7" x14ac:dyDescent="0.25">
      <c r="A16" s="7">
        <v>5213</v>
      </c>
      <c r="B16" s="1" t="s">
        <v>8</v>
      </c>
      <c r="C16" s="2" t="s">
        <v>26</v>
      </c>
      <c r="D16" s="2" t="s">
        <v>21</v>
      </c>
      <c r="E16" s="2" t="s">
        <v>47</v>
      </c>
      <c r="F16" s="3" t="s">
        <v>60</v>
      </c>
      <c r="G16" s="14" t="s">
        <v>62</v>
      </c>
    </row>
    <row r="17" spans="1:7" x14ac:dyDescent="0.25">
      <c r="A17" s="7">
        <v>5214</v>
      </c>
      <c r="B17" s="1" t="s">
        <v>7</v>
      </c>
      <c r="C17" s="2"/>
      <c r="D17" s="2" t="s">
        <v>22</v>
      </c>
      <c r="E17" s="2" t="s">
        <v>48</v>
      </c>
      <c r="F17" s="3" t="s">
        <v>61</v>
      </c>
      <c r="G17" s="14" t="s">
        <v>62</v>
      </c>
    </row>
    <row r="18" spans="1:7" ht="13.8" thickBot="1" x14ac:dyDescent="0.3">
      <c r="A18" s="8">
        <v>5215</v>
      </c>
      <c r="B18" s="6" t="s">
        <v>9</v>
      </c>
      <c r="C18" s="4" t="s">
        <v>33</v>
      </c>
      <c r="D18" s="4" t="s">
        <v>23</v>
      </c>
      <c r="E18" s="4" t="s">
        <v>49</v>
      </c>
      <c r="F18" s="5" t="s">
        <v>53</v>
      </c>
      <c r="G18" s="15" t="s">
        <v>63</v>
      </c>
    </row>
  </sheetData>
  <mergeCells count="1">
    <mergeCell ref="C1:E1"/>
  </mergeCells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7"/>
  </sheetPr>
  <dimension ref="A1:G18"/>
  <sheetViews>
    <sheetView workbookViewId="0">
      <selection activeCell="G7" sqref="G7"/>
    </sheetView>
  </sheetViews>
  <sheetFormatPr defaultRowHeight="13.2" x14ac:dyDescent="0.25"/>
  <cols>
    <col min="1" max="1" width="16.109375" customWidth="1"/>
    <col min="2" max="2" width="24.109375" customWidth="1"/>
    <col min="3" max="3" width="13.6640625" customWidth="1"/>
    <col min="4" max="4" width="16.33203125" customWidth="1"/>
    <col min="5" max="5" width="14.88671875" customWidth="1"/>
    <col min="6" max="6" width="14.33203125" customWidth="1"/>
    <col min="7" max="7" width="13.44140625" customWidth="1"/>
  </cols>
  <sheetData>
    <row r="1" spans="1:7" ht="12.75" customHeight="1" x14ac:dyDescent="0.25">
      <c r="A1" s="12"/>
      <c r="B1" s="64" t="s">
        <v>68</v>
      </c>
      <c r="C1" s="64"/>
      <c r="D1" s="64"/>
      <c r="E1" s="64"/>
      <c r="F1" s="18"/>
      <c r="G1" s="19"/>
    </row>
    <row r="2" spans="1:7" ht="12.75" customHeight="1" thickBot="1" x14ac:dyDescent="0.3">
      <c r="A2" s="12"/>
      <c r="B2" s="17"/>
      <c r="C2" s="17"/>
      <c r="D2" s="17"/>
      <c r="E2" s="12"/>
      <c r="F2" s="18"/>
      <c r="G2" s="19"/>
    </row>
    <row r="3" spans="1:7" x14ac:dyDescent="0.25">
      <c r="A3" s="32" t="s">
        <v>90</v>
      </c>
      <c r="B3" s="20" t="s">
        <v>69</v>
      </c>
      <c r="C3" s="20" t="s">
        <v>70</v>
      </c>
      <c r="D3" s="20" t="s">
        <v>71</v>
      </c>
      <c r="E3" s="20" t="s">
        <v>74</v>
      </c>
      <c r="F3" s="20" t="s">
        <v>72</v>
      </c>
      <c r="G3" s="21" t="s">
        <v>73</v>
      </c>
    </row>
    <row r="4" spans="1:7" x14ac:dyDescent="0.25">
      <c r="A4" s="7">
        <v>1001</v>
      </c>
      <c r="B4" s="9" t="s">
        <v>75</v>
      </c>
      <c r="C4" s="9">
        <v>45</v>
      </c>
      <c r="D4" s="1" t="s">
        <v>89</v>
      </c>
      <c r="E4" s="11">
        <v>104.3</v>
      </c>
      <c r="F4" s="9">
        <v>140.84</v>
      </c>
      <c r="G4" s="13">
        <v>0.23</v>
      </c>
    </row>
    <row r="5" spans="1:7" x14ac:dyDescent="0.25">
      <c r="A5" s="7">
        <v>1002</v>
      </c>
      <c r="B5" s="9" t="s">
        <v>76</v>
      </c>
      <c r="C5" s="9">
        <v>30</v>
      </c>
      <c r="D5" s="1" t="s">
        <v>89</v>
      </c>
      <c r="E5" s="11">
        <v>60.2</v>
      </c>
      <c r="F5" s="9">
        <v>55.79</v>
      </c>
      <c r="G5" s="13">
        <v>0.3</v>
      </c>
    </row>
    <row r="6" spans="1:7" x14ac:dyDescent="0.25">
      <c r="A6" s="7">
        <v>1003</v>
      </c>
      <c r="B6" s="9" t="s">
        <v>77</v>
      </c>
      <c r="C6" s="9">
        <v>56</v>
      </c>
      <c r="D6" s="1" t="s">
        <v>89</v>
      </c>
      <c r="E6" s="11">
        <v>22.4</v>
      </c>
      <c r="F6" s="9">
        <v>30.24</v>
      </c>
      <c r="G6" s="13">
        <v>0.2</v>
      </c>
    </row>
    <row r="7" spans="1:7" x14ac:dyDescent="0.25">
      <c r="A7" s="7">
        <v>1004</v>
      </c>
      <c r="B7" s="9" t="s">
        <v>78</v>
      </c>
      <c r="C7" s="9">
        <v>23</v>
      </c>
      <c r="D7" s="1" t="s">
        <v>89</v>
      </c>
      <c r="E7" s="11">
        <v>33.6</v>
      </c>
      <c r="F7" s="9">
        <v>45.36</v>
      </c>
      <c r="G7" s="13">
        <v>0.5</v>
      </c>
    </row>
    <row r="8" spans="1:7" x14ac:dyDescent="0.25">
      <c r="A8" s="7">
        <v>1005</v>
      </c>
      <c r="B8" s="9" t="s">
        <v>79</v>
      </c>
      <c r="C8" s="9">
        <v>45</v>
      </c>
      <c r="D8" s="1" t="s">
        <v>89</v>
      </c>
      <c r="E8" s="11">
        <v>413</v>
      </c>
      <c r="F8" s="9">
        <v>55.79</v>
      </c>
      <c r="G8" s="13">
        <v>0.1</v>
      </c>
    </row>
    <row r="9" spans="1:7" x14ac:dyDescent="0.25">
      <c r="A9" s="7">
        <v>1006</v>
      </c>
      <c r="B9" s="9" t="s">
        <v>80</v>
      </c>
      <c r="C9" s="9">
        <v>15</v>
      </c>
      <c r="D9" s="1" t="s">
        <v>89</v>
      </c>
      <c r="E9" s="11">
        <v>89.6</v>
      </c>
      <c r="F9" s="9">
        <v>120.96</v>
      </c>
      <c r="G9" s="13">
        <v>0.4</v>
      </c>
    </row>
    <row r="10" spans="1:7" x14ac:dyDescent="0.25">
      <c r="A10" s="7">
        <v>1007</v>
      </c>
      <c r="B10" s="9" t="s">
        <v>81</v>
      </c>
      <c r="C10" s="9">
        <v>40</v>
      </c>
      <c r="D10" s="1" t="s">
        <v>89</v>
      </c>
      <c r="E10" s="11">
        <v>549</v>
      </c>
      <c r="F10" s="9">
        <v>741.86</v>
      </c>
      <c r="G10" s="13">
        <v>0.1</v>
      </c>
    </row>
    <row r="11" spans="1:7" x14ac:dyDescent="0.25">
      <c r="A11" s="7">
        <v>1008</v>
      </c>
      <c r="B11" s="9" t="s">
        <v>82</v>
      </c>
      <c r="C11" s="9">
        <v>30</v>
      </c>
      <c r="D11" s="1" t="s">
        <v>89</v>
      </c>
      <c r="E11" s="11">
        <v>25.9</v>
      </c>
      <c r="F11" s="9">
        <v>35</v>
      </c>
      <c r="G11" s="13">
        <v>0.41</v>
      </c>
    </row>
    <row r="12" spans="1:7" x14ac:dyDescent="0.25">
      <c r="A12" s="7">
        <v>1009</v>
      </c>
      <c r="B12" s="9" t="s">
        <v>83</v>
      </c>
      <c r="C12" s="9">
        <v>55</v>
      </c>
      <c r="D12" s="1" t="s">
        <v>89</v>
      </c>
      <c r="E12" s="11">
        <v>40.6</v>
      </c>
      <c r="F12" s="9">
        <v>54.81</v>
      </c>
      <c r="G12" s="13">
        <v>0.12</v>
      </c>
    </row>
    <row r="13" spans="1:7" x14ac:dyDescent="0.25">
      <c r="A13" s="7">
        <v>1010</v>
      </c>
      <c r="B13" s="9" t="s">
        <v>84</v>
      </c>
      <c r="C13" s="9">
        <v>12</v>
      </c>
      <c r="D13" s="1" t="s">
        <v>89</v>
      </c>
      <c r="E13" s="11">
        <v>7</v>
      </c>
      <c r="F13" s="9">
        <v>9.4499999999999993</v>
      </c>
      <c r="G13" s="13">
        <v>0.1</v>
      </c>
    </row>
    <row r="14" spans="1:7" x14ac:dyDescent="0.25">
      <c r="A14" s="7">
        <v>1011</v>
      </c>
      <c r="B14" s="9" t="s">
        <v>85</v>
      </c>
      <c r="C14" s="9">
        <v>45</v>
      </c>
      <c r="D14" s="1" t="s">
        <v>89</v>
      </c>
      <c r="E14" s="11">
        <v>20.3</v>
      </c>
      <c r="F14" s="9">
        <v>27.44</v>
      </c>
      <c r="G14" s="13">
        <v>0.1</v>
      </c>
    </row>
    <row r="15" spans="1:7" x14ac:dyDescent="0.25">
      <c r="A15" s="7">
        <v>1012</v>
      </c>
      <c r="B15" s="9" t="s">
        <v>86</v>
      </c>
      <c r="C15" s="9">
        <v>12</v>
      </c>
      <c r="D15" s="1" t="s">
        <v>89</v>
      </c>
      <c r="E15" s="11">
        <v>5.6</v>
      </c>
      <c r="F15" s="9">
        <v>7.56</v>
      </c>
      <c r="G15" s="13">
        <v>0.3</v>
      </c>
    </row>
    <row r="16" spans="1:7" x14ac:dyDescent="0.25">
      <c r="A16" s="7">
        <v>1013</v>
      </c>
      <c r="B16" s="9" t="s">
        <v>87</v>
      </c>
      <c r="C16" s="9">
        <v>56</v>
      </c>
      <c r="D16" s="1" t="s">
        <v>89</v>
      </c>
      <c r="E16" s="11">
        <v>21</v>
      </c>
      <c r="F16" s="9">
        <v>28.35</v>
      </c>
      <c r="G16" s="13">
        <v>0.2</v>
      </c>
    </row>
    <row r="17" spans="1:7" ht="13.8" thickBot="1" x14ac:dyDescent="0.3">
      <c r="A17" s="8">
        <v>1014</v>
      </c>
      <c r="B17" s="10" t="s">
        <v>88</v>
      </c>
      <c r="C17" s="10">
        <v>10</v>
      </c>
      <c r="D17" s="6" t="s">
        <v>89</v>
      </c>
      <c r="E17" s="29">
        <v>3.5</v>
      </c>
      <c r="F17" s="30">
        <v>4.76</v>
      </c>
      <c r="G17" s="31">
        <v>0.5</v>
      </c>
    </row>
    <row r="18" spans="1:7" x14ac:dyDescent="0.25">
      <c r="F18" s="12"/>
    </row>
  </sheetData>
  <mergeCells count="1">
    <mergeCell ref="B1:E1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</sheetPr>
  <dimension ref="B2:I37"/>
  <sheetViews>
    <sheetView tabSelected="1" topLeftCell="A9" workbookViewId="0">
      <selection activeCell="D32" sqref="D32"/>
    </sheetView>
  </sheetViews>
  <sheetFormatPr defaultRowHeight="13.2" x14ac:dyDescent="0.25"/>
  <cols>
    <col min="1" max="1" width="4" customWidth="1"/>
    <col min="2" max="2" width="10" customWidth="1"/>
    <col min="3" max="3" width="14.88671875" bestFit="1" customWidth="1"/>
    <col min="4" max="4" width="24.44140625" customWidth="1"/>
    <col min="5" max="5" width="13.21875" customWidth="1"/>
    <col min="6" max="6" width="12.44140625" bestFit="1" customWidth="1"/>
    <col min="7" max="7" width="14.6640625" customWidth="1"/>
    <col min="8" max="8" width="12.5546875" customWidth="1"/>
    <col min="9" max="9" width="24.109375" customWidth="1"/>
  </cols>
  <sheetData>
    <row r="2" spans="2:9" ht="27.75" customHeight="1" x14ac:dyDescent="0.25">
      <c r="B2" s="70" t="s">
        <v>99</v>
      </c>
      <c r="C2" s="70"/>
      <c r="D2" s="70"/>
      <c r="E2" s="70"/>
      <c r="F2" s="70"/>
      <c r="G2" s="70"/>
      <c r="H2" s="70"/>
      <c r="I2" s="70"/>
    </row>
    <row r="3" spans="2:9" ht="43.95" customHeight="1" x14ac:dyDescent="0.25">
      <c r="B3" s="69" t="s">
        <v>96</v>
      </c>
      <c r="C3" s="71"/>
      <c r="D3" s="71"/>
      <c r="E3" s="71"/>
      <c r="F3" s="71"/>
      <c r="G3" s="71"/>
      <c r="H3" s="71"/>
      <c r="I3" s="71"/>
    </row>
    <row r="4" spans="2:9" ht="42.6" customHeight="1" x14ac:dyDescent="0.25">
      <c r="B4" s="69" t="s">
        <v>93</v>
      </c>
      <c r="C4" s="69"/>
      <c r="D4" s="69"/>
      <c r="E4" s="69"/>
      <c r="F4" s="69"/>
      <c r="G4" s="69"/>
      <c r="H4" s="69"/>
      <c r="I4" s="69"/>
    </row>
    <row r="5" spans="2:9" ht="18.600000000000001" customHeight="1" x14ac:dyDescent="0.25">
      <c r="B5" s="69" t="s">
        <v>94</v>
      </c>
      <c r="C5" s="71"/>
      <c r="D5" s="71"/>
      <c r="E5" s="71"/>
      <c r="F5" s="71"/>
      <c r="G5" s="71"/>
      <c r="H5" s="71"/>
      <c r="I5" s="71"/>
    </row>
    <row r="6" spans="2:9" ht="46.95" customHeight="1" x14ac:dyDescent="0.25">
      <c r="B6" s="69" t="s">
        <v>95</v>
      </c>
      <c r="C6" s="69"/>
      <c r="D6" s="69"/>
      <c r="E6" s="69"/>
      <c r="F6" s="69"/>
      <c r="G6" s="69"/>
      <c r="H6" s="69"/>
      <c r="I6" s="69"/>
    </row>
    <row r="7" spans="2:9" ht="18.600000000000001" customHeight="1" x14ac:dyDescent="0.25">
      <c r="B7" s="33" t="s">
        <v>97</v>
      </c>
      <c r="C7" s="34"/>
      <c r="D7" s="34"/>
      <c r="E7" s="34"/>
      <c r="F7" s="34"/>
      <c r="G7" s="34"/>
      <c r="H7" s="34"/>
      <c r="I7" s="34"/>
    </row>
    <row r="8" spans="2:9" ht="32.4" customHeight="1" x14ac:dyDescent="0.25">
      <c r="B8" s="69" t="s">
        <v>98</v>
      </c>
      <c r="C8" s="69"/>
      <c r="D8" s="69"/>
      <c r="E8" s="69"/>
      <c r="F8" s="69"/>
      <c r="G8" s="69"/>
      <c r="H8" s="69"/>
      <c r="I8" s="69"/>
    </row>
    <row r="9" spans="2:9" ht="13.8" thickBot="1" x14ac:dyDescent="0.3"/>
    <row r="10" spans="2:9" x14ac:dyDescent="0.25">
      <c r="B10" s="36"/>
      <c r="C10" s="37"/>
      <c r="D10" s="37"/>
      <c r="E10" s="37"/>
      <c r="F10" s="37"/>
      <c r="G10" s="37"/>
      <c r="H10" s="38"/>
    </row>
    <row r="11" spans="2:9" x14ac:dyDescent="0.25">
      <c r="B11" s="39"/>
      <c r="C11" s="35" t="s">
        <v>100</v>
      </c>
      <c r="D11" s="72"/>
      <c r="E11" s="40"/>
      <c r="F11" s="65" t="s">
        <v>104</v>
      </c>
      <c r="G11" s="65"/>
      <c r="H11" s="66"/>
    </row>
    <row r="12" spans="2:9" x14ac:dyDescent="0.25">
      <c r="B12" s="39"/>
      <c r="C12" s="35" t="s">
        <v>101</v>
      </c>
      <c r="D12" s="9" t="str">
        <f>IF(D11,Клиенти!B4:B18&amp;" "&amp;Клиенти!C4:C18&amp; " "&amp;Клиенти!D4:D18,"")</f>
        <v/>
      </c>
      <c r="E12" s="40"/>
      <c r="F12" s="65" t="s">
        <v>105</v>
      </c>
      <c r="G12" s="65"/>
      <c r="H12" s="66"/>
    </row>
    <row r="13" spans="2:9" x14ac:dyDescent="0.25">
      <c r="B13" s="39"/>
      <c r="C13" s="35" t="s">
        <v>103</v>
      </c>
      <c r="D13" s="2" t="str">
        <f>IF(D11 &lt;&gt; "",Клиенти!E4:E18,"")</f>
        <v/>
      </c>
      <c r="E13" s="40"/>
      <c r="F13" s="65" t="s">
        <v>106</v>
      </c>
      <c r="G13" s="65"/>
      <c r="H13" s="66"/>
    </row>
    <row r="14" spans="2:9" x14ac:dyDescent="0.25">
      <c r="B14" s="39"/>
      <c r="C14" s="52" t="s">
        <v>102</v>
      </c>
      <c r="D14" s="73" t="str">
        <f>IF(D11 &lt;&gt; "",Клиенти!G4:G18&amp;" "&amp;Клиенти!F4:F18,"")</f>
        <v/>
      </c>
      <c r="E14" s="40"/>
      <c r="F14" s="65" t="s">
        <v>107</v>
      </c>
      <c r="G14" s="65"/>
      <c r="H14" s="66"/>
    </row>
    <row r="15" spans="2:9" x14ac:dyDescent="0.25">
      <c r="B15" s="39"/>
      <c r="C15" s="40"/>
      <c r="D15" s="40"/>
      <c r="E15" s="40"/>
      <c r="F15" s="40"/>
      <c r="G15" s="40"/>
      <c r="H15" s="41"/>
    </row>
    <row r="16" spans="2:9" x14ac:dyDescent="0.25">
      <c r="B16" s="39"/>
      <c r="C16" s="40"/>
      <c r="D16" s="40"/>
      <c r="E16" s="40"/>
      <c r="F16" s="40"/>
      <c r="G16" s="40"/>
      <c r="H16" s="41"/>
    </row>
    <row r="17" spans="2:8" x14ac:dyDescent="0.25">
      <c r="B17" s="39"/>
      <c r="C17" s="40"/>
      <c r="D17" s="40"/>
      <c r="E17" s="40"/>
      <c r="F17" s="42"/>
      <c r="G17" s="40"/>
      <c r="H17" s="41"/>
    </row>
    <row r="18" spans="2:8" x14ac:dyDescent="0.25">
      <c r="B18" s="39"/>
      <c r="C18" s="43" t="s">
        <v>108</v>
      </c>
      <c r="D18" s="78"/>
      <c r="E18" s="40"/>
      <c r="F18" s="42" t="s">
        <v>109</v>
      </c>
      <c r="G18" s="62">
        <f ca="1">TODAY()</f>
        <v>44253</v>
      </c>
      <c r="H18" s="41"/>
    </row>
    <row r="19" spans="2:8" ht="13.8" thickBot="1" x14ac:dyDescent="0.3">
      <c r="B19" s="39"/>
      <c r="C19" s="40"/>
      <c r="D19" s="40"/>
      <c r="E19" s="40"/>
      <c r="F19" s="40"/>
      <c r="G19" s="40"/>
      <c r="H19" s="41"/>
    </row>
    <row r="20" spans="2:8" x14ac:dyDescent="0.25">
      <c r="B20" s="39"/>
      <c r="C20" s="53" t="s">
        <v>110</v>
      </c>
      <c r="D20" s="54" t="s">
        <v>69</v>
      </c>
      <c r="E20" s="54" t="s">
        <v>70</v>
      </c>
      <c r="F20" s="54" t="s">
        <v>111</v>
      </c>
      <c r="G20" s="55" t="s">
        <v>112</v>
      </c>
      <c r="H20" s="41"/>
    </row>
    <row r="21" spans="2:8" x14ac:dyDescent="0.25">
      <c r="B21" s="39"/>
      <c r="C21" s="74"/>
      <c r="D21" s="56" t="str">
        <f>IF(C21&lt;&gt;"",LOOKUP(Фактура!C21,Артикули!$A$4:$A$17,Артикули!$B$4:$B$17),"")</f>
        <v/>
      </c>
      <c r="E21" s="75"/>
      <c r="F21" s="57" t="str">
        <f>IF(C21&lt;&gt;"",LOOKUP(C21,Артикули!$A$4:$A$17,Артикули!$F$4:$F$17),"")</f>
        <v/>
      </c>
      <c r="G21" s="58" t="str">
        <f>IF(AND(C21&lt;&gt;"",E21&lt;&gt;""),E21*F21,"")</f>
        <v/>
      </c>
      <c r="H21" s="41"/>
    </row>
    <row r="22" spans="2:8" x14ac:dyDescent="0.25">
      <c r="B22" s="39"/>
      <c r="C22" s="74"/>
      <c r="D22" s="56" t="str">
        <f>IF(C22&lt;&gt;"",LOOKUP(Фактура!C22,Артикули!$A$4:$A$17,Артикули!$B$4:$B$17),"")</f>
        <v/>
      </c>
      <c r="E22" s="75"/>
      <c r="F22" s="57" t="str">
        <f>IF(C22&lt;&gt;"",LOOKUP(C22,Артикули!$A$4:$A$17,Артикули!$F$4:$F$17),"")</f>
        <v/>
      </c>
      <c r="G22" s="58" t="str">
        <f t="shared" ref="G22:G30" si="0">IF(AND(C22&lt;&gt;"",E22&lt;&gt;""),E22*F22,"")</f>
        <v/>
      </c>
      <c r="H22" s="41"/>
    </row>
    <row r="23" spans="2:8" x14ac:dyDescent="0.25">
      <c r="B23" s="39"/>
      <c r="C23" s="74"/>
      <c r="D23" s="56" t="str">
        <f>IF(C23&lt;&gt;"",LOOKUP(Фактура!C23,Артикули!$A$4:$A$17,Артикули!$B$4:$B$17),"")</f>
        <v/>
      </c>
      <c r="E23" s="75"/>
      <c r="F23" s="57" t="str">
        <f>IF(C23&lt;&gt;"",LOOKUP(C23,Артикули!$A$4:$A$17,Артикули!$F$4:$F$17),"")</f>
        <v/>
      </c>
      <c r="G23" s="58" t="str">
        <f t="shared" si="0"/>
        <v/>
      </c>
      <c r="H23" s="41"/>
    </row>
    <row r="24" spans="2:8" x14ac:dyDescent="0.25">
      <c r="B24" s="39"/>
      <c r="C24" s="74"/>
      <c r="D24" s="56" t="str">
        <f>IF(C24&lt;&gt;"",LOOKUP(Фактура!C24,Артикули!$A$4:$A$17,Артикули!$B$4:$B$17),"")</f>
        <v/>
      </c>
      <c r="E24" s="75"/>
      <c r="F24" s="57" t="str">
        <f>IF(C24&lt;&gt;"",LOOKUP(C24,Артикули!$A$4:$A$17,Артикули!$F$4:$F$17),"")</f>
        <v/>
      </c>
      <c r="G24" s="58" t="str">
        <f t="shared" si="0"/>
        <v/>
      </c>
      <c r="H24" s="41"/>
    </row>
    <row r="25" spans="2:8" x14ac:dyDescent="0.25">
      <c r="B25" s="39"/>
      <c r="C25" s="74"/>
      <c r="D25" s="56" t="str">
        <f>IF(C25&lt;&gt;"",LOOKUP(Фактура!C25,Артикули!$A$4:$A$17,Артикули!$B$4:$B$17),"")</f>
        <v/>
      </c>
      <c r="E25" s="75"/>
      <c r="F25" s="57" t="str">
        <f>IF(C25&lt;&gt;"",LOOKUP(C25,Артикули!$A$4:$A$17,Артикули!$F$4:$F$17),"")</f>
        <v/>
      </c>
      <c r="G25" s="58" t="str">
        <f t="shared" si="0"/>
        <v/>
      </c>
      <c r="H25" s="41"/>
    </row>
    <row r="26" spans="2:8" x14ac:dyDescent="0.25">
      <c r="B26" s="39"/>
      <c r="C26" s="74"/>
      <c r="D26" s="56" t="str">
        <f>IF(C26&lt;&gt;"",LOOKUP(Фактура!C26,Артикули!$A$4:$A$17,Артикули!$B$4:$B$17),"")</f>
        <v/>
      </c>
      <c r="E26" s="75"/>
      <c r="F26" s="57" t="str">
        <f>IF(C26&lt;&gt;"",LOOKUP(C26,Артикули!$A$4:$A$17,Артикули!$F$4:$F$17),"")</f>
        <v/>
      </c>
      <c r="G26" s="58" t="str">
        <f t="shared" si="0"/>
        <v/>
      </c>
      <c r="H26" s="41"/>
    </row>
    <row r="27" spans="2:8" x14ac:dyDescent="0.25">
      <c r="B27" s="39"/>
      <c r="C27" s="74"/>
      <c r="D27" s="56" t="str">
        <f>IF(C27&lt;&gt;"",LOOKUP(Фактура!C27,Артикули!$A$4:$A$17,Артикули!$B$4:$B$17),"")</f>
        <v/>
      </c>
      <c r="E27" s="75"/>
      <c r="F27" s="57" t="str">
        <f>IF(C27&lt;&gt;"",LOOKUP(C27,Артикули!$A$4:$A$17,Артикули!$F$4:$F$17),"")</f>
        <v/>
      </c>
      <c r="G27" s="58" t="str">
        <f t="shared" si="0"/>
        <v/>
      </c>
      <c r="H27" s="41"/>
    </row>
    <row r="28" spans="2:8" x14ac:dyDescent="0.25">
      <c r="B28" s="39"/>
      <c r="C28" s="74"/>
      <c r="D28" s="56" t="str">
        <f>IF(C28&lt;&gt;"",LOOKUP(Фактура!C28,Артикули!$A$4:$A$17,Артикули!$B$4:$B$17),"")</f>
        <v/>
      </c>
      <c r="E28" s="75"/>
      <c r="F28" s="57" t="str">
        <f>IF(C28&lt;&gt;"",LOOKUP(C28,Артикули!$A$4:$A$17,Артикули!$F$4:$F$17),"")</f>
        <v/>
      </c>
      <c r="G28" s="58" t="str">
        <f t="shared" si="0"/>
        <v/>
      </c>
      <c r="H28" s="41"/>
    </row>
    <row r="29" spans="2:8" x14ac:dyDescent="0.25">
      <c r="B29" s="39"/>
      <c r="C29" s="74"/>
      <c r="D29" s="56" t="str">
        <f>IF(C29&lt;&gt;"",LOOKUP(Фактура!C29,Артикули!$A$4:$A$17,Артикули!$B$4:$B$17),"")</f>
        <v/>
      </c>
      <c r="E29" s="76"/>
      <c r="F29" s="57" t="str">
        <f>IF(C29&lt;&gt;"",LOOKUP(C29,Артикули!$A$4:$A$17,Артикули!$F$4:$F$17),"")</f>
        <v/>
      </c>
      <c r="G29" s="58" t="str">
        <f t="shared" si="0"/>
        <v/>
      </c>
      <c r="H29" s="41"/>
    </row>
    <row r="30" spans="2:8" ht="13.8" thickBot="1" x14ac:dyDescent="0.3">
      <c r="B30" s="39"/>
      <c r="C30" s="74"/>
      <c r="D30" s="56" t="str">
        <f>IF(C30&lt;&gt;"",LOOKUP(Фактура!C30,Артикули!$A$4:$A$17,Артикули!$B$4:$B$17),"")</f>
        <v/>
      </c>
      <c r="E30" s="77"/>
      <c r="F30" s="57" t="str">
        <f>IF(C30&lt;&gt;"",LOOKUP(C30,Артикули!$A$4:$A$17,Артикули!$F$4:$F$17),"")</f>
        <v/>
      </c>
      <c r="G30" s="58" t="str">
        <f t="shared" si="0"/>
        <v/>
      </c>
      <c r="H30" s="41"/>
    </row>
    <row r="31" spans="2:8" x14ac:dyDescent="0.25">
      <c r="B31" s="39"/>
      <c r="C31" s="40"/>
      <c r="D31" s="40"/>
      <c r="E31" s="42"/>
      <c r="F31" s="49" t="s">
        <v>113</v>
      </c>
      <c r="G31" s="59" t="str">
        <f>IF(G21&lt;&gt;"",SUM(G21:G30),"")</f>
        <v/>
      </c>
      <c r="H31" s="41"/>
    </row>
    <row r="32" spans="2:8" ht="13.8" thickBot="1" x14ac:dyDescent="0.3">
      <c r="B32" s="39"/>
      <c r="C32" s="40"/>
      <c r="D32" s="40"/>
      <c r="E32" s="47"/>
      <c r="F32" s="50" t="s">
        <v>114</v>
      </c>
      <c r="G32" s="60" t="str">
        <f>IF(G31&lt;&gt;"",0.2*G31,"")</f>
        <v/>
      </c>
      <c r="H32" s="41"/>
    </row>
    <row r="33" spans="2:8" ht="13.8" thickBot="1" x14ac:dyDescent="0.3">
      <c r="B33" s="39"/>
      <c r="C33" s="40"/>
      <c r="D33" s="40"/>
      <c r="E33" s="40"/>
      <c r="F33" s="40"/>
      <c r="G33" s="40"/>
      <c r="H33" s="41"/>
    </row>
    <row r="34" spans="2:8" ht="13.8" thickBot="1" x14ac:dyDescent="0.3">
      <c r="B34" s="39"/>
      <c r="C34" s="40"/>
      <c r="D34" s="40"/>
      <c r="E34" s="48"/>
      <c r="F34" s="51" t="s">
        <v>115</v>
      </c>
      <c r="G34" s="61" t="str">
        <f>IF(AND(G31&lt;&gt;"",G32&lt;&gt;""),G31+G32,"")</f>
        <v/>
      </c>
      <c r="H34" s="41"/>
    </row>
    <row r="35" spans="2:8" x14ac:dyDescent="0.25">
      <c r="B35" s="39"/>
      <c r="C35" s="40"/>
      <c r="D35" s="40"/>
      <c r="E35" s="40"/>
      <c r="F35" s="40"/>
      <c r="G35" s="40"/>
      <c r="H35" s="41"/>
    </row>
    <row r="36" spans="2:8" x14ac:dyDescent="0.25">
      <c r="B36" s="67" t="s">
        <v>116</v>
      </c>
      <c r="C36" s="68"/>
      <c r="D36" s="68"/>
      <c r="E36" s="40"/>
      <c r="F36" s="40"/>
      <c r="G36" s="40"/>
      <c r="H36" s="41"/>
    </row>
    <row r="37" spans="2:8" ht="13.8" thickBot="1" x14ac:dyDescent="0.3">
      <c r="B37" s="44"/>
      <c r="C37" s="45"/>
      <c r="D37" s="45"/>
      <c r="E37" s="45"/>
      <c r="F37" s="45"/>
      <c r="G37" s="45"/>
      <c r="H37" s="46"/>
    </row>
  </sheetData>
  <mergeCells count="11">
    <mergeCell ref="B8:I8"/>
    <mergeCell ref="B2:I2"/>
    <mergeCell ref="B3:I3"/>
    <mergeCell ref="B5:I5"/>
    <mergeCell ref="B4:I4"/>
    <mergeCell ref="B6:I6"/>
    <mergeCell ref="F11:H11"/>
    <mergeCell ref="F12:H12"/>
    <mergeCell ref="F13:H13"/>
    <mergeCell ref="F14:H14"/>
    <mergeCell ref="B36:D36"/>
  </mergeCells>
  <phoneticPr fontId="2" type="noConversion"/>
  <dataValidations count="1">
    <dataValidation type="whole" allowBlank="1" showInputMessage="1" showErrorMessage="1" errorTitle="Внимание!" error="Некоректно въведено количество на артикул! Моля, въведете количество от 1 до 10 броя." promptTitle="Въведете количество" prompt="Въведете количество от 1 до 10 броя." sqref="E21:E30" xr:uid="{F49122C0-0EC1-4417-86ED-D3A9185DF411}">
      <formula1>1</formula1>
      <formula2>10</formula2>
    </dataValidation>
  </dataValidations>
  <pageMargins left="0.75" right="0.75" top="1" bottom="1" header="0.5" footer="0.5"/>
  <pageSetup paperSize="9" orientation="landscape" horizont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 showErrorMessage="1" errorTitle="Внимание!" error="Въведеният номер на клиент не е коректен! Моля, изберете от списъка с номера на клиенти!" promptTitle="Изберете номер на клиент" prompt="Моля, изберете от списъка с номера на клиенти" xr:uid="{16715F00-51CD-42B2-AAAE-2702B8F75018}">
          <x14:formula1>
            <xm:f>Клиенти!$A$4:$A$18</xm:f>
          </x14:formula1>
          <xm:sqref>D11</xm:sqref>
        </x14:dataValidation>
        <x14:dataValidation type="list" errorStyle="warning" allowBlank="1" showInputMessage="1" showErrorMessage="1" errorTitle="Внимание!" error="Въведеният номер на артикул не е коректен! Моля, изберете от списъка с номера на артикули" promptTitle="Въведете номер на артикул." prompt="Моля, изберете от списъка с номера на артикули." xr:uid="{1C9E8AA9-C6C9-4F7F-850B-937173C09119}">
          <x14:formula1>
            <xm:f>Артикули!$A$4:$A$17</xm:f>
          </x14:formula1>
          <xm:sqref>C21:C30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Клиенти</vt:lpstr>
      <vt:lpstr>Артикули</vt:lpstr>
      <vt:lpstr>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PC-TONY</cp:lastModifiedBy>
  <cp:lastPrinted>2006-11-29T13:11:05Z</cp:lastPrinted>
  <dcterms:created xsi:type="dcterms:W3CDTF">2003-06-22T18:07:02Z</dcterms:created>
  <dcterms:modified xsi:type="dcterms:W3CDTF">2021-02-26T10:43:34Z</dcterms:modified>
</cp:coreProperties>
</file>