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defaultThemeVersion="124226"/>
  <mc:AlternateContent xmlns:mc="http://schemas.openxmlformats.org/markup-compatibility/2006">
    <mc:Choice Requires="x15">
      <x15ac:absPath xmlns:x15ac="http://schemas.microsoft.com/office/spreadsheetml/2010/11/ac" url="C:\Users\laura\bootcamp\Final_Project_Repo\"/>
    </mc:Choice>
  </mc:AlternateContent>
  <xr:revisionPtr revIDLastSave="0" documentId="8_{D98B8E0A-76F6-4784-BF1D-94FA87CCA28B}" xr6:coauthVersionLast="47" xr6:coauthVersionMax="47" xr10:uidLastSave="{00000000-0000-0000-0000-000000000000}"/>
  <bookViews>
    <workbookView xWindow="-120" yWindow="-120" windowWidth="29040" windowHeight="15840" activeTab="1" xr2:uid="{00000000-000D-0000-FFFF-FFFF00000000}"/>
  </bookViews>
  <sheets>
    <sheet name="More --&gt;" sheetId="9" r:id="rId1"/>
    <sheet name="Data Complete" sheetId="6" r:id="rId2"/>
    <sheet name="Data_Start" sheetId="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5" i="6" l="1"/>
  <c r="D51" i="6"/>
  <c r="D50" i="6"/>
  <c r="D29" i="6"/>
  <c r="E13" i="8"/>
  <c r="D31" i="6" l="1"/>
  <c r="D30" i="6"/>
  <c r="D24" i="6"/>
  <c r="D25" i="6" s="1"/>
  <c r="E43" i="6"/>
  <c r="E51" i="6"/>
  <c r="E41" i="6"/>
  <c r="E55" i="6"/>
  <c r="E56" i="6"/>
  <c r="E29" i="6"/>
  <c r="E13" i="6"/>
  <c r="E57" i="6"/>
  <c r="E58" i="6"/>
  <c r="E54" i="6"/>
  <c r="E44" i="6"/>
  <c r="E46" i="6"/>
  <c r="E47" i="6"/>
  <c r="E11" i="6"/>
  <c r="E53" i="6"/>
  <c r="E12" i="6"/>
  <c r="E38" i="6"/>
  <c r="E10" i="6"/>
  <c r="E48" i="6"/>
  <c r="E25" i="6"/>
  <c r="E24" i="6"/>
  <c r="E39" i="6"/>
  <c r="E5" i="6"/>
  <c r="E33" i="6"/>
  <c r="E28" i="6"/>
  <c r="E40" i="6"/>
  <c r="E6" i="6"/>
  <c r="E60" i="6"/>
  <c r="E50" i="6"/>
  <c r="E4" i="6"/>
  <c r="E42" i="6"/>
  <c r="E19" i="6"/>
  <c r="E52" i="6"/>
  <c r="E34" i="6"/>
  <c r="E18" i="6"/>
  <c r="E26" i="6"/>
  <c r="E36" i="6"/>
  <c r="E16" i="6"/>
  <c r="E27" i="6"/>
  <c r="E45" i="6"/>
  <c r="E20" i="6"/>
  <c r="E35" i="6"/>
  <c r="E31" i="6"/>
  <c r="E23" i="6"/>
  <c r="E49" i="8"/>
  <c r="E15" i="6"/>
  <c r="E9" i="6"/>
  <c r="E8" i="6"/>
  <c r="E30" i="6"/>
  <c r="E21" i="6"/>
  <c r="E14" i="6"/>
  <c r="E49" i="6"/>
  <c r="E22" i="6"/>
  <c r="E37" i="6"/>
  <c r="E32" i="6"/>
  <c r="E59" i="6"/>
  <c r="E7" i="6"/>
  <c r="E17" i="6"/>
  <c r="E3" i="6"/>
  <c r="D59" i="6" l="1"/>
  <c r="D46" i="6" l="1"/>
  <c r="D39" i="6" l="1"/>
  <c r="D5" i="6" l="1"/>
  <c r="D6" i="6"/>
  <c r="D4" i="6"/>
  <c r="D9" i="6" s="1"/>
  <c r="D12" i="6" s="1"/>
  <c r="D18" i="6" l="1"/>
  <c r="D38" i="6" l="1"/>
  <c r="D34" i="6" l="1"/>
  <c r="D40" i="6" l="1"/>
  <c r="D41" i="6" s="1"/>
  <c r="D45" i="6" s="1"/>
  <c r="D47" i="6" s="1"/>
  <c r="D54" i="6" l="1"/>
  <c r="D56" i="6" s="1"/>
  <c r="D58" i="6" s="1"/>
  <c r="D60" i="6" s="1"/>
  <c r="D52" i="6" l="1"/>
</calcChain>
</file>

<file path=xl/sharedStrings.xml><?xml version="1.0" encoding="utf-8"?>
<sst xmlns="http://schemas.openxmlformats.org/spreadsheetml/2006/main" count="98" uniqueCount="46">
  <si>
    <t>Closing Costs (lawyer, appraisal, etc.)</t>
  </si>
  <si>
    <t>Realtor Fee</t>
  </si>
  <si>
    <t>Own Equity</t>
  </si>
  <si>
    <t>Taxes and Fees</t>
  </si>
  <si>
    <t>Rehab Costs (repairs, etc.)</t>
  </si>
  <si>
    <t>Annual Interest Rate</t>
  </si>
  <si>
    <t>Term of Loan in Years</t>
  </si>
  <si>
    <t>Rental Income per month</t>
  </si>
  <si>
    <t>Other</t>
  </si>
  <si>
    <t>Insurance</t>
  </si>
  <si>
    <t>Investment</t>
  </si>
  <si>
    <t>Purchase Price Property</t>
  </si>
  <si>
    <t>Resulting Financing Requirement</t>
  </si>
  <si>
    <t>Resulting Monthly Loan Payment</t>
  </si>
  <si>
    <t>Monthly Cash Flow</t>
  </si>
  <si>
    <t>Monthly Expenses</t>
  </si>
  <si>
    <t>Real Estate Taxes (on property value)</t>
  </si>
  <si>
    <t>Monthly Debt Service</t>
  </si>
  <si>
    <t>Total Investment</t>
  </si>
  <si>
    <t>Maintenance &amp; Repairs (on rental income)</t>
  </si>
  <si>
    <t>Property Management (on rental income)</t>
  </si>
  <si>
    <t>Yearly Cash Flow</t>
  </si>
  <si>
    <t>Invested Equity</t>
  </si>
  <si>
    <t>CoC Return</t>
  </si>
  <si>
    <t>less reserve for vacancy (on rental income)</t>
  </si>
  <si>
    <t>Other income (parking, laundry, etc.)</t>
  </si>
  <si>
    <t>Other expenses</t>
  </si>
  <si>
    <t>ROI (without principal pay down)</t>
  </si>
  <si>
    <t>Monthly Cash Flow (full mortgage)</t>
  </si>
  <si>
    <t>Monthly Cash Flow (interest only)</t>
  </si>
  <si>
    <t>RoI Return</t>
  </si>
  <si>
    <t>Monthly Revenue</t>
  </si>
  <si>
    <t>Cash on Cash Return (full mortgage)</t>
  </si>
  <si>
    <t>Monthly Principal payment</t>
  </si>
  <si>
    <t>Monthly Interest Payment</t>
  </si>
  <si>
    <t>plus monthly principal pay down</t>
  </si>
  <si>
    <t>Total Revenue</t>
  </si>
  <si>
    <t>Total Expenses</t>
  </si>
  <si>
    <t>Free Tutorials</t>
  </si>
  <si>
    <t xml:space="preserve">Browse through my free Excel tutorials to discover dashboard tips, chart tricks and advanced formula  techniques. </t>
  </si>
  <si>
    <t>Courses to help you succeed</t>
  </si>
  <si>
    <t>If you'd like to learn Excel in a structured way and in your own time, check out my bestselling courses:</t>
  </si>
  <si>
    <t>Favorite Resources</t>
  </si>
  <si>
    <t>Check out my list of favorite resources. It includes links to Excel books I've found helpful, courses on topics I'm interested in such as Power Query, data science and more.</t>
  </si>
  <si>
    <t>Sharing &amp; Learning</t>
  </si>
  <si>
    <t>Feel free to share this with anyone who can benefit!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</si>
</sst>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Red]\-&quot;€&quot;\ #,##0.00"/>
    <numFmt numFmtId="165" formatCode="0.0%"/>
  </numFmts>
  <fonts count="12">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5"/>
      <color theme="1"/>
      <name val="Calibri"/>
      <family val="2"/>
      <scheme val="minor"/>
    </font>
    <font>
      <b/>
      <sz val="13"/>
      <color theme="1"/>
      <name val="Calibri"/>
      <family val="2"/>
      <scheme val="minor"/>
    </font>
    <font>
      <b/>
      <sz val="14"/>
      <color theme="1"/>
      <name val="Calibri"/>
      <family val="2"/>
      <scheme val="minor"/>
    </font>
    <font>
      <b/>
      <sz val="14"/>
      <color rgb="FF363636"/>
      <name val="Lato"/>
      <family val="2"/>
    </font>
    <font>
      <u/>
      <sz val="11"/>
      <color theme="10"/>
      <name val="Calibri"/>
      <family val="2"/>
      <scheme val="minor"/>
    </font>
    <font>
      <u/>
      <sz val="11"/>
      <color theme="10"/>
      <name val="Schriftart für Textkörper"/>
      <family val="2"/>
    </font>
    <font>
      <b/>
      <sz val="14"/>
      <color theme="0"/>
      <name val="Lato"/>
      <family val="2"/>
    </font>
    <font>
      <sz val="12"/>
      <color theme="0" tint="-4.9989318521683403E-2"/>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FFFFC9"/>
        <bgColor indexed="64"/>
      </patternFill>
    </fill>
    <fill>
      <patternFill patternType="solid">
        <fgColor theme="0" tint="-4.9989318521683403E-2"/>
        <bgColor indexed="64"/>
      </patternFill>
    </fill>
    <fill>
      <patternFill patternType="solid">
        <fgColor rgb="FF9DA85E"/>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7">
    <xf numFmtId="0" fontId="0" fillId="0" borderId="0"/>
    <xf numFmtId="9" fontId="1" fillId="0" borderId="0" applyFont="0" applyFill="0" applyBorder="0" applyAlignment="0" applyProtection="0"/>
    <xf numFmtId="0" fontId="3" fillId="0" borderId="0"/>
    <xf numFmtId="9" fontId="3" fillId="0" borderId="0" applyFont="0" applyFill="0" applyBorder="0" applyAlignment="0" applyProtection="0"/>
    <xf numFmtId="0" fontId="1" fillId="0" borderId="0"/>
    <xf numFmtId="0" fontId="8" fillId="0" borderId="0" applyNumberFormat="0" applyFill="0" applyBorder="0" applyAlignment="0" applyProtection="0"/>
    <xf numFmtId="0" fontId="9" fillId="0" borderId="0" applyNumberFormat="0" applyFill="0" applyBorder="0" applyAlignment="0" applyProtection="0"/>
  </cellStyleXfs>
  <cellXfs count="35">
    <xf numFmtId="0" fontId="0" fillId="0" borderId="0" xfId="0"/>
    <xf numFmtId="165" fontId="0" fillId="0" borderId="0" xfId="1" applyNumberFormat="1" applyFont="1"/>
    <xf numFmtId="3" fontId="0" fillId="0" borderId="0" xfId="0" applyNumberFormat="1"/>
    <xf numFmtId="3" fontId="2" fillId="0" borderId="0" xfId="0" applyNumberFormat="1" applyFont="1"/>
    <xf numFmtId="0" fontId="2" fillId="0" borderId="0" xfId="0" applyFont="1"/>
    <xf numFmtId="0" fontId="0" fillId="0" borderId="0" xfId="0" applyAlignment="1">
      <alignment horizontal="left" indent="1"/>
    </xf>
    <xf numFmtId="3" fontId="0" fillId="0" borderId="1" xfId="0" applyNumberFormat="1" applyBorder="1"/>
    <xf numFmtId="3" fontId="0" fillId="0" borderId="0" xfId="0" applyNumberFormat="1" applyFont="1" applyFill="1"/>
    <xf numFmtId="0" fontId="0" fillId="0" borderId="0" xfId="0" applyFill="1"/>
    <xf numFmtId="0" fontId="5" fillId="2" borderId="0" xfId="0" applyFont="1" applyFill="1"/>
    <xf numFmtId="3" fontId="0" fillId="0" borderId="0" xfId="0" applyNumberFormat="1" applyFont="1" applyFill="1" applyBorder="1"/>
    <xf numFmtId="3" fontId="0" fillId="0" borderId="1" xfId="0" applyNumberFormat="1" applyFont="1" applyFill="1" applyBorder="1"/>
    <xf numFmtId="0" fontId="4" fillId="2" borderId="0" xfId="0" applyFont="1" applyFill="1"/>
    <xf numFmtId="0" fontId="0" fillId="2" borderId="0" xfId="0" applyFill="1"/>
    <xf numFmtId="3" fontId="2" fillId="0" borderId="0" xfId="0" applyNumberFormat="1" applyFont="1" applyFill="1"/>
    <xf numFmtId="0" fontId="0" fillId="0" borderId="0" xfId="0" applyAlignment="1">
      <alignment horizontal="left"/>
    </xf>
    <xf numFmtId="0" fontId="2" fillId="0" borderId="0" xfId="0" applyFont="1" applyAlignment="1">
      <alignment horizontal="left"/>
    </xf>
    <xf numFmtId="165" fontId="2" fillId="0" borderId="0" xfId="1" applyNumberFormat="1" applyFont="1"/>
    <xf numFmtId="165" fontId="0" fillId="3" borderId="0" xfId="1" applyNumberFormat="1" applyFont="1" applyFill="1"/>
    <xf numFmtId="3" fontId="0" fillId="3" borderId="0" xfId="0" applyNumberFormat="1" applyFont="1" applyFill="1"/>
    <xf numFmtId="3" fontId="0" fillId="3" borderId="1" xfId="0" applyNumberFormat="1" applyFont="1" applyFill="1" applyBorder="1"/>
    <xf numFmtId="0" fontId="0" fillId="3" borderId="0" xfId="0" applyFill="1" applyBorder="1"/>
    <xf numFmtId="164" fontId="0" fillId="0" borderId="0" xfId="0" applyNumberFormat="1"/>
    <xf numFmtId="0" fontId="1" fillId="0" borderId="0" xfId="4"/>
    <xf numFmtId="0" fontId="1" fillId="4" borderId="0" xfId="4" applyFill="1"/>
    <xf numFmtId="0" fontId="6" fillId="0" borderId="0" xfId="4" quotePrefix="1" applyFont="1"/>
    <xf numFmtId="0" fontId="7" fillId="0" borderId="0" xfId="4" applyFont="1"/>
    <xf numFmtId="0" fontId="8" fillId="0" borderId="0" xfId="5" applyFill="1" applyBorder="1"/>
    <xf numFmtId="0" fontId="0" fillId="0" borderId="0" xfId="0" applyAlignment="1">
      <alignment wrapText="1"/>
    </xf>
    <xf numFmtId="0" fontId="9" fillId="0" borderId="0" xfId="6" applyFill="1" applyBorder="1"/>
    <xf numFmtId="0" fontId="0" fillId="4" borderId="0" xfId="0" applyFill="1"/>
    <xf numFmtId="0" fontId="1" fillId="5" borderId="0" xfId="4" applyFill="1"/>
    <xf numFmtId="0" fontId="10" fillId="5" borderId="0" xfId="4" applyFont="1" applyFill="1"/>
    <xf numFmtId="0" fontId="11" fillId="5" borderId="0" xfId="4" applyFont="1" applyFill="1"/>
    <xf numFmtId="0" fontId="1" fillId="6" borderId="0" xfId="4" applyFill="1"/>
  </cellXfs>
  <cellStyles count="7">
    <cellStyle name="Hyperlink 2" xfId="5" xr:uid="{061B4897-C7AB-4FD8-BB57-AF0F2E338243}"/>
    <cellStyle name="Hyperlink 3" xfId="6" xr:uid="{9E650498-5C60-43C7-A812-EFEB9900CF39}"/>
    <cellStyle name="Normal" xfId="0" builtinId="0"/>
    <cellStyle name="Normal 2" xfId="4" xr:uid="{2743E4E5-FA70-43AC-BC75-3A9015CE9B6A}"/>
    <cellStyle name="Percent" xfId="1" builtinId="5"/>
    <cellStyle name="Prozent 2" xfId="3" xr:uid="{00000000-0005-0000-0000-000001000000}"/>
    <cellStyle name="Standard 2" xfId="2" xr:uid="{00000000-0005-0000-0000-000003000000}"/>
  </cellStyles>
  <dxfs count="0"/>
  <tableStyles count="0" defaultTableStyle="TableStyleMedium2" defaultPivotStyle="PivotStyleLight16"/>
  <colors>
    <mruColors>
      <color rgb="FFFFFF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xelplus.com/tutorials" TargetMode="External"/><Relationship Id="rId2" Type="http://schemas.openxmlformats.org/officeDocument/2006/relationships/image" Target="../media/image1.gif"/><Relationship Id="rId1" Type="http://schemas.openxmlformats.org/officeDocument/2006/relationships/hyperlink" Target="https://www.xelplus.com/resources/" TargetMode="External"/><Relationship Id="rId4" Type="http://schemas.openxmlformats.org/officeDocument/2006/relationships/hyperlink" Target="https://www.xelplus.com/courses" TargetMode="External"/></Relationships>
</file>

<file path=xl/drawings/drawing1.xml><?xml version="1.0" encoding="utf-8"?>
<xdr:wsDr xmlns:xdr="http://schemas.openxmlformats.org/drawingml/2006/spreadsheetDrawing" xmlns:a="http://schemas.openxmlformats.org/drawingml/2006/main">
  <xdr:oneCellAnchor>
    <xdr:from>
      <xdr:col>1</xdr:col>
      <xdr:colOff>114300</xdr:colOff>
      <xdr:row>0</xdr:row>
      <xdr:rowOff>9525</xdr:rowOff>
    </xdr:from>
    <xdr:ext cx="2571666" cy="646395"/>
    <xdr:sp macro="" textlink="">
      <xdr:nvSpPr>
        <xdr:cNvPr id="2" name="TextBox 1">
          <a:extLst>
            <a:ext uri="{FF2B5EF4-FFF2-40B4-BE49-F238E27FC236}">
              <a16:creationId xmlns:a16="http://schemas.microsoft.com/office/drawing/2014/main" id="{4D7B1F1B-55A0-4657-B043-E5AAEEE2C8D5}"/>
            </a:ext>
          </a:extLst>
        </xdr:cNvPr>
        <xdr:cNvSpPr txBox="1"/>
      </xdr:nvSpPr>
      <xdr:spPr>
        <a:xfrm>
          <a:off x="214313" y="9525"/>
          <a:ext cx="2571666" cy="646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600" baseline="0">
              <a:solidFill>
                <a:srgbClr val="363636"/>
              </a:solidFill>
              <a:latin typeface="Roboto Black" panose="02000000000000000000" pitchFamily="2" charset="0"/>
              <a:ea typeface="Roboto Black" panose="02000000000000000000" pitchFamily="2" charset="0"/>
              <a:cs typeface="Roboto Black" panose="02000000000000000000" pitchFamily="2" charset="0"/>
            </a:rPr>
            <a:t>Learn More</a:t>
          </a:r>
          <a:endParaRPr lang="en-GB" sz="3600">
            <a:solidFill>
              <a:srgbClr val="363636"/>
            </a:solidFill>
            <a:latin typeface="Roboto Black" panose="02000000000000000000" pitchFamily="2" charset="0"/>
            <a:ea typeface="Roboto Black" panose="02000000000000000000" pitchFamily="2" charset="0"/>
            <a:cs typeface="Roboto Black" panose="02000000000000000000" pitchFamily="2" charset="0"/>
          </a:endParaRPr>
        </a:p>
      </xdr:txBody>
    </xdr:sp>
    <xdr:clientData/>
  </xdr:oneCellAnchor>
  <xdr:twoCellAnchor editAs="oneCell">
    <xdr:from>
      <xdr:col>6</xdr:col>
      <xdr:colOff>485775</xdr:colOff>
      <xdr:row>1</xdr:row>
      <xdr:rowOff>38100</xdr:rowOff>
    </xdr:from>
    <xdr:to>
      <xdr:col>10</xdr:col>
      <xdr:colOff>428625</xdr:colOff>
      <xdr:row>2</xdr:row>
      <xdr:rowOff>95250</xdr:rowOff>
    </xdr:to>
    <xdr:pic>
      <xdr:nvPicPr>
        <xdr:cNvPr id="3" name="Picture 2">
          <a:hlinkClick xmlns:r="http://schemas.openxmlformats.org/officeDocument/2006/relationships" r:id="rId1"/>
          <a:extLst>
            <a:ext uri="{FF2B5EF4-FFF2-40B4-BE49-F238E27FC236}">
              <a16:creationId xmlns:a16="http://schemas.microsoft.com/office/drawing/2014/main" id="{C9162D87-6598-4211-877B-DBBBD192BA4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39063" y="219075"/>
          <a:ext cx="2552700" cy="238125"/>
        </a:xfrm>
        <a:prstGeom prst="rect">
          <a:avLst/>
        </a:prstGeom>
      </xdr:spPr>
    </xdr:pic>
    <xdr:clientData/>
  </xdr:twoCellAnchor>
  <xdr:twoCellAnchor editAs="absolute">
    <xdr:from>
      <xdr:col>2</xdr:col>
      <xdr:colOff>19050</xdr:colOff>
      <xdr:row>7</xdr:row>
      <xdr:rowOff>176213</xdr:rowOff>
    </xdr:from>
    <xdr:to>
      <xdr:col>2</xdr:col>
      <xdr:colOff>1247775</xdr:colOff>
      <xdr:row>8</xdr:row>
      <xdr:rowOff>271463</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73FB23AA-03CF-4400-9C87-004D8208519D}"/>
            </a:ext>
          </a:extLst>
        </xdr:cNvPr>
        <xdr:cNvSpPr/>
      </xdr:nvSpPr>
      <xdr:spPr>
        <a:xfrm>
          <a:off x="342900" y="1552576"/>
          <a:ext cx="1228725" cy="476250"/>
        </a:xfrm>
        <a:prstGeom prst="rect">
          <a:avLst/>
        </a:prstGeom>
        <a:solidFill>
          <a:srgbClr val="E88450"/>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Free</a:t>
          </a:r>
          <a:r>
            <a:rPr lang="en-US" sz="1200" baseline="0">
              <a:latin typeface="Lato" panose="020F0502020204030203" pitchFamily="34" charset="0"/>
            </a:rPr>
            <a:t> Tutorials</a:t>
          </a:r>
          <a:endParaRPr lang="en-US" sz="1200">
            <a:latin typeface="Lato" panose="020F0502020204030203" pitchFamily="34" charset="0"/>
          </a:endParaRPr>
        </a:p>
      </xdr:txBody>
    </xdr:sp>
    <xdr:clientData/>
  </xdr:twoCellAnchor>
  <xdr:twoCellAnchor editAs="absolute">
    <xdr:from>
      <xdr:col>2</xdr:col>
      <xdr:colOff>19050</xdr:colOff>
      <xdr:row>12</xdr:row>
      <xdr:rowOff>157162</xdr:rowOff>
    </xdr:from>
    <xdr:to>
      <xdr:col>2</xdr:col>
      <xdr:colOff>1247775</xdr:colOff>
      <xdr:row>13</xdr:row>
      <xdr:rowOff>128587</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8067C952-2B43-4D9D-BCD5-DAA9C8B21C33}"/>
            </a:ext>
          </a:extLst>
        </xdr:cNvPr>
        <xdr:cNvSpPr/>
      </xdr:nvSpPr>
      <xdr:spPr>
        <a:xfrm>
          <a:off x="342900" y="3028950"/>
          <a:ext cx="1228725" cy="476250"/>
        </a:xfrm>
        <a:prstGeom prst="rect">
          <a:avLst/>
        </a:prstGeom>
        <a:solidFill>
          <a:srgbClr val="2981B9"/>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Start</a:t>
          </a:r>
          <a:r>
            <a:rPr lang="en-US" sz="1200" baseline="0">
              <a:latin typeface="Lato" panose="020F0502020204030203" pitchFamily="34" charset="0"/>
            </a:rPr>
            <a:t> Learning</a:t>
          </a:r>
          <a:endParaRPr lang="en-US" sz="1200">
            <a:latin typeface="Lato" panose="020F0502020204030203" pitchFamily="34" charset="0"/>
          </a:endParaRPr>
        </a:p>
      </xdr:txBody>
    </xdr:sp>
    <xdr:clientData/>
  </xdr:twoCellAnchor>
  <xdr:twoCellAnchor editAs="absolute">
    <xdr:from>
      <xdr:col>2</xdr:col>
      <xdr:colOff>9525</xdr:colOff>
      <xdr:row>17</xdr:row>
      <xdr:rowOff>119062</xdr:rowOff>
    </xdr:from>
    <xdr:to>
      <xdr:col>2</xdr:col>
      <xdr:colOff>1238250</xdr:colOff>
      <xdr:row>20</xdr:row>
      <xdr:rowOff>33337</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0BF72003-E5F2-4192-905D-7FDDB16D176A}"/>
            </a:ext>
          </a:extLst>
        </xdr:cNvPr>
        <xdr:cNvSpPr/>
      </xdr:nvSpPr>
      <xdr:spPr>
        <a:xfrm>
          <a:off x="333375" y="4695825"/>
          <a:ext cx="1228725" cy="457200"/>
        </a:xfrm>
        <a:prstGeom prst="rect">
          <a:avLst/>
        </a:prstGeom>
        <a:solidFill>
          <a:srgbClr val="207245"/>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Browse</a:t>
          </a:r>
          <a:r>
            <a:rPr lang="en-US" sz="1200" baseline="0">
              <a:latin typeface="Lato" panose="020F0502020204030203" pitchFamily="34" charset="0"/>
            </a:rPr>
            <a:t> </a:t>
          </a:r>
          <a:endParaRPr lang="en-US" sz="1200">
            <a:latin typeface="Lato" panose="020F0502020204030203" pitchFamily="34" charset="0"/>
          </a:endParaRPr>
        </a:p>
      </xdr:txBody>
    </xdr:sp>
    <xdr:clientData/>
  </xdr:twoCellAnchor>
  <xdr:twoCellAnchor>
    <xdr:from>
      <xdr:col>6</xdr:col>
      <xdr:colOff>228600</xdr:colOff>
      <xdr:row>4</xdr:row>
      <xdr:rowOff>1</xdr:rowOff>
    </xdr:from>
    <xdr:to>
      <xdr:col>11</xdr:col>
      <xdr:colOff>28575</xdr:colOff>
      <xdr:row>10</xdr:row>
      <xdr:rowOff>66675</xdr:rowOff>
    </xdr:to>
    <xdr:sp macro="" textlink="">
      <xdr:nvSpPr>
        <xdr:cNvPr id="7" name="Speech Bubble: Rectangle 6">
          <a:hlinkClick xmlns:r="http://schemas.openxmlformats.org/officeDocument/2006/relationships" r:id="rId4"/>
          <a:extLst>
            <a:ext uri="{FF2B5EF4-FFF2-40B4-BE49-F238E27FC236}">
              <a16:creationId xmlns:a16="http://schemas.microsoft.com/office/drawing/2014/main" id="{4869D9F6-2BE3-45B3-B71D-7FEC93C5653C}"/>
            </a:ext>
          </a:extLst>
        </xdr:cNvPr>
        <xdr:cNvSpPr/>
      </xdr:nvSpPr>
      <xdr:spPr>
        <a:xfrm>
          <a:off x="7481888" y="642939"/>
          <a:ext cx="3062287" cy="1809749"/>
        </a:xfrm>
        <a:prstGeom prst="wedgeRectCallout">
          <a:avLst>
            <a:gd name="adj1" fmla="val 65789"/>
            <a:gd name="adj2" fmla="val 27491"/>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After having taken other VBA courses, I can say with certainty that this is the best by far, it is amazing the amount of tips, tricks and shortcuts that Leila teaches us and others do not. It shows the effort and love that Leila delivers in each course she does.</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Felix Valecillos (Excel</a:t>
          </a:r>
          <a:r>
            <a:rPr lang="en-US" sz="1200" b="0" i="0" baseline="0">
              <a:solidFill>
                <a:schemeClr val="tx1">
                  <a:lumMod val="75000"/>
                  <a:lumOff val="25000"/>
                </a:schemeClr>
              </a:solidFill>
              <a:effectLst/>
              <a:latin typeface="+mn-lt"/>
              <a:ea typeface="+mn-ea"/>
              <a:cs typeface="+mn-cs"/>
            </a:rPr>
            <a:t> VBA course)</a:t>
          </a:r>
          <a:endParaRPr lang="en-US" sz="1200">
            <a:solidFill>
              <a:schemeClr val="tx1">
                <a:lumMod val="75000"/>
                <a:lumOff val="25000"/>
              </a:schemeClr>
            </a:solidFill>
          </a:endParaRPr>
        </a:p>
      </xdr:txBody>
    </xdr:sp>
    <xdr:clientData/>
  </xdr:twoCellAnchor>
  <xdr:twoCellAnchor>
    <xdr:from>
      <xdr:col>6</xdr:col>
      <xdr:colOff>133350</xdr:colOff>
      <xdr:row>12</xdr:row>
      <xdr:rowOff>504824</xdr:rowOff>
    </xdr:from>
    <xdr:to>
      <xdr:col>13</xdr:col>
      <xdr:colOff>9525</xdr:colOff>
      <xdr:row>22</xdr:row>
      <xdr:rowOff>90487</xdr:rowOff>
    </xdr:to>
    <xdr:sp macro="" textlink="">
      <xdr:nvSpPr>
        <xdr:cNvPr id="8" name="Speech Bubble: Rectangle 7">
          <a:hlinkClick xmlns:r="http://schemas.openxmlformats.org/officeDocument/2006/relationships" r:id="rId4"/>
          <a:extLst>
            <a:ext uri="{FF2B5EF4-FFF2-40B4-BE49-F238E27FC236}">
              <a16:creationId xmlns:a16="http://schemas.microsoft.com/office/drawing/2014/main" id="{5771BF5F-C8B2-4410-9B49-A604E9CCCE04}"/>
            </a:ext>
          </a:extLst>
        </xdr:cNvPr>
        <xdr:cNvSpPr/>
      </xdr:nvSpPr>
      <xdr:spPr>
        <a:xfrm>
          <a:off x="7386638" y="3376612"/>
          <a:ext cx="3495675" cy="2195513"/>
        </a:xfrm>
        <a:prstGeom prst="wedgeRectCallout">
          <a:avLst>
            <a:gd name="adj1" fmla="val 19909"/>
            <a:gd name="adj2" fmla="val 80333"/>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This is a great course that taught me new things and also demonstrated new ways to apply existing techniques in ways I had not previously considered or knew where possible. I really enjoyed and benefited from the teaching style. Leila chunks the more complicated subject matter to make it easier to grasp. As a result my Excel capability just increased significantly and I have no hesitation recommending this course.</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Ade Vaughan (Excel</a:t>
          </a:r>
          <a:r>
            <a:rPr lang="en-US" sz="1200" b="0" i="0" baseline="0">
              <a:solidFill>
                <a:schemeClr val="tx1">
                  <a:lumMod val="75000"/>
                  <a:lumOff val="25000"/>
                </a:schemeClr>
              </a:solidFill>
              <a:effectLst/>
              <a:latin typeface="+mn-lt"/>
              <a:ea typeface="+mn-ea"/>
              <a:cs typeface="+mn-cs"/>
            </a:rPr>
            <a:t> Dashboard course)</a:t>
          </a:r>
          <a:endParaRPr lang="en-US" sz="1200">
            <a:solidFill>
              <a:schemeClr val="tx1">
                <a:lumMod val="75000"/>
                <a:lumOff val="2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6FA9E-AD27-4A85-B457-AE1714121334}">
  <sheetPr>
    <tabColor theme="9" tint="0.59999389629810485"/>
    <pageSetUpPr fitToPage="1"/>
  </sheetPr>
  <dimension ref="A1:N26"/>
  <sheetViews>
    <sheetView showGridLines="0" workbookViewId="0">
      <selection activeCell="D1" sqref="D1"/>
    </sheetView>
  </sheetViews>
  <sheetFormatPr defaultColWidth="0" defaultRowHeight="14.25" customHeight="1" zeroHeight="1"/>
  <cols>
    <col min="1" max="1" width="1.42578125" style="34" customWidth="1"/>
    <col min="2" max="2" width="3.140625" style="34" customWidth="1"/>
    <col min="3" max="3" width="69.5703125" style="34" customWidth="1"/>
    <col min="4" max="6" width="9.140625" style="34" customWidth="1"/>
    <col min="7" max="11" width="9.140625" style="24" customWidth="1"/>
    <col min="12" max="12" width="2.28515625" style="24" customWidth="1"/>
    <col min="13" max="13" width="2.7109375" style="24" customWidth="1"/>
    <col min="14" max="14" width="2.42578125" style="24" customWidth="1"/>
    <col min="15" max="16384" width="9.140625" style="34" hidden="1"/>
  </cols>
  <sheetData>
    <row r="1" spans="2:14" s="23" customFormat="1" ht="15">
      <c r="G1" s="24"/>
      <c r="H1" s="24"/>
      <c r="I1" s="24"/>
      <c r="J1" s="24"/>
      <c r="K1" s="24"/>
      <c r="L1" s="24"/>
      <c r="M1" s="24"/>
      <c r="N1" s="24"/>
    </row>
    <row r="2" spans="2:14" s="23" customFormat="1" ht="15">
      <c r="G2" s="24"/>
      <c r="H2" s="24"/>
      <c r="I2" s="24"/>
      <c r="J2" s="24"/>
      <c r="K2" s="24"/>
      <c r="L2" s="24"/>
      <c r="M2" s="24"/>
      <c r="N2" s="24"/>
    </row>
    <row r="3" spans="2:14" s="23" customFormat="1" ht="15">
      <c r="G3" s="24"/>
      <c r="H3" s="24"/>
      <c r="I3" s="24"/>
      <c r="J3" s="24"/>
      <c r="K3" s="24"/>
      <c r="L3" s="24"/>
      <c r="M3" s="24"/>
      <c r="N3" s="24"/>
    </row>
    <row r="4" spans="2:14" s="23" customFormat="1" ht="7.9" customHeight="1">
      <c r="G4" s="24"/>
      <c r="H4" s="24"/>
      <c r="I4" s="24"/>
      <c r="J4" s="24"/>
      <c r="K4" s="24"/>
      <c r="L4" s="24"/>
      <c r="M4" s="24"/>
      <c r="N4" s="24"/>
    </row>
    <row r="5" spans="2:14" s="23" customFormat="1" ht="18.75">
      <c r="B5" s="25"/>
      <c r="C5" s="26" t="s">
        <v>38</v>
      </c>
      <c r="G5" s="24"/>
      <c r="H5" s="24"/>
      <c r="I5" s="24"/>
      <c r="J5" s="24"/>
      <c r="K5" s="24"/>
      <c r="L5" s="24"/>
      <c r="M5" s="24"/>
      <c r="N5" s="24"/>
    </row>
    <row r="6" spans="2:14" s="23" customFormat="1" ht="9.9499999999999993" customHeight="1">
      <c r="C6" s="27"/>
      <c r="D6" s="27"/>
      <c r="E6" s="27"/>
      <c r="G6" s="24"/>
      <c r="H6" s="24"/>
      <c r="I6" s="24"/>
      <c r="J6" s="24"/>
      <c r="K6" s="24"/>
      <c r="L6" s="24"/>
      <c r="M6" s="24"/>
      <c r="N6" s="24"/>
    </row>
    <row r="7" spans="2:14" s="23" customFormat="1" ht="30" customHeight="1">
      <c r="C7" s="28" t="s">
        <v>39</v>
      </c>
      <c r="D7"/>
      <c r="E7"/>
      <c r="F7"/>
      <c r="G7" s="24"/>
      <c r="H7" s="24"/>
      <c r="I7" s="24"/>
      <c r="J7" s="24"/>
      <c r="K7" s="24"/>
      <c r="L7" s="24"/>
      <c r="M7" s="24"/>
      <c r="N7" s="24"/>
    </row>
    <row r="8" spans="2:14" s="23" customFormat="1" ht="30" customHeight="1">
      <c r="C8" s="28"/>
      <c r="D8"/>
      <c r="E8"/>
      <c r="F8"/>
      <c r="G8" s="24"/>
      <c r="H8" s="24"/>
      <c r="I8" s="24"/>
      <c r="J8" s="24"/>
      <c r="K8" s="24"/>
      <c r="L8" s="24"/>
      <c r="M8" s="24"/>
      <c r="N8" s="24"/>
    </row>
    <row r="9" spans="2:14" s="23" customFormat="1" ht="28.5" customHeight="1">
      <c r="C9" s="28"/>
      <c r="D9"/>
      <c r="E9"/>
      <c r="F9"/>
      <c r="G9" s="24"/>
      <c r="H9" s="24"/>
      <c r="I9" s="24"/>
      <c r="J9" s="24"/>
      <c r="K9" s="24"/>
      <c r="L9" s="24"/>
      <c r="M9" s="24"/>
      <c r="N9" s="24"/>
    </row>
    <row r="10" spans="2:14" s="23" customFormat="1" ht="21" customHeight="1">
      <c r="C10" s="26" t="s">
        <v>40</v>
      </c>
      <c r="D10"/>
      <c r="E10"/>
      <c r="F10"/>
      <c r="G10" s="24"/>
      <c r="H10" s="24"/>
      <c r="I10" s="24"/>
      <c r="J10" s="24"/>
      <c r="K10" s="24"/>
      <c r="L10" s="24"/>
      <c r="M10" s="24"/>
      <c r="N10" s="24"/>
    </row>
    <row r="11" spans="2:14" s="23" customFormat="1" ht="9.9499999999999993" customHeight="1">
      <c r="C11" s="29"/>
      <c r="D11" s="27"/>
      <c r="E11" s="27"/>
      <c r="F11" s="27"/>
      <c r="G11" s="24"/>
      <c r="H11" s="24"/>
      <c r="I11" s="24"/>
      <c r="J11" s="24"/>
      <c r="K11" s="24"/>
      <c r="L11" s="24"/>
      <c r="M11" s="24"/>
      <c r="N11" s="24"/>
    </row>
    <row r="12" spans="2:14" s="23" customFormat="1" ht="30">
      <c r="C12" s="28" t="s">
        <v>41</v>
      </c>
      <c r="G12" s="24"/>
      <c r="H12" s="24"/>
      <c r="I12" s="24"/>
      <c r="J12" s="24"/>
      <c r="K12" s="24"/>
      <c r="L12" s="24"/>
      <c r="M12" s="24"/>
      <c r="N12" s="24"/>
    </row>
    <row r="13" spans="2:14" s="23" customFormat="1" ht="39.75" customHeight="1">
      <c r="C13"/>
      <c r="D13"/>
      <c r="E13"/>
      <c r="F13"/>
      <c r="G13" s="24"/>
      <c r="H13" s="24"/>
      <c r="I13" s="24"/>
      <c r="J13" s="24"/>
      <c r="K13" s="24"/>
      <c r="L13" s="24"/>
      <c r="M13" s="24"/>
      <c r="N13" s="24"/>
    </row>
    <row r="14" spans="2:14" s="23" customFormat="1" ht="17.25" customHeight="1">
      <c r="C14" s="29"/>
      <c r="D14" s="27"/>
      <c r="E14" s="27"/>
      <c r="F14" s="27"/>
      <c r="G14" s="24"/>
      <c r="H14" s="24"/>
      <c r="I14" s="24"/>
      <c r="J14" s="24"/>
      <c r="K14" s="24"/>
      <c r="L14" s="24"/>
      <c r="M14" s="24"/>
      <c r="N14" s="24"/>
    </row>
    <row r="15" spans="2:14" s="23" customFormat="1" ht="24.75" customHeight="1">
      <c r="C15" s="26" t="s">
        <v>42</v>
      </c>
      <c r="G15" s="24"/>
      <c r="H15" s="24"/>
      <c r="I15" s="24"/>
      <c r="J15" s="24"/>
      <c r="K15" s="24"/>
      <c r="L15" s="24"/>
      <c r="M15" s="24"/>
      <c r="N15" s="24"/>
    </row>
    <row r="16" spans="2:14" s="23" customFormat="1" ht="9.9499999999999993" customHeight="1">
      <c r="G16" s="24"/>
      <c r="H16" s="24"/>
      <c r="I16" s="24"/>
      <c r="J16" s="24"/>
      <c r="K16" s="24"/>
      <c r="L16" s="24"/>
      <c r="M16" s="24"/>
      <c r="N16" s="24"/>
    </row>
    <row r="17" spans="1:14" s="23" customFormat="1" ht="45">
      <c r="C17" s="28" t="s">
        <v>43</v>
      </c>
      <c r="G17" s="30"/>
      <c r="H17" s="24"/>
      <c r="I17" s="24"/>
      <c r="J17" s="24"/>
      <c r="K17" s="24"/>
      <c r="L17" s="24"/>
      <c r="M17" s="24"/>
      <c r="N17" s="24"/>
    </row>
    <row r="18" spans="1:14" s="23" customFormat="1" ht="15">
      <c r="G18" s="24"/>
      <c r="H18" s="24"/>
      <c r="I18" s="24"/>
      <c r="J18" s="24"/>
      <c r="K18" s="24"/>
      <c r="L18" s="24"/>
      <c r="M18" s="24"/>
      <c r="N18" s="24"/>
    </row>
    <row r="19" spans="1:14" s="23" customFormat="1" ht="15">
      <c r="C19"/>
      <c r="D19"/>
      <c r="E19"/>
      <c r="F19"/>
      <c r="G19" s="24"/>
      <c r="H19" s="24"/>
      <c r="I19" s="24"/>
      <c r="J19" s="24"/>
      <c r="K19" s="24"/>
      <c r="L19" s="24"/>
      <c r="M19" s="24"/>
      <c r="N19" s="24"/>
    </row>
    <row r="20" spans="1:14" s="23" customFormat="1" ht="15">
      <c r="C20" s="29"/>
      <c r="D20" s="27"/>
      <c r="E20" s="27"/>
      <c r="F20" s="27"/>
      <c r="G20" s="24"/>
      <c r="H20" s="24"/>
      <c r="I20" s="24"/>
      <c r="J20" s="24"/>
      <c r="K20" s="24"/>
      <c r="L20" s="24"/>
      <c r="M20" s="24"/>
      <c r="N20" s="24"/>
    </row>
    <row r="21" spans="1:14" s="23" customFormat="1" ht="15">
      <c r="C21" s="29"/>
      <c r="D21" s="27"/>
      <c r="E21" s="27"/>
      <c r="F21" s="27"/>
      <c r="G21" s="24"/>
      <c r="H21" s="24"/>
      <c r="I21" s="24"/>
      <c r="J21" s="24"/>
      <c r="K21" s="24"/>
      <c r="L21" s="24"/>
      <c r="M21" s="24"/>
      <c r="N21" s="24"/>
    </row>
    <row r="22" spans="1:14" s="23" customFormat="1" ht="15">
      <c r="A22" s="31"/>
      <c r="B22" s="31"/>
      <c r="C22" s="31"/>
      <c r="D22" s="31"/>
      <c r="E22" s="31"/>
      <c r="F22" s="31"/>
      <c r="G22" s="24"/>
      <c r="H22" s="24"/>
      <c r="I22" s="24"/>
      <c r="J22" s="24"/>
      <c r="K22" s="24"/>
      <c r="L22" s="24"/>
      <c r="M22" s="24"/>
      <c r="N22" s="24"/>
    </row>
    <row r="23" spans="1:14" s="23" customFormat="1" ht="18">
      <c r="A23" s="31"/>
      <c r="B23" s="31"/>
      <c r="C23" s="32" t="s">
        <v>44</v>
      </c>
      <c r="D23" s="31"/>
      <c r="E23" s="31"/>
      <c r="F23" s="31"/>
      <c r="G23" s="24"/>
      <c r="H23" s="24"/>
      <c r="I23" s="24"/>
      <c r="J23" s="24"/>
      <c r="K23" s="24"/>
      <c r="L23" s="24"/>
      <c r="M23" s="24"/>
      <c r="N23" s="24"/>
    </row>
    <row r="24" spans="1:14" s="23" customFormat="1" ht="15.75">
      <c r="A24" s="31"/>
      <c r="B24" s="31"/>
      <c r="C24" s="33" t="s">
        <v>45</v>
      </c>
      <c r="D24" s="31"/>
      <c r="E24" s="31"/>
      <c r="F24" s="31"/>
      <c r="G24" s="24"/>
      <c r="H24" s="24"/>
      <c r="I24" s="24"/>
      <c r="J24" s="24"/>
      <c r="K24" s="24"/>
      <c r="L24" s="24"/>
      <c r="M24" s="24"/>
      <c r="N24" s="24"/>
    </row>
    <row r="25" spans="1:14" s="23" customFormat="1" ht="15">
      <c r="A25" s="31"/>
      <c r="B25" s="31"/>
      <c r="C25" s="31"/>
      <c r="D25" s="31"/>
      <c r="E25" s="31"/>
      <c r="F25" s="31"/>
      <c r="G25" s="24"/>
      <c r="H25" s="24"/>
      <c r="I25" s="24"/>
      <c r="J25" s="24"/>
      <c r="K25" s="24"/>
      <c r="L25" s="24"/>
      <c r="M25" s="24"/>
      <c r="N25" s="24"/>
    </row>
    <row r="26" spans="1:14" ht="15" hidden="1"/>
  </sheetData>
  <pageMargins left="0.7" right="0.7" top="0.75" bottom="0.75" header="0.3" footer="0.3"/>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479C4-BFEC-4E22-AC6D-8FF3FB09F6C1}">
  <sheetPr>
    <pageSetUpPr fitToPage="1"/>
  </sheetPr>
  <dimension ref="B2:I60"/>
  <sheetViews>
    <sheetView tabSelected="1" zoomScale="110" zoomScaleNormal="110" workbookViewId="0">
      <selection activeCell="D50" sqref="D50"/>
    </sheetView>
  </sheetViews>
  <sheetFormatPr defaultRowHeight="15"/>
  <cols>
    <col min="1" max="1" width="4.85546875" customWidth="1"/>
    <col min="2" max="2" width="44.85546875" customWidth="1"/>
    <col min="3" max="3" width="8.85546875" customWidth="1"/>
    <col min="4" max="4" width="10.85546875" customWidth="1"/>
    <col min="8" max="8" width="10.140625" bestFit="1" customWidth="1"/>
  </cols>
  <sheetData>
    <row r="2" spans="2:9" ht="19.5">
      <c r="B2" s="12" t="s">
        <v>10</v>
      </c>
      <c r="C2" s="12"/>
      <c r="D2" s="13"/>
    </row>
    <row r="3" spans="2:9">
      <c r="B3" s="5" t="s">
        <v>11</v>
      </c>
      <c r="C3" s="8"/>
      <c r="D3" s="19">
        <v>200000</v>
      </c>
      <c r="E3" t="str">
        <f ca="1">_xlfn.IFNA(_xlfn.FORMULATEXT(D3),"")</f>
        <v/>
      </c>
      <c r="I3" s="1"/>
    </row>
    <row r="4" spans="2:9">
      <c r="B4" s="5" t="s">
        <v>3</v>
      </c>
      <c r="C4" s="18">
        <v>5.0000000000000001E-3</v>
      </c>
      <c r="D4" s="7">
        <f>$D$3*C4</f>
        <v>1000</v>
      </c>
      <c r="E4" t="str">
        <f t="shared" ref="E4:E60" ca="1" si="0">_xlfn.IFNA(_xlfn.FORMULATEXT(D4),"")</f>
        <v>=$D$3*C4</v>
      </c>
    </row>
    <row r="5" spans="2:9">
      <c r="B5" s="5" t="s">
        <v>0</v>
      </c>
      <c r="C5" s="18">
        <v>0.01</v>
      </c>
      <c r="D5" s="7">
        <f t="shared" ref="D5:D6" si="1">$D$3*C5</f>
        <v>2000</v>
      </c>
      <c r="E5" t="str">
        <f t="shared" ca="1" si="0"/>
        <v>=$D$3*C5</v>
      </c>
    </row>
    <row r="6" spans="2:9">
      <c r="B6" s="5" t="s">
        <v>1</v>
      </c>
      <c r="C6" s="18">
        <v>0.01</v>
      </c>
      <c r="D6" s="7">
        <f t="shared" si="1"/>
        <v>2000</v>
      </c>
      <c r="E6" t="str">
        <f t="shared" ca="1" si="0"/>
        <v>=$D$3*C6</v>
      </c>
    </row>
    <row r="7" spans="2:9">
      <c r="B7" s="5" t="s">
        <v>4</v>
      </c>
      <c r="C7" s="8"/>
      <c r="D7" s="19">
        <v>5000</v>
      </c>
      <c r="E7" t="str">
        <f t="shared" ca="1" si="0"/>
        <v/>
      </c>
    </row>
    <row r="8" spans="2:9">
      <c r="B8" s="5" t="s">
        <v>8</v>
      </c>
      <c r="D8" s="20">
        <v>0</v>
      </c>
      <c r="E8" t="str">
        <f t="shared" ca="1" si="0"/>
        <v/>
      </c>
    </row>
    <row r="9" spans="2:9">
      <c r="B9" s="4" t="s">
        <v>18</v>
      </c>
      <c r="D9" s="3">
        <f>SUM(D3:D8)</f>
        <v>210000</v>
      </c>
      <c r="E9" t="str">
        <f t="shared" ca="1" si="0"/>
        <v>=SUM(D3:D8)</v>
      </c>
    </row>
    <row r="10" spans="2:9">
      <c r="E10" t="str">
        <f t="shared" ca="1" si="0"/>
        <v/>
      </c>
    </row>
    <row r="11" spans="2:9">
      <c r="B11" s="5" t="s">
        <v>2</v>
      </c>
      <c r="D11" s="19">
        <v>40000</v>
      </c>
      <c r="E11" t="str">
        <f t="shared" ca="1" si="0"/>
        <v/>
      </c>
    </row>
    <row r="12" spans="2:9">
      <c r="B12" s="4" t="s">
        <v>12</v>
      </c>
      <c r="C12" s="4"/>
      <c r="D12" s="3">
        <f>D9-D11</f>
        <v>170000</v>
      </c>
      <c r="E12" t="str">
        <f t="shared" ca="1" si="0"/>
        <v>=D9-D11</v>
      </c>
    </row>
    <row r="13" spans="2:9">
      <c r="B13" s="4"/>
      <c r="C13" s="4"/>
      <c r="D13" s="3"/>
      <c r="E13" t="str">
        <f t="shared" ca="1" si="0"/>
        <v/>
      </c>
    </row>
    <row r="14" spans="2:9">
      <c r="B14" s="4"/>
      <c r="C14" s="4"/>
      <c r="D14" s="3"/>
      <c r="E14" t="str">
        <f t="shared" ca="1" si="0"/>
        <v/>
      </c>
    </row>
    <row r="15" spans="2:9" ht="19.5">
      <c r="B15" s="12" t="s">
        <v>17</v>
      </c>
      <c r="C15" s="12"/>
      <c r="D15" s="13"/>
      <c r="E15" t="str">
        <f t="shared" ca="1" si="0"/>
        <v/>
      </c>
    </row>
    <row r="16" spans="2:9">
      <c r="B16" s="5" t="s">
        <v>5</v>
      </c>
      <c r="C16" s="4"/>
      <c r="D16" s="18">
        <v>0.03</v>
      </c>
      <c r="E16" t="str">
        <f t="shared" ca="1" si="0"/>
        <v/>
      </c>
    </row>
    <row r="17" spans="2:8">
      <c r="B17" s="5" t="s">
        <v>6</v>
      </c>
      <c r="D17" s="19">
        <v>25</v>
      </c>
      <c r="E17" t="str">
        <f t="shared" ca="1" si="0"/>
        <v/>
      </c>
    </row>
    <row r="18" spans="2:8">
      <c r="B18" s="4" t="s">
        <v>13</v>
      </c>
      <c r="C18" s="4"/>
      <c r="D18" s="14">
        <f>PMT(D16/12,D17*12,D12,,1)</f>
        <v>-804.14886140453291</v>
      </c>
      <c r="E18" t="str">
        <f t="shared" ca="1" si="0"/>
        <v>=PMT(D16/12,D17*12,D12,,1)</v>
      </c>
      <c r="H18" s="22"/>
    </row>
    <row r="19" spans="2:8">
      <c r="B19" s="4"/>
      <c r="C19" s="4"/>
      <c r="D19" s="14"/>
      <c r="E19" t="str">
        <f t="shared" ca="1" si="0"/>
        <v/>
      </c>
    </row>
    <row r="20" spans="2:8">
      <c r="E20" t="str">
        <f t="shared" ca="1" si="0"/>
        <v/>
      </c>
    </row>
    <row r="21" spans="2:8" ht="19.5">
      <c r="B21" s="12" t="s">
        <v>31</v>
      </c>
      <c r="C21" s="12"/>
      <c r="D21" s="13"/>
      <c r="E21" t="str">
        <f t="shared" ca="1" si="0"/>
        <v/>
      </c>
    </row>
    <row r="22" spans="2:8">
      <c r="B22" s="5" t="s">
        <v>7</v>
      </c>
      <c r="D22" s="19">
        <v>1400</v>
      </c>
      <c r="E22" t="str">
        <f t="shared" ca="1" si="0"/>
        <v/>
      </c>
    </row>
    <row r="23" spans="2:8">
      <c r="B23" s="5" t="s">
        <v>25</v>
      </c>
      <c r="D23" s="21">
        <v>0</v>
      </c>
      <c r="E23" t="str">
        <f t="shared" ca="1" si="0"/>
        <v/>
      </c>
    </row>
    <row r="24" spans="2:8">
      <c r="B24" s="5" t="s">
        <v>24</v>
      </c>
      <c r="C24" s="18">
        <v>0.08</v>
      </c>
      <c r="D24" s="11">
        <f>C24*-$D$22</f>
        <v>-112</v>
      </c>
      <c r="E24" t="str">
        <f t="shared" ca="1" si="0"/>
        <v>=C24*-$D$22</v>
      </c>
    </row>
    <row r="25" spans="2:8">
      <c r="B25" s="4" t="s">
        <v>36</v>
      </c>
      <c r="C25" s="4"/>
      <c r="D25" s="3">
        <f>SUM(D22:D24)</f>
        <v>1288</v>
      </c>
      <c r="E25" t="str">
        <f t="shared" ca="1" si="0"/>
        <v>=SUM(D22:D24)</v>
      </c>
    </row>
    <row r="26" spans="2:8">
      <c r="E26" t="str">
        <f t="shared" ca="1" si="0"/>
        <v/>
      </c>
    </row>
    <row r="27" spans="2:8">
      <c r="E27" t="str">
        <f t="shared" ca="1" si="0"/>
        <v/>
      </c>
    </row>
    <row r="28" spans="2:8" ht="19.5">
      <c r="B28" s="12" t="s">
        <v>15</v>
      </c>
      <c r="C28" s="12"/>
      <c r="D28" s="13"/>
      <c r="E28" t="str">
        <f t="shared" ca="1" si="0"/>
        <v/>
      </c>
    </row>
    <row r="29" spans="2:8">
      <c r="B29" s="5" t="s">
        <v>19</v>
      </c>
      <c r="C29" s="18">
        <v>0.03</v>
      </c>
      <c r="D29" s="7">
        <f>C29*-$D$22</f>
        <v>-42</v>
      </c>
      <c r="E29" t="str">
        <f t="shared" ca="1" si="0"/>
        <v>=C29*-$D$22</v>
      </c>
      <c r="H29" s="2"/>
    </row>
    <row r="30" spans="2:8">
      <c r="B30" s="5" t="s">
        <v>20</v>
      </c>
      <c r="C30" s="18">
        <v>0.08</v>
      </c>
      <c r="D30" s="7">
        <f>C30*-$D$22</f>
        <v>-112</v>
      </c>
      <c r="E30" t="str">
        <f t="shared" ca="1" si="0"/>
        <v>=C30*-$D$22</v>
      </c>
    </row>
    <row r="31" spans="2:8">
      <c r="B31" s="5" t="s">
        <v>16</v>
      </c>
      <c r="C31" s="18">
        <v>1.4999999999999999E-2</v>
      </c>
      <c r="D31" s="7">
        <f>C31*-D3/12</f>
        <v>-250</v>
      </c>
      <c r="E31" t="str">
        <f t="shared" ca="1" si="0"/>
        <v>=C31*-D3/12</v>
      </c>
    </row>
    <row r="32" spans="2:8">
      <c r="B32" s="5" t="s">
        <v>9</v>
      </c>
      <c r="D32" s="19">
        <v>-30</v>
      </c>
      <c r="E32" t="str">
        <f t="shared" ca="1" si="0"/>
        <v/>
      </c>
    </row>
    <row r="33" spans="2:5">
      <c r="B33" s="5" t="s">
        <v>26</v>
      </c>
      <c r="D33" s="20"/>
      <c r="E33" t="str">
        <f t="shared" ca="1" si="0"/>
        <v/>
      </c>
    </row>
    <row r="34" spans="2:5">
      <c r="B34" s="4" t="s">
        <v>37</v>
      </c>
      <c r="D34" s="3">
        <f>SUM(D29:D33)</f>
        <v>-434</v>
      </c>
      <c r="E34" t="str">
        <f t="shared" ca="1" si="0"/>
        <v>=SUM(D29:D33)</v>
      </c>
    </row>
    <row r="35" spans="2:5">
      <c r="D35" s="10"/>
      <c r="E35" t="str">
        <f t="shared" ca="1" si="0"/>
        <v/>
      </c>
    </row>
    <row r="36" spans="2:5" ht="19.5">
      <c r="B36" s="12" t="s">
        <v>14</v>
      </c>
      <c r="C36" s="9"/>
      <c r="D36" s="9"/>
      <c r="E36" t="str">
        <f t="shared" ca="1" si="0"/>
        <v/>
      </c>
    </row>
    <row r="37" spans="2:5">
      <c r="E37" t="str">
        <f t="shared" ca="1" si="0"/>
        <v/>
      </c>
    </row>
    <row r="38" spans="2:5">
      <c r="B38" s="5" t="s">
        <v>17</v>
      </c>
      <c r="D38" s="2">
        <f>D18</f>
        <v>-804.14886140453291</v>
      </c>
      <c r="E38" t="str">
        <f t="shared" ca="1" si="0"/>
        <v>=D18</v>
      </c>
    </row>
    <row r="39" spans="2:5">
      <c r="B39" s="5" t="s">
        <v>31</v>
      </c>
      <c r="D39" s="2">
        <f>D25</f>
        <v>1288</v>
      </c>
      <c r="E39" t="str">
        <f t="shared" ca="1" si="0"/>
        <v>=D25</v>
      </c>
    </row>
    <row r="40" spans="2:5">
      <c r="B40" s="5" t="s">
        <v>15</v>
      </c>
      <c r="D40" s="2">
        <f>D34</f>
        <v>-434</v>
      </c>
      <c r="E40" t="str">
        <f t="shared" ca="1" si="0"/>
        <v>=D34</v>
      </c>
    </row>
    <row r="41" spans="2:5">
      <c r="B41" s="16" t="s">
        <v>14</v>
      </c>
      <c r="C41" s="4"/>
      <c r="D41" s="3">
        <f>SUM(D38:D40)</f>
        <v>49.851138595467091</v>
      </c>
      <c r="E41" t="str">
        <f t="shared" ca="1" si="0"/>
        <v>=SUM(D38:D40)</v>
      </c>
    </row>
    <row r="42" spans="2:5">
      <c r="E42" t="str">
        <f t="shared" ca="1" si="0"/>
        <v/>
      </c>
    </row>
    <row r="43" spans="2:5">
      <c r="E43" t="str">
        <f t="shared" ca="1" si="0"/>
        <v/>
      </c>
    </row>
    <row r="44" spans="2:5" ht="19.5">
      <c r="B44" s="12" t="s">
        <v>32</v>
      </c>
      <c r="C44" s="9"/>
      <c r="D44" s="9"/>
      <c r="E44" t="str">
        <f t="shared" ca="1" si="0"/>
        <v/>
      </c>
    </row>
    <row r="45" spans="2:5">
      <c r="B45" s="5" t="s">
        <v>21</v>
      </c>
      <c r="D45" s="2">
        <f>D41*12</f>
        <v>598.2136631456051</v>
      </c>
      <c r="E45" t="str">
        <f t="shared" ca="1" si="0"/>
        <v>=D41*12</v>
      </c>
    </row>
    <row r="46" spans="2:5">
      <c r="B46" s="5" t="s">
        <v>22</v>
      </c>
      <c r="D46" s="2">
        <f>D11</f>
        <v>40000</v>
      </c>
      <c r="E46" t="str">
        <f t="shared" ca="1" si="0"/>
        <v>=D11</v>
      </c>
    </row>
    <row r="47" spans="2:5">
      <c r="B47" s="16" t="s">
        <v>23</v>
      </c>
      <c r="C47" s="4"/>
      <c r="D47" s="17">
        <f>D45/D46</f>
        <v>1.4955341578640128E-2</v>
      </c>
      <c r="E47" t="str">
        <f t="shared" ca="1" si="0"/>
        <v>=D45/D46</v>
      </c>
    </row>
    <row r="48" spans="2:5">
      <c r="E48" t="str">
        <f t="shared" ca="1" si="0"/>
        <v/>
      </c>
    </row>
    <row r="49" spans="2:5" ht="19.5">
      <c r="B49" s="12" t="s">
        <v>27</v>
      </c>
      <c r="C49" s="9"/>
      <c r="D49" s="9"/>
      <c r="E49" t="str">
        <f t="shared" ca="1" si="0"/>
        <v/>
      </c>
    </row>
    <row r="50" spans="2:5">
      <c r="B50" s="5" t="s">
        <v>34</v>
      </c>
      <c r="D50" s="2">
        <f>CUMIPMT(D16/12,D17*12,D12,1,D17*12,1)/(12*D17)</f>
        <v>-237.48219473786602</v>
      </c>
      <c r="E50" t="str">
        <f t="shared" ca="1" si="0"/>
        <v>=CUMIPMT(D16/12,D17*12,D12,1,D17*12,1)/(12*D17)</v>
      </c>
    </row>
    <row r="51" spans="2:5">
      <c r="B51" s="5" t="s">
        <v>33</v>
      </c>
      <c r="D51" s="2">
        <f>CUMPRINC(D16/12,D17*12,D12,1,D17*12,1)/(D17*12)</f>
        <v>-566.66666666666686</v>
      </c>
      <c r="E51" t="str">
        <f ca="1">_xlfn.IFNA(_xlfn.FORMULATEXT(D51),"")</f>
        <v>=CUMPRINC(D16/12,D17*12,D12,1,D17*12,1)/(D17*12)</v>
      </c>
    </row>
    <row r="52" spans="2:5">
      <c r="B52" s="15" t="s">
        <v>17</v>
      </c>
      <c r="D52" s="2">
        <f>SUM(D50:D51)</f>
        <v>-804.14886140453291</v>
      </c>
      <c r="E52" t="str">
        <f t="shared" ca="1" si="0"/>
        <v>=SUM(D50:D51)</v>
      </c>
    </row>
    <row r="53" spans="2:5">
      <c r="E53" t="str">
        <f ca="1">_xlfn.IFNA(_xlfn.FORMULATEXT(D53),"")</f>
        <v/>
      </c>
    </row>
    <row r="54" spans="2:5">
      <c r="B54" s="5" t="s">
        <v>28</v>
      </c>
      <c r="D54" s="2">
        <f>D41</f>
        <v>49.851138595467091</v>
      </c>
      <c r="E54" t="str">
        <f t="shared" ca="1" si="0"/>
        <v>=D41</v>
      </c>
    </row>
    <row r="55" spans="2:5">
      <c r="B55" s="5" t="s">
        <v>35</v>
      </c>
      <c r="D55" s="2">
        <f>-D51</f>
        <v>566.66666666666686</v>
      </c>
      <c r="E55" t="str">
        <f t="shared" ca="1" si="0"/>
        <v>=-D51</v>
      </c>
    </row>
    <row r="56" spans="2:5">
      <c r="B56" s="16" t="s">
        <v>29</v>
      </c>
      <c r="D56" s="3">
        <f>SUM(D54:D55)</f>
        <v>616.51780526213395</v>
      </c>
      <c r="E56" t="str">
        <f t="shared" ca="1" si="0"/>
        <v>=SUM(D54:D55)</v>
      </c>
    </row>
    <row r="57" spans="2:5">
      <c r="E57" t="str">
        <f t="shared" ca="1" si="0"/>
        <v/>
      </c>
    </row>
    <row r="58" spans="2:5">
      <c r="B58" s="5" t="s">
        <v>21</v>
      </c>
      <c r="D58" s="2">
        <f>D56*12</f>
        <v>7398.2136631456069</v>
      </c>
      <c r="E58" t="str">
        <f t="shared" ca="1" si="0"/>
        <v>=D56*12</v>
      </c>
    </row>
    <row r="59" spans="2:5">
      <c r="B59" s="5" t="s">
        <v>22</v>
      </c>
      <c r="D59" s="2">
        <f>D11</f>
        <v>40000</v>
      </c>
      <c r="E59" t="str">
        <f t="shared" ca="1" si="0"/>
        <v>=D11</v>
      </c>
    </row>
    <row r="60" spans="2:5">
      <c r="B60" s="16" t="s">
        <v>30</v>
      </c>
      <c r="C60" s="4"/>
      <c r="D60" s="17">
        <f>D58/D59</f>
        <v>0.18495534157864019</v>
      </c>
      <c r="E60" t="str">
        <f t="shared" ca="1" si="0"/>
        <v>=D58/D59</v>
      </c>
    </row>
  </sheetData>
  <printOptions headings="1" gridLines="1"/>
  <pageMargins left="0.25" right="0.25" top="0.5" bottom="0.5" header="0.3" footer="0.3"/>
  <pageSetup paperSize="9" scale="7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4DC7D-9E48-45AD-B618-444348EB68BF}">
  <sheetPr>
    <pageSetUpPr fitToPage="1"/>
  </sheetPr>
  <dimension ref="B1:I60"/>
  <sheetViews>
    <sheetView zoomScaleNormal="100" workbookViewId="0">
      <selection activeCell="B34" sqref="B34"/>
    </sheetView>
  </sheetViews>
  <sheetFormatPr defaultRowHeight="15"/>
  <cols>
    <col min="1" max="1" width="1.5703125" customWidth="1"/>
    <col min="2" max="2" width="37.140625" customWidth="1"/>
    <col min="3" max="3" width="8.85546875" customWidth="1"/>
    <col min="4" max="4" width="10.85546875" customWidth="1"/>
  </cols>
  <sheetData>
    <row r="1" spans="2:9" ht="8.1" customHeight="1"/>
    <row r="2" spans="2:9" ht="19.5">
      <c r="B2" s="12" t="s">
        <v>10</v>
      </c>
      <c r="C2" s="12"/>
      <c r="D2" s="13"/>
    </row>
    <row r="3" spans="2:9">
      <c r="B3" s="5" t="s">
        <v>11</v>
      </c>
      <c r="C3" s="8"/>
      <c r="D3" s="19"/>
      <c r="I3" s="1"/>
    </row>
    <row r="4" spans="2:9">
      <c r="B4" s="5" t="s">
        <v>3</v>
      </c>
      <c r="C4" s="18"/>
      <c r="D4" s="7"/>
    </row>
    <row r="5" spans="2:9">
      <c r="B5" s="5" t="s">
        <v>0</v>
      </c>
      <c r="C5" s="18"/>
      <c r="D5" s="7"/>
    </row>
    <row r="6" spans="2:9">
      <c r="B6" s="5" t="s">
        <v>1</v>
      </c>
      <c r="C6" s="18"/>
      <c r="D6" s="7"/>
    </row>
    <row r="7" spans="2:9">
      <c r="B7" s="5" t="s">
        <v>4</v>
      </c>
      <c r="C7" s="8"/>
      <c r="D7" s="19"/>
    </row>
    <row r="8" spans="2:9">
      <c r="B8" s="5" t="s">
        <v>8</v>
      </c>
      <c r="D8" s="20"/>
    </row>
    <row r="9" spans="2:9">
      <c r="B9" s="4" t="s">
        <v>18</v>
      </c>
      <c r="D9" s="3"/>
    </row>
    <row r="11" spans="2:9">
      <c r="B11" s="5" t="s">
        <v>2</v>
      </c>
      <c r="D11" s="19"/>
    </row>
    <row r="12" spans="2:9">
      <c r="B12" s="4" t="s">
        <v>12</v>
      </c>
      <c r="C12" s="4"/>
      <c r="D12" s="3"/>
    </row>
    <row r="13" spans="2:9" ht="7.5" customHeight="1">
      <c r="B13" s="4"/>
      <c r="C13" s="4"/>
      <c r="D13" s="3"/>
      <c r="E13" t="str">
        <f t="shared" ref="E13:E49" ca="1" si="0">_xlfn.IFNA(_xlfn.FORMULATEXT(D13),"")</f>
        <v/>
      </c>
    </row>
    <row r="14" spans="2:9" ht="7.5" customHeight="1">
      <c r="B14" s="4"/>
      <c r="C14" s="4"/>
      <c r="D14" s="3"/>
    </row>
    <row r="15" spans="2:9" ht="19.5">
      <c r="B15" s="12" t="s">
        <v>17</v>
      </c>
      <c r="C15" s="12"/>
      <c r="D15" s="13"/>
    </row>
    <row r="16" spans="2:9">
      <c r="B16" s="5" t="s">
        <v>5</v>
      </c>
      <c r="C16" s="4"/>
      <c r="D16" s="18"/>
    </row>
    <row r="17" spans="2:8">
      <c r="B17" s="5" t="s">
        <v>6</v>
      </c>
      <c r="D17" s="19"/>
    </row>
    <row r="18" spans="2:8">
      <c r="B18" s="4" t="s">
        <v>13</v>
      </c>
      <c r="C18" s="4"/>
      <c r="D18" s="14"/>
    </row>
    <row r="19" spans="2:8" ht="11.1" customHeight="1">
      <c r="B19" s="4"/>
      <c r="C19" s="4"/>
      <c r="D19" s="14"/>
    </row>
    <row r="20" spans="2:8" ht="11.1" customHeight="1"/>
    <row r="21" spans="2:8" ht="19.5">
      <c r="B21" s="12" t="s">
        <v>31</v>
      </c>
      <c r="C21" s="12"/>
      <c r="D21" s="13"/>
    </row>
    <row r="22" spans="2:8">
      <c r="B22" s="5" t="s">
        <v>7</v>
      </c>
      <c r="D22" s="19"/>
    </row>
    <row r="23" spans="2:8">
      <c r="B23" s="5" t="s">
        <v>25</v>
      </c>
      <c r="D23" s="21"/>
    </row>
    <row r="24" spans="2:8">
      <c r="B24" s="5" t="s">
        <v>24</v>
      </c>
      <c r="C24" s="18"/>
      <c r="D24" s="11"/>
    </row>
    <row r="25" spans="2:8">
      <c r="B25" s="4" t="s">
        <v>36</v>
      </c>
      <c r="C25" s="4"/>
      <c r="D25" s="3"/>
    </row>
    <row r="26" spans="2:8" ht="11.1" customHeight="1"/>
    <row r="27" spans="2:8" ht="11.1" customHeight="1"/>
    <row r="28" spans="2:8" ht="19.5">
      <c r="B28" s="12" t="s">
        <v>15</v>
      </c>
      <c r="C28" s="12"/>
      <c r="D28" s="13"/>
    </row>
    <row r="29" spans="2:8">
      <c r="B29" s="5" t="s">
        <v>19</v>
      </c>
      <c r="C29" s="18"/>
      <c r="D29" s="7"/>
      <c r="H29" s="2"/>
    </row>
    <row r="30" spans="2:8">
      <c r="B30" s="5" t="s">
        <v>20</v>
      </c>
      <c r="C30" s="18"/>
      <c r="D30" s="7"/>
    </row>
    <row r="31" spans="2:8">
      <c r="B31" s="5" t="s">
        <v>16</v>
      </c>
      <c r="C31" s="18"/>
      <c r="D31" s="7"/>
    </row>
    <row r="32" spans="2:8">
      <c r="B32" s="5" t="s">
        <v>9</v>
      </c>
      <c r="D32" s="19"/>
    </row>
    <row r="33" spans="2:4">
      <c r="B33" s="5" t="s">
        <v>26</v>
      </c>
      <c r="D33" s="20"/>
    </row>
    <row r="34" spans="2:4">
      <c r="B34" s="4" t="s">
        <v>37</v>
      </c>
      <c r="D34" s="3"/>
    </row>
    <row r="35" spans="2:4" ht="6" customHeight="1">
      <c r="D35" s="10"/>
    </row>
    <row r="36" spans="2:4" ht="19.5">
      <c r="B36" s="12" t="s">
        <v>14</v>
      </c>
      <c r="C36" s="9"/>
      <c r="D36" s="9"/>
    </row>
    <row r="37" spans="2:4" ht="7.5" customHeight="1"/>
    <row r="38" spans="2:4">
      <c r="B38" s="5" t="s">
        <v>17</v>
      </c>
      <c r="D38" s="2"/>
    </row>
    <row r="39" spans="2:4">
      <c r="B39" s="5" t="s">
        <v>31</v>
      </c>
      <c r="D39" s="2"/>
    </row>
    <row r="40" spans="2:4">
      <c r="B40" s="5" t="s">
        <v>15</v>
      </c>
      <c r="D40" s="6"/>
    </row>
    <row r="41" spans="2:4">
      <c r="B41" s="16" t="s">
        <v>14</v>
      </c>
      <c r="C41" s="4"/>
      <c r="D41" s="3"/>
    </row>
    <row r="42" spans="2:4" ht="6.95" customHeight="1"/>
    <row r="43" spans="2:4" ht="6.95" customHeight="1"/>
    <row r="44" spans="2:4" ht="19.5">
      <c r="B44" s="12" t="s">
        <v>32</v>
      </c>
      <c r="C44" s="9"/>
      <c r="D44" s="9"/>
    </row>
    <row r="45" spans="2:4">
      <c r="B45" s="5" t="s">
        <v>21</v>
      </c>
      <c r="D45" s="2"/>
    </row>
    <row r="46" spans="2:4">
      <c r="B46" s="5" t="s">
        <v>22</v>
      </c>
      <c r="D46" s="6"/>
    </row>
    <row r="47" spans="2:4">
      <c r="B47" s="16" t="s">
        <v>23</v>
      </c>
      <c r="C47" s="4"/>
      <c r="D47" s="17"/>
    </row>
    <row r="49" spans="2:5" ht="19.5">
      <c r="B49" s="12" t="s">
        <v>27</v>
      </c>
      <c r="C49" s="9"/>
      <c r="D49" s="9"/>
      <c r="E49" t="str">
        <f t="shared" ca="1" si="0"/>
        <v/>
      </c>
    </row>
    <row r="50" spans="2:5">
      <c r="B50" s="5" t="s">
        <v>34</v>
      </c>
      <c r="D50" s="2"/>
    </row>
    <row r="51" spans="2:5">
      <c r="B51" s="5" t="s">
        <v>33</v>
      </c>
      <c r="D51" s="2"/>
    </row>
    <row r="52" spans="2:5">
      <c r="B52" s="15" t="s">
        <v>17</v>
      </c>
      <c r="D52" s="2"/>
    </row>
    <row r="54" spans="2:5">
      <c r="B54" s="5" t="s">
        <v>28</v>
      </c>
      <c r="D54" s="2"/>
    </row>
    <row r="55" spans="2:5">
      <c r="B55" s="5" t="s">
        <v>35</v>
      </c>
      <c r="D55" s="6"/>
    </row>
    <row r="56" spans="2:5">
      <c r="B56" s="16" t="s">
        <v>29</v>
      </c>
      <c r="D56" s="3"/>
    </row>
    <row r="58" spans="2:5">
      <c r="B58" s="5" t="s">
        <v>21</v>
      </c>
      <c r="D58" s="2"/>
    </row>
    <row r="59" spans="2:5">
      <c r="B59" s="5" t="s">
        <v>22</v>
      </c>
      <c r="D59" s="6"/>
    </row>
    <row r="60" spans="2:5">
      <c r="B60" s="16" t="s">
        <v>30</v>
      </c>
      <c r="C60" s="4"/>
      <c r="D60" s="17"/>
    </row>
  </sheetData>
  <pageMargins left="0.7" right="0.7" top="0.75" bottom="0.75" header="0.3" footer="0.3"/>
  <pageSetup paperSize="9" scale="87"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More --&gt;</vt:lpstr>
      <vt:lpstr>Data Complete</vt:lpstr>
      <vt:lpstr>Data_Start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Laura Stock</cp:lastModifiedBy>
  <cp:lastPrinted>2020-01-26T16:19:11Z</cp:lastPrinted>
  <dcterms:created xsi:type="dcterms:W3CDTF">2017-08-23T17:52:04Z</dcterms:created>
  <dcterms:modified xsi:type="dcterms:W3CDTF">2022-04-22T15:19:23Z</dcterms:modified>
</cp:coreProperties>
</file>