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master2023\"/>
    </mc:Choice>
  </mc:AlternateContent>
  <xr:revisionPtr revIDLastSave="0" documentId="13_ncr:1_{DDECE4AE-C194-411C-8214-33A335370339}" xr6:coauthVersionLast="47" xr6:coauthVersionMax="47" xr10:uidLastSave="{00000000-0000-0000-0000-000000000000}"/>
  <bookViews>
    <workbookView xWindow="5925" yWindow="720" windowWidth="21600" windowHeight="132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5" l="1" a="1"/>
  <c r="E3" i="15" s="1"/>
  <c r="E4" i="15" a="1"/>
  <c r="E4" i="15" s="1"/>
  <c r="E2" i="15" a="1"/>
  <c r="E2" i="15" s="1"/>
  <c r="L42" i="15"/>
  <c r="K42" i="15"/>
  <c r="J42" i="15"/>
  <c r="L41" i="15"/>
  <c r="K41" i="15"/>
  <c r="J41" i="15"/>
  <c r="L40" i="15"/>
  <c r="K40" i="15"/>
  <c r="J40" i="15"/>
  <c r="L39" i="15"/>
  <c r="K39" i="15"/>
  <c r="J39" i="15"/>
  <c r="L38" i="15"/>
  <c r="K38" i="15"/>
  <c r="J38" i="15"/>
  <c r="L37" i="15"/>
  <c r="K37" i="15"/>
  <c r="J37" i="15"/>
  <c r="L36" i="15"/>
  <c r="K36" i="15"/>
  <c r="J36" i="15"/>
  <c r="L35" i="15"/>
  <c r="K35" i="15"/>
  <c r="J35" i="15"/>
  <c r="L34" i="15"/>
  <c r="K34" i="15"/>
  <c r="J34" i="15"/>
  <c r="L33" i="15"/>
  <c r="K33" i="15"/>
  <c r="J33" i="15"/>
  <c r="L32" i="15"/>
  <c r="K32" i="15"/>
  <c r="J32" i="15"/>
  <c r="L31" i="15"/>
  <c r="K31" i="15"/>
  <c r="J31" i="15"/>
  <c r="L30" i="15"/>
  <c r="K30" i="15"/>
  <c r="J30" i="15"/>
  <c r="L29" i="15"/>
  <c r="K29" i="15"/>
  <c r="J29" i="15"/>
  <c r="L28" i="15"/>
  <c r="K28" i="15"/>
  <c r="J28" i="15"/>
  <c r="L27" i="15"/>
  <c r="K27" i="15"/>
  <c r="J27" i="15"/>
  <c r="L26" i="15"/>
  <c r="K26" i="15"/>
  <c r="J26" i="15"/>
  <c r="L25" i="15"/>
  <c r="K25" i="15"/>
  <c r="J25" i="15"/>
  <c r="L24" i="15"/>
  <c r="K24" i="15"/>
  <c r="J24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C4" i="14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<sst xmlns="http://schemas.openxmlformats.org/spreadsheetml/2006/main" count="1049" uniqueCount="97">
  <si>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</si>
  <si>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</si>
  <si>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</si>
  <si>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</si>
  <si>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</si>
  <si>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</si>
  <si>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</si>
  <si>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</si>
  <si>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</si>
  <si>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</si>
  <si>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</si>
  <si>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</si>
  <si>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</si>
  <si>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</si>
  <si>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</si>
  <si>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</si>
  <si>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</si>
  <si>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</si>
  <si>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</si>
  <si>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</si>
  <si>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</si>
  <si>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</si>
  <si>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</si>
  <si>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</si>
  <si>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</si>
  <si>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</si>
  <si>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</si>
  <si>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</si>
  <si>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</si>
  <si>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</si>
  <si>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</si>
  <si>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</si>
  <si>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</si>
  <si>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</si>
  <si>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</si>
  <si>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</si>
  <si>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</si>
  <si>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</si>
  <si>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</si>
  <si>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</si>
  <si>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</si>
  <si>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</si>
  <si>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</si>
  <si>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</si>
  <si>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</si>
  <si>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</si>
  <si>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</si>
  <si>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</si>
  <si>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</si>
  <si>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</si>
  <si>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</si>
  <si>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</si>
  <si>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</si>
  <si>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</si>
  <si>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</si>
  <si>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</si>
  <si>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</si>
  <si>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</si>
  <si>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</si>
  <si>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</si>
  <si>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</si>
  <si>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</si>
  <si>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</si>
  <si>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</si>
  <si>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</si>
  <si>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</si>
  <si>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</si>
  <si>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</si>
  <si>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</si>
  <si>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</si>
  <si>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</si>
  <si>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</si>
  <si>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</si>
  <si>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</si>
  <si>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</si>
  <si>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</si>
  <si>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</si>
  <si>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</si>
  <si>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</si>
  <si>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</si>
  <si>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</si>
  <si>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</si>
  <si>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</si>
  <si>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</si>
  <si>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</si>
  <si>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</si>
  <si>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</si>
  <si>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</si>
  <si>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</si>
  <si>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</si>
  <si>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</si>
  <si>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</si>
  <si>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Kleppestø</t>
  </si>
  <si>
    <t>Træsneset</t>
  </si>
  <si>
    <t>Hammarsland</t>
  </si>
  <si>
    <t>Ebbesvik</t>
  </si>
  <si>
    <t>0800, 0827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</si>
</sst>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M892"/>
  <sheetViews>
    <sheetView tabSelected="1" zoomScale="80" zoomScaleNormal="80" workbookViewId="0">
      <selection activeCell="B3" sqref="B3"/>
    </sheetView>
  </sheetViews>
  <sheetFormatPr defaultColWidth="12.7109375" defaultRowHeight="12.75" x14ac:dyDescent="0.2"/>
  <cols>
    <col min="2" max="2" width="10.7109375" customWidth="1"/>
    <col min="3" max="3" width="16.85546875" customWidth="1"/>
    <col min="4" max="4" width="17.7109375" customWidth="1"/>
    <col min="5" max="5" width="27.7109375" customWidth="1"/>
    <col min="8" max="8" width="32.140625" bestFit="1" customWidth="1"/>
    <col min="9" max="9" width="19.42578125" customWidth="1"/>
  </cols>
  <sheetData>
    <row r="1" spans="1:13" x14ac:dyDescent="0.2">
      <c r="A1" s="1" t="s">
        <v>0</v>
      </c>
      <c r="B1" s="1" t="s">
        <v>1</v>
      </c>
      <c r="C1" s="1" t="s">
        <v>6</v>
      </c>
      <c r="D1" s="1" t="s">
        <v>11</v>
      </c>
      <c r="E1" s="1" t="s">
        <v>12</v>
      </c>
      <c r="F1" s="1" t="s">
        <v>13</v>
      </c>
    </row>
    <row r="2" spans="1:13" x14ac:dyDescent="0.2">
      <c r="A2" s="2" t="s">
        <v>14</v>
      </c>
      <c r="B2" s="3" t="s">
        <v>49</v>
      </c>
      <c r="C2" s="3" t="s">
        <v>33</v>
      </c>
      <c r="D2" s="2" t="s">
        <v>17</v>
      </c>
      <c r="E2" s="3" cm="1">
        <f t="array" ref="E2">_xlfn.XLOOKUP(B2,$H$20:$H$42,_xlfn.XLOOKUP(C2,$I$19:$L$19,$I$20:$L$42))*4</f>
        <v>148</v>
      </c>
      <c r="F2" s="2">
        <v>4</v>
      </c>
      <c r="M2" s="1" t="s">
        <v>21</v>
      </c>
    </row>
    <row r="3" spans="1:13" x14ac:dyDescent="0.2">
      <c r="A3" s="2" t="s">
        <v>26</v>
      </c>
      <c r="B3" s="3" t="s">
        <v>54</v>
      </c>
      <c r="C3" s="3" t="s">
        <v>28</v>
      </c>
      <c r="D3" s="2" t="s">
        <v>96</v>
      </c>
      <c r="E3" s="3" cm="1">
        <f t="array" ref="E3">_xlfn.XLOOKUP(B3,$H$20:$H$42,_xlfn.XLOOKUP(C3,$I$19:$L$19,$I$20:$L$42))*4</f>
        <v>128</v>
      </c>
      <c r="F3" s="2"/>
      <c r="H3" s="9"/>
      <c r="I3" s="9"/>
      <c r="J3" s="9"/>
      <c r="M3" s="2" t="s">
        <v>16</v>
      </c>
    </row>
    <row r="4" spans="1:13" x14ac:dyDescent="0.2">
      <c r="A4" s="2" t="s">
        <v>26</v>
      </c>
      <c r="B4" s="3" t="s">
        <v>34</v>
      </c>
      <c r="C4" s="3" t="s">
        <v>16</v>
      </c>
      <c r="D4" s="2" t="s">
        <v>24</v>
      </c>
      <c r="E4" s="3" cm="1">
        <f t="array" ref="E4">_xlfn.XLOOKUP(B4,$H$20:$H$42,_xlfn.XLOOKUP(C4,$I$19:$L$19,$I$20:$L$42))*4</f>
        <v>88</v>
      </c>
      <c r="F4" s="2"/>
      <c r="M4" s="2" t="s">
        <v>28</v>
      </c>
    </row>
    <row r="5" spans="1:13" x14ac:dyDescent="0.2">
      <c r="A5" s="2"/>
      <c r="B5" s="3"/>
      <c r="C5" s="3"/>
      <c r="D5" s="2"/>
      <c r="E5" s="3"/>
      <c r="F5" s="2"/>
      <c r="M5" s="2" t="s">
        <v>30</v>
      </c>
    </row>
    <row r="6" spans="1:13" x14ac:dyDescent="0.2">
      <c r="A6" s="2"/>
      <c r="B6" s="3"/>
      <c r="C6" s="3"/>
      <c r="D6" s="2"/>
      <c r="E6" s="3"/>
      <c r="F6" s="2"/>
      <c r="M6" s="2" t="s">
        <v>33</v>
      </c>
    </row>
    <row r="7" spans="1:13" ht="18" customHeight="1" x14ac:dyDescent="0.2">
      <c r="A7" s="2"/>
      <c r="B7" s="3"/>
      <c r="C7" s="3"/>
      <c r="D7" s="2"/>
      <c r="E7" s="3"/>
    </row>
    <row r="8" spans="1:13" x14ac:dyDescent="0.2">
      <c r="A8" s="2"/>
      <c r="B8" s="3"/>
      <c r="C8" s="3"/>
      <c r="D8" s="2"/>
      <c r="E8" s="3"/>
    </row>
    <row r="9" spans="1:13" x14ac:dyDescent="0.2">
      <c r="A9" s="2"/>
      <c r="B9" s="3"/>
      <c r="C9" s="3"/>
      <c r="D9" s="2"/>
      <c r="E9" s="3"/>
    </row>
    <row r="10" spans="1:13" x14ac:dyDescent="0.2">
      <c r="A10" s="2"/>
      <c r="B10" s="3"/>
      <c r="C10" s="3"/>
      <c r="D10" s="2"/>
      <c r="E10" s="3"/>
    </row>
    <row r="11" spans="1:13" x14ac:dyDescent="0.2">
      <c r="A11" s="2"/>
      <c r="B11" s="3"/>
      <c r="C11" s="3"/>
      <c r="D11" s="2"/>
      <c r="E11" s="3"/>
    </row>
    <row r="12" spans="1:13" x14ac:dyDescent="0.2">
      <c r="A12" s="2"/>
      <c r="B12" s="3"/>
      <c r="C12" s="3"/>
      <c r="D12" s="2"/>
      <c r="E12" s="3"/>
      <c r="H12" s="9"/>
      <c r="I12" s="9"/>
      <c r="J12" s="9"/>
    </row>
    <row r="13" spans="1:13" x14ac:dyDescent="0.2">
      <c r="A13" s="2"/>
      <c r="B13" s="3"/>
      <c r="C13" s="3"/>
      <c r="D13" s="2"/>
      <c r="E13" s="3"/>
    </row>
    <row r="14" spans="1:13" ht="15.75" customHeight="1" x14ac:dyDescent="0.2">
      <c r="A14" s="2"/>
      <c r="B14" s="3"/>
      <c r="C14" s="3"/>
      <c r="D14" s="2"/>
      <c r="E14" s="3"/>
    </row>
    <row r="15" spans="1:13" x14ac:dyDescent="0.2">
      <c r="A15" s="2"/>
      <c r="B15" s="3"/>
      <c r="C15" s="3"/>
      <c r="D15" s="2"/>
      <c r="E15" s="3"/>
    </row>
    <row r="16" spans="1:13" x14ac:dyDescent="0.2">
      <c r="A16" s="2"/>
      <c r="B16" s="3"/>
      <c r="C16" s="3"/>
      <c r="D16" s="2"/>
      <c r="E16" s="3"/>
    </row>
    <row r="17" spans="1:13" x14ac:dyDescent="0.2">
      <c r="A17" s="2"/>
      <c r="B17" s="3"/>
      <c r="C17" s="3"/>
      <c r="D17" s="2"/>
      <c r="E17" s="3"/>
    </row>
    <row r="19" spans="1:13" ht="15" x14ac:dyDescent="0.25">
      <c r="H19" s="12"/>
      <c r="I19" s="13" t="s">
        <v>28</v>
      </c>
      <c r="J19" s="13" t="s">
        <v>16</v>
      </c>
      <c r="K19" s="13" t="s">
        <v>30</v>
      </c>
      <c r="L19" s="13" t="s">
        <v>33</v>
      </c>
    </row>
    <row r="20" spans="1:13" ht="15" x14ac:dyDescent="0.25">
      <c r="H20" s="58" t="s">
        <v>25</v>
      </c>
      <c r="I20" s="15">
        <v>21</v>
      </c>
      <c r="J20" s="16">
        <v>27</v>
      </c>
      <c r="K20" s="17">
        <v>25</v>
      </c>
      <c r="L20" s="18">
        <v>29</v>
      </c>
    </row>
    <row r="21" spans="1:13" ht="15" x14ac:dyDescent="0.25">
      <c r="H21" s="58" t="s">
        <v>27</v>
      </c>
      <c r="I21" s="19">
        <v>19</v>
      </c>
      <c r="J21" s="20">
        <v>26</v>
      </c>
      <c r="K21" s="21">
        <v>23</v>
      </c>
      <c r="L21" s="16">
        <v>27</v>
      </c>
    </row>
    <row r="22" spans="1:13" ht="15" x14ac:dyDescent="0.25">
      <c r="H22" s="58" t="s">
        <v>42</v>
      </c>
      <c r="I22" s="25">
        <v>43</v>
      </c>
      <c r="J22" s="26">
        <v>50</v>
      </c>
      <c r="K22" s="27">
        <v>47</v>
      </c>
      <c r="L22" s="28">
        <v>52</v>
      </c>
      <c r="M22" s="2"/>
    </row>
    <row r="23" spans="1:13" ht="15" x14ac:dyDescent="0.25">
      <c r="H23" s="58" t="s">
        <v>44</v>
      </c>
      <c r="I23" s="29">
        <v>62</v>
      </c>
      <c r="J23" s="30">
        <v>69</v>
      </c>
      <c r="K23" s="31">
        <v>65</v>
      </c>
      <c r="L23" s="32">
        <v>71</v>
      </c>
      <c r="M23" s="2"/>
    </row>
    <row r="24" spans="1:13" ht="15" x14ac:dyDescent="0.25">
      <c r="H24" s="58" t="s">
        <v>38</v>
      </c>
      <c r="I24" s="59">
        <v>20</v>
      </c>
      <c r="J24" s="16">
        <f t="shared" ref="J24:J42" si="0">I24+7</f>
        <v>27</v>
      </c>
      <c r="K24" s="23">
        <f t="shared" ref="K24:K42" si="1">I24+4</f>
        <v>24</v>
      </c>
      <c r="L24" s="24">
        <f t="shared" ref="L24:L42" si="2">I24+8</f>
        <v>28</v>
      </c>
      <c r="M24" s="3"/>
    </row>
    <row r="25" spans="1:13" ht="15" x14ac:dyDescent="0.25">
      <c r="H25" s="58" t="s">
        <v>39</v>
      </c>
      <c r="I25" s="33">
        <v>17</v>
      </c>
      <c r="J25" s="23">
        <f t="shared" si="0"/>
        <v>24</v>
      </c>
      <c r="K25" s="15">
        <f t="shared" si="1"/>
        <v>21</v>
      </c>
      <c r="L25" s="17">
        <f t="shared" si="2"/>
        <v>25</v>
      </c>
    </row>
    <row r="26" spans="1:13" ht="15" x14ac:dyDescent="0.25">
      <c r="H26" s="58" t="s">
        <v>47</v>
      </c>
      <c r="I26" s="34">
        <v>15</v>
      </c>
      <c r="J26" s="35">
        <f t="shared" si="0"/>
        <v>22</v>
      </c>
      <c r="K26" s="19">
        <f t="shared" si="1"/>
        <v>19</v>
      </c>
      <c r="L26" s="21">
        <f t="shared" si="2"/>
        <v>23</v>
      </c>
    </row>
    <row r="27" spans="1:13" ht="15" x14ac:dyDescent="0.25">
      <c r="H27" s="58" t="s">
        <v>95</v>
      </c>
      <c r="I27" s="59">
        <v>20</v>
      </c>
      <c r="J27" s="16">
        <f t="shared" si="0"/>
        <v>27</v>
      </c>
      <c r="K27" s="23">
        <f t="shared" si="1"/>
        <v>24</v>
      </c>
      <c r="L27" s="24">
        <f t="shared" si="2"/>
        <v>28</v>
      </c>
    </row>
    <row r="28" spans="1:13" ht="15" x14ac:dyDescent="0.25">
      <c r="H28" s="58" t="s">
        <v>34</v>
      </c>
      <c r="I28" s="34">
        <v>15</v>
      </c>
      <c r="J28" s="35">
        <f t="shared" si="0"/>
        <v>22</v>
      </c>
      <c r="K28" s="19">
        <f t="shared" si="1"/>
        <v>19</v>
      </c>
      <c r="L28" s="21">
        <f t="shared" si="2"/>
        <v>23</v>
      </c>
    </row>
    <row r="29" spans="1:13" ht="15" x14ac:dyDescent="0.25">
      <c r="H29" s="58" t="s">
        <v>37</v>
      </c>
      <c r="I29" s="15">
        <v>21</v>
      </c>
      <c r="J29" s="24">
        <f t="shared" si="0"/>
        <v>28</v>
      </c>
      <c r="K29" s="17">
        <f t="shared" si="1"/>
        <v>25</v>
      </c>
      <c r="L29" s="18">
        <f t="shared" si="2"/>
        <v>29</v>
      </c>
    </row>
    <row r="30" spans="1:13" ht="15" x14ac:dyDescent="0.25">
      <c r="H30" s="58" t="s">
        <v>49</v>
      </c>
      <c r="I30" s="18">
        <v>29</v>
      </c>
      <c r="J30" s="36">
        <f t="shared" si="0"/>
        <v>36</v>
      </c>
      <c r="K30" s="37">
        <f t="shared" si="1"/>
        <v>33</v>
      </c>
      <c r="L30" s="38">
        <f t="shared" si="2"/>
        <v>37</v>
      </c>
    </row>
    <row r="31" spans="1:13" ht="15" x14ac:dyDescent="0.25">
      <c r="H31" s="58" t="s">
        <v>35</v>
      </c>
      <c r="I31" s="39">
        <v>11</v>
      </c>
      <c r="J31" s="40">
        <f t="shared" si="0"/>
        <v>18</v>
      </c>
      <c r="K31" s="34">
        <f t="shared" si="1"/>
        <v>15</v>
      </c>
      <c r="L31" s="19">
        <f t="shared" si="2"/>
        <v>19</v>
      </c>
    </row>
    <row r="32" spans="1:13" ht="15" x14ac:dyDescent="0.25">
      <c r="H32" s="58" t="s">
        <v>51</v>
      </c>
      <c r="I32" s="45">
        <v>14</v>
      </c>
      <c r="J32" s="15">
        <f t="shared" si="0"/>
        <v>21</v>
      </c>
      <c r="K32" s="40">
        <f t="shared" si="1"/>
        <v>18</v>
      </c>
      <c r="L32" s="35">
        <f t="shared" si="2"/>
        <v>22</v>
      </c>
    </row>
    <row r="33" spans="8:12" ht="15" x14ac:dyDescent="0.25">
      <c r="H33" s="58" t="s">
        <v>52</v>
      </c>
      <c r="I33" s="37">
        <v>33</v>
      </c>
      <c r="J33" s="46">
        <f t="shared" si="0"/>
        <v>40</v>
      </c>
      <c r="K33" s="38">
        <f t="shared" si="1"/>
        <v>37</v>
      </c>
      <c r="L33" s="47">
        <f t="shared" si="2"/>
        <v>41</v>
      </c>
    </row>
    <row r="34" spans="8:12" ht="15" x14ac:dyDescent="0.25">
      <c r="H34" s="58" t="s">
        <v>92</v>
      </c>
      <c r="I34" s="33">
        <v>17</v>
      </c>
      <c r="J34" s="23">
        <f t="shared" si="0"/>
        <v>24</v>
      </c>
      <c r="K34" s="15">
        <f t="shared" si="1"/>
        <v>21</v>
      </c>
      <c r="L34" s="17">
        <f t="shared" si="2"/>
        <v>25</v>
      </c>
    </row>
    <row r="35" spans="8:12" ht="15" x14ac:dyDescent="0.25">
      <c r="H35" s="58" t="s">
        <v>54</v>
      </c>
      <c r="I35" s="48">
        <v>32</v>
      </c>
      <c r="J35" s="49">
        <f t="shared" si="0"/>
        <v>39</v>
      </c>
      <c r="K35" s="36">
        <f t="shared" si="1"/>
        <v>36</v>
      </c>
      <c r="L35" s="46">
        <f t="shared" si="2"/>
        <v>40</v>
      </c>
    </row>
    <row r="36" spans="8:12" ht="15" x14ac:dyDescent="0.25">
      <c r="H36" s="58" t="s">
        <v>55</v>
      </c>
      <c r="I36" s="38">
        <v>37</v>
      </c>
      <c r="J36" s="50">
        <f t="shared" si="0"/>
        <v>44</v>
      </c>
      <c r="K36" s="47">
        <f t="shared" si="1"/>
        <v>41</v>
      </c>
      <c r="L36" s="51">
        <f t="shared" si="2"/>
        <v>45</v>
      </c>
    </row>
    <row r="37" spans="8:12" ht="15" x14ac:dyDescent="0.25">
      <c r="H37" s="58" t="s">
        <v>94</v>
      </c>
      <c r="I37" s="41">
        <v>30</v>
      </c>
      <c r="J37" s="42">
        <f t="shared" si="0"/>
        <v>37</v>
      </c>
      <c r="K37" s="43">
        <f t="shared" si="1"/>
        <v>34</v>
      </c>
      <c r="L37" s="44">
        <f t="shared" si="2"/>
        <v>38</v>
      </c>
    </row>
    <row r="38" spans="8:12" ht="15" x14ac:dyDescent="0.25">
      <c r="H38" s="58" t="s">
        <v>32</v>
      </c>
      <c r="I38" s="46">
        <v>40</v>
      </c>
      <c r="J38" s="27">
        <f t="shared" si="0"/>
        <v>47</v>
      </c>
      <c r="K38" s="50">
        <f t="shared" si="1"/>
        <v>44</v>
      </c>
      <c r="L38" s="52">
        <f t="shared" si="2"/>
        <v>48</v>
      </c>
    </row>
    <row r="39" spans="8:12" ht="15" x14ac:dyDescent="0.25">
      <c r="H39" s="58" t="s">
        <v>93</v>
      </c>
      <c r="I39" s="36">
        <v>36</v>
      </c>
      <c r="J39" s="25">
        <f t="shared" si="0"/>
        <v>43</v>
      </c>
      <c r="K39" s="46">
        <f t="shared" si="1"/>
        <v>40</v>
      </c>
      <c r="L39" s="50">
        <f t="shared" si="2"/>
        <v>44</v>
      </c>
    </row>
    <row r="40" spans="8:12" ht="15" x14ac:dyDescent="0.25">
      <c r="H40" s="58" t="s">
        <v>59</v>
      </c>
      <c r="I40" s="50">
        <v>44</v>
      </c>
      <c r="J40" s="54">
        <f t="shared" si="0"/>
        <v>51</v>
      </c>
      <c r="K40" s="52">
        <f t="shared" si="1"/>
        <v>48</v>
      </c>
      <c r="L40" s="28">
        <f t="shared" si="2"/>
        <v>52</v>
      </c>
    </row>
    <row r="41" spans="8:12" ht="15" x14ac:dyDescent="0.25">
      <c r="H41" s="58" t="s">
        <v>36</v>
      </c>
      <c r="I41" s="34">
        <v>15</v>
      </c>
      <c r="J41" s="35">
        <f t="shared" si="0"/>
        <v>22</v>
      </c>
      <c r="K41" s="19">
        <f t="shared" si="1"/>
        <v>19</v>
      </c>
      <c r="L41" s="21">
        <f t="shared" si="2"/>
        <v>23</v>
      </c>
    </row>
    <row r="42" spans="8:12" ht="15" x14ac:dyDescent="0.25">
      <c r="H42" s="58" t="s">
        <v>15</v>
      </c>
      <c r="I42" s="59">
        <v>26</v>
      </c>
      <c r="J42" s="16">
        <f t="shared" si="0"/>
        <v>33</v>
      </c>
      <c r="K42" s="23">
        <f t="shared" si="1"/>
        <v>30</v>
      </c>
      <c r="L42" s="24">
        <f t="shared" si="2"/>
        <v>34</v>
      </c>
    </row>
    <row r="892" spans="2:2" ht="15.75" x14ac:dyDescent="0.3">
      <c r="B89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:C31" ca="1" si="10">_xlfn.XLOOKUP(B8,$W$3:$W$12,$X$3:$X$12,0)</f>
        <v>4.9820219999999997</v>
      </c>
      <c r="D8" s="4">
        <f t="shared" ref="D8:D27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96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Spjeld</v>
      </c>
      <c r="C9" s="3">
        <f t="shared" ca="1" si="10"/>
        <v>5.0396080000000003</v>
      </c>
      <c r="D9" s="4">
        <f t="shared" ca="1" si="11"/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Knappskog</v>
      </c>
      <c r="C10" s="3">
        <f t="shared" ca="1" si="10"/>
        <v>5.0559289999999999</v>
      </c>
      <c r="D10" s="4">
        <f t="shared" ca="1" si="11"/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Kårtveit</v>
      </c>
      <c r="C11" s="3">
        <f t="shared" ca="1" si="10"/>
        <v>4.9934529999999997</v>
      </c>
      <c r="D11" s="4">
        <f t="shared" ca="1" si="11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14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15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15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15"/>
        <v>Kolltveit</v>
      </c>
      <c r="C16" s="3">
        <f t="shared" ca="1" si="10"/>
        <v>5.0878129999999997</v>
      </c>
      <c r="D16" s="4">
        <f t="shared" ca="1" si="11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5"/>
        <v>Spjeld</v>
      </c>
      <c r="C17" s="3">
        <f t="shared" ca="1" si="10"/>
        <v>5.0396080000000003</v>
      </c>
      <c r="D17" s="4">
        <f t="shared" ca="1" si="11"/>
        <v>60.390343000000001</v>
      </c>
      <c r="E17" s="5">
        <f t="shared" ca="1" si="1"/>
        <v>559.50231976800001</v>
      </c>
      <c r="F17" s="5">
        <f t="shared" ca="1" si="1"/>
        <v>6704.5962702030001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15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1" ca="1" si="16">C18*111.021</f>
        <v>559.50231976800001</v>
      </c>
      <c r="F18" s="5">
        <f t="shared" ca="1" si="16"/>
        <v>6704.5962702030001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15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Foldnes</v>
      </c>
      <c r="C20" s="3">
        <f t="shared" ca="1" si="10"/>
        <v>5.1065680000000002</v>
      </c>
      <c r="D20" s="4">
        <f t="shared" ca="1" si="11"/>
        <v>60.375988</v>
      </c>
      <c r="E20" s="5">
        <f t="shared" ca="1" si="16"/>
        <v>566.93628592800007</v>
      </c>
      <c r="F20" s="5">
        <f t="shared" ca="1" si="16"/>
        <v>6703.0025637480003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Knappskog</v>
      </c>
      <c r="C21" s="3">
        <f t="shared" ca="1" si="10"/>
        <v>5.0559289999999999</v>
      </c>
      <c r="D21" s="4">
        <f t="shared" ca="1" si="11"/>
        <v>60.382877999999998</v>
      </c>
      <c r="E21" s="5">
        <f t="shared" ca="1" si="16"/>
        <v>561.31429350899998</v>
      </c>
      <c r="F21" s="5">
        <f t="shared" ca="1" si="16"/>
        <v>6703.7674984380001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Bildøyna</v>
      </c>
      <c r="C23" s="3">
        <f t="shared" ca="1" si="10"/>
        <v>5.1060850000000002</v>
      </c>
      <c r="D23" s="4">
        <f t="shared" ca="1" si="11"/>
        <v>60.354084999999998</v>
      </c>
      <c r="E23" s="5">
        <f t="shared" ca="1" si="16"/>
        <v>566.88266278499998</v>
      </c>
      <c r="F23" s="5">
        <f t="shared" ca="1" si="16"/>
        <v>6700.5708707849999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46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80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Kårtveit</v>
      </c>
      <c r="C28" s="3">
        <f t="shared" ca="1" si="10"/>
        <v>4.9934529999999997</v>
      </c>
      <c r="D28" s="4">
        <f t="shared" ref="D28:D31" ca="1" si="21">_xlfn.XLOOKUP(B28,$W$3:$W$12,$Y$3:$Y$12,0)</f>
        <v>60.388651000000003</v>
      </c>
      <c r="E28" s="5">
        <f t="shared" ca="1" si="16"/>
        <v>554.37814551299994</v>
      </c>
      <c r="F28" s="5">
        <f t="shared" ca="1" si="16"/>
        <v>6704.4084226710002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68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Brattholmen</v>
      </c>
      <c r="C29" s="3">
        <f t="shared" ca="1" si="10"/>
        <v>5.1522740000000002</v>
      </c>
      <c r="D29" s="4">
        <f t="shared" ca="1" si="21"/>
        <v>60.354616</v>
      </c>
      <c r="E29" s="5">
        <f t="shared" ca="1" si="16"/>
        <v>572.01061175400002</v>
      </c>
      <c r="F29" s="5">
        <f t="shared" ca="1" si="16"/>
        <v>6700.629822936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Telavåg</v>
      </c>
      <c r="C30" s="3">
        <f t="shared" ca="1" si="10"/>
        <v>4.9820219999999997</v>
      </c>
      <c r="D30" s="4">
        <f t="shared" ca="1" si="21"/>
        <v>60.261564</v>
      </c>
      <c r="E30" s="5">
        <f t="shared" ca="1" si="16"/>
        <v>553.10906446199999</v>
      </c>
      <c r="F30" s="5">
        <f t="shared" ca="1" si="16"/>
        <v>6690.2990968439999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88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Knappskog</v>
      </c>
      <c r="C31" s="3">
        <f t="shared" ca="1" si="10"/>
        <v>5.0559289999999999</v>
      </c>
      <c r="D31" s="4">
        <f t="shared" ca="1" si="21"/>
        <v>60.382877999999998</v>
      </c>
      <c r="E31" s="5">
        <f t="shared" ca="1" si="16"/>
        <v>561.31429350899998</v>
      </c>
      <c r="F31" s="5">
        <f t="shared" ca="1" si="16"/>
        <v>6703.7674984380001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3" t="str">
        <f t="shared" ca="1" si="14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15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14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80</v>
      </c>
    </row>
    <row r="17" spans="1:26" ht="14.25" x14ac:dyDescent="0.2">
      <c r="A17" s="2" t="s">
        <v>26</v>
      </c>
      <c r="B17" s="3" t="str">
        <f t="shared" ca="1" si="14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14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7" ca="1" si="16">C18*111.021</f>
        <v>553.10906446199999</v>
      </c>
      <c r="F18" s="5">
        <f t="shared" ca="1" si="16"/>
        <v>6690.2990968439999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5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Foldnes</v>
      </c>
      <c r="C21" s="3">
        <f t="shared" ca="1" si="4"/>
        <v>5.1065680000000002</v>
      </c>
      <c r="D21" s="4">
        <f t="shared" ca="1" si="5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Kårtveit</v>
      </c>
      <c r="C22" s="3">
        <f t="shared" ca="1" si="4"/>
        <v>4.9934529999999997</v>
      </c>
      <c r="D22" s="4">
        <f t="shared" ca="1" si="5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66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Brattholmen</v>
      </c>
      <c r="C23" s="3">
        <f t="shared" ca="1" si="4"/>
        <v>5.1522740000000002</v>
      </c>
      <c r="D23" s="4">
        <f t="shared" ca="1" si="5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Kårtveit</v>
      </c>
      <c r="C24" s="3">
        <f t="shared" ca="1" si="4"/>
        <v>4.9934529999999997</v>
      </c>
      <c r="D24" s="4">
        <f t="shared" ca="1" si="5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Laksevåg</v>
      </c>
      <c r="H25" s="6">
        <f t="shared" ca="1" si="6"/>
        <v>5.2647930000000001</v>
      </c>
      <c r="I25" s="63">
        <f t="shared" ca="1" si="7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Kolltveit</v>
      </c>
      <c r="C26" s="3">
        <f t="shared" ca="1" si="4"/>
        <v>5.0878129999999997</v>
      </c>
      <c r="D26" s="4">
        <f t="shared" ca="1" si="5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Telavåg</v>
      </c>
      <c r="C27" s="3">
        <f t="shared" ca="1" si="4"/>
        <v>4.9820219999999997</v>
      </c>
      <c r="D27" s="4">
        <f t="shared" ref="D27" ca="1" si="21">_xlfn.XLOOKUP(B27,$W$3:$W$12,$Y$3:$Y$12,0)</f>
        <v>60.261564</v>
      </c>
      <c r="E27" s="5">
        <f t="shared" ca="1" si="16"/>
        <v>553.10906446199999</v>
      </c>
      <c r="F27" s="5">
        <f t="shared" ca="1" si="16"/>
        <v>6690.2990968439999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94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26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60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ca="1" si="5"/>
        <v>60.354084999999998</v>
      </c>
      <c r="E17" s="5">
        <f t="shared" ca="1" si="0"/>
        <v>566.88266278499998</v>
      </c>
      <c r="F17" s="5">
        <f t="shared" ca="1" si="0"/>
        <v>6700.5708707849999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4" ca="1" si="10">C18*111.021</f>
        <v>561.31429350899998</v>
      </c>
      <c r="F18" s="5">
        <f t="shared" ca="1" si="10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0"/>
        <v>568.57551099299997</v>
      </c>
      <c r="F19" s="5">
        <f t="shared" ca="1" si="10"/>
        <v>6700.8457587809999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Straume</v>
      </c>
      <c r="C20" s="3">
        <f t="shared" ca="1" si="4"/>
        <v>5.1213329999999999</v>
      </c>
      <c r="D20" s="4">
        <f t="shared" ref="D20:D26" ca="1" si="12">_xlfn.XLOOKUP(B20,$W$3:$W$12,$Y$3:$Y$12,0)</f>
        <v>60.356560999999999</v>
      </c>
      <c r="E20" s="5">
        <f t="shared" ca="1" si="10"/>
        <v>568.57551099299997</v>
      </c>
      <c r="F20" s="5">
        <f t="shared" ca="1" si="10"/>
        <v>6700.8457587809999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Knarrevik</v>
      </c>
      <c r="C22" s="3">
        <f t="shared" ca="1" si="4"/>
        <v>5.1530250000000004</v>
      </c>
      <c r="D22" s="4">
        <f t="shared" ca="1" si="12"/>
        <v>60.368082999999999</v>
      </c>
      <c r="E22" s="5">
        <f t="shared" ca="1" si="10"/>
        <v>572.0939885250001</v>
      </c>
      <c r="F22" s="5">
        <f t="shared" ca="1" si="10"/>
        <v>6702.1249427430002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30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68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Telavåg</v>
      </c>
      <c r="C24" s="3">
        <f t="shared" ca="1" si="4"/>
        <v>4.9820219999999997</v>
      </c>
      <c r="D24" s="4">
        <f t="shared" ca="1" si="12"/>
        <v>60.261564</v>
      </c>
      <c r="E24" s="5">
        <f t="shared" ca="1" si="10"/>
        <v>553.10906446199999</v>
      </c>
      <c r="F24" s="5">
        <f t="shared" ca="1" si="10"/>
        <v>6690.2990968439999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96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Knappskog</v>
      </c>
      <c r="C25" s="3">
        <f t="shared" ca="1" si="4"/>
        <v>5.0559289999999999</v>
      </c>
      <c r="D25" s="4">
        <f t="shared" ca="1" si="12"/>
        <v>60.382877999999998</v>
      </c>
      <c r="E25" s="5">
        <f t="shared" ref="E25:E26" ca="1" si="14">C25*111.021</f>
        <v>561.31429350899998</v>
      </c>
      <c r="F25" s="5">
        <f t="shared" ref="F25:F26" ca="1" si="15">D25*111.021</f>
        <v>6703.7674984380001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Brattholmen</v>
      </c>
      <c r="C26" s="3">
        <f t="shared" ca="1" si="4"/>
        <v>5.1522740000000002</v>
      </c>
      <c r="D26" s="4">
        <f t="shared" ca="1" si="12"/>
        <v>60.354616</v>
      </c>
      <c r="E26" s="5">
        <f t="shared" ca="1" si="14"/>
        <v>572.01061175400002</v>
      </c>
      <c r="F26" s="5">
        <f t="shared" ca="1" si="15"/>
        <v>6700.629822936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4"/>
        <v>5.0878129999999997</v>
      </c>
      <c r="D12" s="4">
        <f t="shared" ca="1" si="5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68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ref="D17:D19" ca="1" si="10">_xlfn.XLOOKUP(B17,$W$3:$W$12,$Y$3:$Y$12,0)</f>
        <v>60.368082999999999</v>
      </c>
      <c r="E17" s="5">
        <f t="shared" ref="E17:E19" ca="1" si="11">C17*111.021</f>
        <v>572.0939885250001</v>
      </c>
      <c r="F17" s="5">
        <f t="shared" ref="F17:F19" ca="1" si="12">D17*111.021</f>
        <v>6702.1249427430002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8"/>
        <v>Spjeld</v>
      </c>
      <c r="C18" s="3">
        <f t="shared" ca="1" si="4"/>
        <v>5.0396080000000003</v>
      </c>
      <c r="D18" s="4">
        <f t="shared" ca="1" si="10"/>
        <v>60.390343000000001</v>
      </c>
      <c r="E18" s="5">
        <f t="shared" ca="1" si="11"/>
        <v>559.50231976800001</v>
      </c>
      <c r="F18" s="5">
        <f t="shared" ca="1" si="12"/>
        <v>6704.5962702030001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Bergenhus</v>
      </c>
      <c r="H8" s="6">
        <f t="shared" ca="1" si="16"/>
        <v>5.3261630000000002</v>
      </c>
      <c r="I8" s="63">
        <f t="shared" ca="1" si="1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Bildøyna</v>
      </c>
      <c r="C9" s="3">
        <f t="shared" ca="1" si="13"/>
        <v>5.1060850000000002</v>
      </c>
      <c r="D9" s="4">
        <f t="shared" ca="1" si="14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Bildøyna</v>
      </c>
      <c r="C12" s="3">
        <f t="shared" ca="1" si="13"/>
        <v>5.1060850000000002</v>
      </c>
      <c r="D12" s="4">
        <f t="shared" ca="1" si="14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Foldnes</v>
      </c>
      <c r="C13" s="3">
        <f t="shared" ca="1" si="13"/>
        <v>5.1065680000000002</v>
      </c>
      <c r="D13" s="4">
        <f t="shared" ca="1" si="14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2">
      <c r="A14" s="2" t="s">
        <v>26</v>
      </c>
      <c r="B14" s="3" t="str">
        <f t="shared" ca="1" si="12"/>
        <v>Knarrevik</v>
      </c>
      <c r="C14" s="3">
        <f t="shared" ca="1" si="13"/>
        <v>5.1530250000000004</v>
      </c>
      <c r="D14" s="4">
        <f t="shared" ref="D14:D16" ca="1" si="18">_xlfn.XLOOKUP(B14,$W$3:$W$12,$Y$3:$Y$12,0)</f>
        <v>60.368082999999999</v>
      </c>
      <c r="E14" s="5">
        <f t="shared" ref="E14:E16" ca="1" si="19">C14*111.021</f>
        <v>572.0939885250001</v>
      </c>
      <c r="F14" s="5">
        <f t="shared" ref="F14:F16" ca="1" si="20">D14*111.021</f>
        <v>6702.1249427430002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Laksevåg</v>
      </c>
      <c r="H15" s="6">
        <f t="shared" ca="1" si="16"/>
        <v>5.2647930000000001</v>
      </c>
      <c r="I15" s="63">
        <f t="shared" ca="1" si="21"/>
        <v>60.379098999999997</v>
      </c>
      <c r="J15" s="8">
        <f t="shared" ca="1" si="22"/>
        <v>584.50258365299999</v>
      </c>
      <c r="K15" s="8">
        <f t="shared" ca="1" si="23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Kolltveit</v>
      </c>
      <c r="C5" s="3">
        <f t="shared" ref="C5:C13" ca="1" si="9">_xlfn.XLOOKUP(B5,$W$3:$W$12,$X$3:$X$12,0)</f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Bildøyna</v>
      </c>
      <c r="C6" s="3">
        <f t="shared" ca="1" si="9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Bildøyna</v>
      </c>
      <c r="C11" s="3">
        <f t="shared" ca="1" si="9"/>
        <v>5.1060850000000002</v>
      </c>
      <c r="D11" s="4">
        <f t="shared" ca="1" si="12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9"/>
        <v>5.1060850000000002</v>
      </c>
      <c r="D12" s="4">
        <f t="shared" ref="D12:D13" ca="1" si="13">_xlfn.XLOOKUP(B12,$W$3:$W$12,$Y$3:$Y$12,0)</f>
        <v>60.354084999999998</v>
      </c>
      <c r="E12" s="5">
        <f t="shared" ref="E12:E13" ca="1" si="14">C12*111.021</f>
        <v>566.88266278499998</v>
      </c>
      <c r="F12" s="5">
        <f t="shared" ref="F12:F13" ca="1" si="15">D12*111.021</f>
        <v>6700.5708707849999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36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Brattholmen</v>
      </c>
      <c r="C8" s="3">
        <f t="shared" ca="1" si="5"/>
        <v>5.1522740000000002</v>
      </c>
      <c r="D8" s="4">
        <f t="shared" ca="1" si="8"/>
        <v>60.354616</v>
      </c>
      <c r="E8" s="5">
        <f t="shared" ca="1" si="9"/>
        <v>572.01061175400002</v>
      </c>
      <c r="F8" s="5">
        <f t="shared" ca="1" si="10"/>
        <v>6700.629822936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Bildøyna</v>
      </c>
      <c r="C9" s="3">
        <f t="shared" ca="1" si="5"/>
        <v>5.1060850000000002</v>
      </c>
      <c r="D9" s="4">
        <f t="shared" ca="1" si="8"/>
        <v>60.354084999999998</v>
      </c>
      <c r="E9" s="5">
        <f t="shared" ca="1" si="9"/>
        <v>566.88266278499998</v>
      </c>
      <c r="F9" s="5">
        <f t="shared" ca="1" si="10"/>
        <v>6700.5708707849999</v>
      </c>
      <c r="G9" s="3" t="str">
        <f t="shared" ca="1" si="6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2"/>
        <v>583.82346819600002</v>
      </c>
      <c r="K9" s="8">
        <f t="shared" ca="1" si="13"/>
        <v>6693.5628922020005</v>
      </c>
      <c r="L9" s="2" t="s">
        <v>89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Knarrevik</v>
      </c>
      <c r="C10" s="3">
        <f t="shared" ca="1" si="5"/>
        <v>5.1530250000000004</v>
      </c>
      <c r="D10" s="4">
        <f t="shared" ca="1" si="8"/>
        <v>60.368082999999999</v>
      </c>
      <c r="E10" s="5">
        <f t="shared" ca="1" si="9"/>
        <v>572.0939885250001</v>
      </c>
      <c r="F10" s="5">
        <f t="shared" ca="1" si="10"/>
        <v>6702.1249427430002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36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Bergenhus</v>
      </c>
      <c r="H6" s="6">
        <f t="shared" ca="1" si="4"/>
        <v>5.3261630000000002</v>
      </c>
      <c r="I6" s="63">
        <f t="shared" ca="1" si="10"/>
        <v>60.395409000000001</v>
      </c>
      <c r="J6" s="8">
        <f t="shared" ref="J6:K6" ca="1" si="15">H6*111.021</f>
        <v>591.31594242300002</v>
      </c>
      <c r="K6" s="8">
        <f t="shared" ca="1" si="15"/>
        <v>6705.1587025890003</v>
      </c>
      <c r="L6" s="2" t="s">
        <v>31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Shusheng Yang</dc:creator>
  <cp:lastModifiedBy>Shusheng Yang</cp:lastModifiedBy>
  <dcterms:created xsi:type="dcterms:W3CDTF">2022-12-03T09:04:55Z</dcterms:created>
  <dcterms:modified xsi:type="dcterms:W3CDTF">2023-03-06T12:13:42Z</dcterms:modified>
</cp:coreProperties>
</file>