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F8B0CD23-47FF-42E5-AA26-6EBB08B9EDC4}" xr6:coauthVersionLast="47" xr6:coauthVersionMax="47" xr10:uidLastSave="{00000000-0000-0000-0000-000000000000}"/>
  <bookViews>
    <workbookView xWindow="690" yWindow="2490" windowWidth="12060" windowHeight="12750" xr2:uid="{00000000-000D-0000-FFFF-FFFF00000000}"/>
  </bookViews>
  <sheets>
    <sheet name="Medium1" sheetId="10" r:id="rId1"/>
    <sheet name="Small5" sheetId="9" r:id="rId2"/>
    <sheet name="Small4" sheetId="8" r:id="rId3"/>
    <sheet name="Small3" sheetId="1" r:id="rId4"/>
    <sheet name="Results" sheetId="2" r:id="rId5"/>
    <sheet name="Reisetider" sheetId="3" r:id="rId6"/>
    <sheet name="Koordinater" sheetId="4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0" l="1"/>
  <c r="C4" i="10" s="1"/>
  <c r="E4" i="10" s="1"/>
  <c r="B5" i="10"/>
  <c r="D5" i="10" s="1"/>
  <c r="B6" i="10"/>
  <c r="C6" i="10" s="1"/>
  <c r="E6" i="10" s="1"/>
  <c r="B7" i="10"/>
  <c r="C7" i="10" s="1"/>
  <c r="B8" i="10"/>
  <c r="D8" i="10" s="1"/>
  <c r="B9" i="10"/>
  <c r="D9" i="10" s="1"/>
  <c r="B10" i="10"/>
  <c r="D10" i="10" s="1"/>
  <c r="B11" i="10"/>
  <c r="D11" i="10" s="1"/>
  <c r="B12" i="10"/>
  <c r="C12" i="10" s="1"/>
  <c r="E12" i="10" s="1"/>
  <c r="B13" i="10"/>
  <c r="D13" i="10" s="1"/>
  <c r="B14" i="10"/>
  <c r="C14" i="10" s="1"/>
  <c r="E14" i="10" s="1"/>
  <c r="B15" i="10"/>
  <c r="D15" i="10" s="1"/>
  <c r="B16" i="10"/>
  <c r="C16" i="10" s="1"/>
  <c r="E16" i="10" s="1"/>
  <c r="B2" i="10"/>
  <c r="D2" i="10" s="1"/>
  <c r="F2" i="10" s="1"/>
  <c r="B3" i="10"/>
  <c r="D3" i="10" s="1"/>
  <c r="F3" i="10" s="1"/>
  <c r="G2" i="10"/>
  <c r="G3" i="10"/>
  <c r="G4" i="10"/>
  <c r="H4" i="10" s="1"/>
  <c r="J4" i="10" s="1"/>
  <c r="G5" i="10"/>
  <c r="H5" i="10" s="1"/>
  <c r="J5" i="10" s="1"/>
  <c r="G6" i="10"/>
  <c r="H6" i="10" s="1"/>
  <c r="J6" i="10" s="1"/>
  <c r="G7" i="10"/>
  <c r="I7" i="10" s="1"/>
  <c r="K7" i="10" s="1"/>
  <c r="G14" i="10"/>
  <c r="I14" i="10" s="1"/>
  <c r="K14" i="10" s="1"/>
  <c r="G15" i="10"/>
  <c r="H15" i="10" s="1"/>
  <c r="J15" i="10" s="1"/>
  <c r="G16" i="10"/>
  <c r="I16" i="10" s="1"/>
  <c r="K1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G13" i="10"/>
  <c r="I13" i="10" s="1"/>
  <c r="K13" i="10" s="1"/>
  <c r="G12" i="10"/>
  <c r="H12" i="10" s="1"/>
  <c r="J12" i="10" s="1"/>
  <c r="G11" i="10"/>
  <c r="I11" i="10" s="1"/>
  <c r="K11" i="10" s="1"/>
  <c r="G10" i="10"/>
  <c r="H10" i="10" s="1"/>
  <c r="J10" i="10" s="1"/>
  <c r="G9" i="10"/>
  <c r="I9" i="10" s="1"/>
  <c r="K9" i="10" s="1"/>
  <c r="G8" i="10"/>
  <c r="H8" i="10" s="1"/>
  <c r="J8" i="10" s="1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M9" i="10" l="1" a="1"/>
  <c r="M9" i="10" s="1"/>
  <c r="M2" i="10" a="1"/>
  <c r="M2" i="10" s="1"/>
  <c r="M3" i="10" a="1"/>
  <c r="M3" i="10" s="1"/>
  <c r="M10" i="10" a="1"/>
  <c r="M10" i="10" s="1"/>
  <c r="M16" i="10" a="1"/>
  <c r="M16" i="10" s="1"/>
  <c r="M8" i="10" a="1"/>
  <c r="M8" i="10" s="1"/>
  <c r="M15" i="10" a="1"/>
  <c r="M15" i="10" s="1"/>
  <c r="M7" i="10" a="1"/>
  <c r="M7" i="10" s="1"/>
  <c r="M14" i="10" a="1"/>
  <c r="M14" i="10" s="1"/>
  <c r="M6" i="10" a="1"/>
  <c r="M6" i="10" s="1"/>
  <c r="M13" i="10" a="1"/>
  <c r="M13" i="10" s="1"/>
  <c r="M5" i="10" a="1"/>
  <c r="M5" i="10" s="1"/>
  <c r="M12" i="10" a="1"/>
  <c r="M12" i="10" s="1"/>
  <c r="M4" i="10" a="1"/>
  <c r="M4" i="10" s="1"/>
  <c r="M11" i="10" a="1"/>
  <c r="M11" i="10" s="1"/>
  <c r="D12" i="10"/>
  <c r="F12" i="10" s="1"/>
  <c r="D4" i="10"/>
  <c r="F4" i="10" s="1"/>
  <c r="C13" i="10"/>
  <c r="E13" i="10" s="1"/>
  <c r="C5" i="10"/>
  <c r="E5" i="10" s="1"/>
  <c r="C15" i="10"/>
  <c r="E15" i="10" s="1"/>
  <c r="C11" i="10"/>
  <c r="E11" i="10" s="1"/>
  <c r="D14" i="10"/>
  <c r="F14" i="10" s="1"/>
  <c r="I5" i="10"/>
  <c r="K5" i="10" s="1"/>
  <c r="C3" i="10"/>
  <c r="E3" i="10" s="1"/>
  <c r="I4" i="10"/>
  <c r="K4" i="10" s="1"/>
  <c r="D7" i="10"/>
  <c r="F7" i="10" s="1"/>
  <c r="D6" i="10"/>
  <c r="F6" i="10" s="1"/>
  <c r="D16" i="10"/>
  <c r="F16" i="10" s="1"/>
  <c r="C10" i="10"/>
  <c r="E10" i="10" s="1"/>
  <c r="C9" i="10"/>
  <c r="E9" i="10" s="1"/>
  <c r="C2" i="10"/>
  <c r="E2" i="10" s="1"/>
  <c r="C8" i="10"/>
  <c r="E8" i="10" s="1"/>
  <c r="F5" i="10"/>
  <c r="H2" i="10"/>
  <c r="J2" i="10" s="1"/>
  <c r="I2" i="10"/>
  <c r="K2" i="10" s="1"/>
  <c r="I6" i="10"/>
  <c r="K6" i="10" s="1"/>
  <c r="H3" i="10"/>
  <c r="J3" i="10" s="1"/>
  <c r="I3" i="10"/>
  <c r="K3" i="10" s="1"/>
  <c r="H16" i="10"/>
  <c r="J16" i="10" s="1"/>
  <c r="H14" i="10"/>
  <c r="J14" i="10" s="1"/>
  <c r="F15" i="10"/>
  <c r="I15" i="10"/>
  <c r="K15" i="10" s="1"/>
  <c r="I8" i="10"/>
  <c r="K8" i="10" s="1"/>
  <c r="I12" i="10"/>
  <c r="K12" i="10" s="1"/>
  <c r="I10" i="10"/>
  <c r="K10" i="10" s="1"/>
  <c r="H7" i="10"/>
  <c r="J7" i="10" s="1"/>
  <c r="F8" i="10"/>
  <c r="H9" i="10"/>
  <c r="J9" i="10" s="1"/>
  <c r="F10" i="10"/>
  <c r="H11" i="10"/>
  <c r="J11" i="10" s="1"/>
  <c r="H13" i="10"/>
  <c r="J13" i="10" s="1"/>
  <c r="E7" i="10"/>
  <c r="F9" i="10"/>
  <c r="F11" i="10"/>
  <c r="F13" i="10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<sst xmlns="http://schemas.openxmlformats.org/spreadsheetml/2006/main" count="481" uniqueCount="92">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</sst>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tabSelected="1" topLeftCell="F1" zoomScale="75" zoomScaleNormal="75" workbookViewId="0">
      <selection activeCell="H12" sqref="H12"/>
    </sheetView>
  </sheetViews>
  <sheetFormatPr defaultColWidth="12.7109375" defaultRowHeight="12.75" x14ac:dyDescent="0.2"/>
  <cols>
    <col min="2" max="2" width="15.14062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INDEX($W$3:$W$25,RANDBETWEEN(1,ROWS($W$3:$W$25)),1)</f>
        <v>Arefjord</v>
      </c>
      <c r="C2" s="3">
        <f t="shared" ref="C2:C16" ca="1" si="0">_xlfn.XLOOKUP(B2,$W$3:$W$25,$X$3:$X$25,0)</f>
        <v>5.1424279999999998</v>
      </c>
      <c r="D2" s="4">
        <f t="shared" ref="D2:D16" ca="1" si="1">_xlfn.XLOOKUP(B2,$W$3:$W$25,$Y$3:$Y$25,0)</f>
        <v>60.359552999999998</v>
      </c>
      <c r="E2" s="5">
        <f t="shared" ref="E2:F13" ca="1" si="2">C2*111.021</f>
        <v>570.91749898800003</v>
      </c>
      <c r="F2" s="5">
        <f t="shared" ca="1" si="2"/>
        <v>6701.1779336130003</v>
      </c>
      <c r="G2" s="3" t="str">
        <f t="shared" ref="G2:G7" ca="1" si="3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3" ca="1" si="4">H2*111.021</f>
        <v>591.31594242300002</v>
      </c>
      <c r="K2" s="8">
        <f t="shared" ca="1" si="4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64" t="s">
        <v>18</v>
      </c>
      <c r="X2" s="64" t="s">
        <v>19</v>
      </c>
      <c r="Y2" s="64" t="s">
        <v>20</v>
      </c>
      <c r="Z2" s="64" t="s">
        <v>21</v>
      </c>
      <c r="AA2" s="64" t="s">
        <v>22</v>
      </c>
      <c r="AB2" s="64" t="s">
        <v>23</v>
      </c>
    </row>
    <row r="3" spans="1:28" ht="14.25" x14ac:dyDescent="0.2">
      <c r="A3" s="2" t="s">
        <v>14</v>
      </c>
      <c r="B3" s="3" t="str">
        <f ca="1">INDEX($W$3:$W$25,RANDBETWEEN(1,ROWS($W$3:$W$25)),1)</f>
        <v>Brattholmen</v>
      </c>
      <c r="C3" s="3">
        <f t="shared" ca="1" si="0"/>
        <v>5.1522740000000002</v>
      </c>
      <c r="D3" s="4">
        <f t="shared" ca="1" si="1"/>
        <v>60.354616</v>
      </c>
      <c r="E3" s="5">
        <f t="shared" ca="1" si="2"/>
        <v>572.01061175400002</v>
      </c>
      <c r="F3" s="5">
        <f t="shared" ca="1" si="2"/>
        <v>6700.629822936</v>
      </c>
      <c r="G3" s="3" t="str">
        <f t="shared" ca="1" si="3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4"/>
        <v>591.31594242300002</v>
      </c>
      <c r="K3" s="8">
        <f t="shared" ca="1" si="4"/>
        <v>6705.1587025890003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65" t="s">
        <v>25</v>
      </c>
      <c r="X3" s="66">
        <v>5.0559289999999999</v>
      </c>
      <c r="Y3" s="66">
        <v>60.382877999999998</v>
      </c>
      <c r="Z3" s="65" t="s">
        <v>16</v>
      </c>
      <c r="AA3" s="66">
        <v>5.3261630000000002</v>
      </c>
      <c r="AB3" s="66">
        <v>60.395409000000001</v>
      </c>
    </row>
    <row r="4" spans="1:28" ht="14.25" x14ac:dyDescent="0.2">
      <c r="A4" s="2" t="s">
        <v>14</v>
      </c>
      <c r="B4" s="3" t="str">
        <f t="shared" ref="B4:B16" ca="1" si="6">INDEX($W$3:$W$25,RANDBETWEEN(1,ROWS($W$3:$W$25)),1)</f>
        <v>Kårtveit</v>
      </c>
      <c r="C4" s="3">
        <f t="shared" ca="1" si="0"/>
        <v>4.9934529999999997</v>
      </c>
      <c r="D4" s="4">
        <f t="shared" ca="1" si="1"/>
        <v>60.388651000000003</v>
      </c>
      <c r="E4" s="5">
        <f t="shared" ca="1" si="2"/>
        <v>554.37814551299994</v>
      </c>
      <c r="F4" s="5">
        <f t="shared" ca="1" si="2"/>
        <v>6704.4084226710002</v>
      </c>
      <c r="G4" s="3" t="str">
        <f t="shared" ca="1" si="3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4"/>
        <v>594.22380445500005</v>
      </c>
      <c r="K4" s="8">
        <f t="shared" ca="1" si="4"/>
        <v>6701.6162445210002</v>
      </c>
      <c r="L4" s="2" t="s">
        <v>17</v>
      </c>
      <c r="M4" s="3" cm="1">
        <f t="array" aca="1" ref="M4" ca="1">_xlfn.XLOOKUP(B4,$R$20:$R$47,_xlfn.XLOOKUP(G4,$S$19:$V$19,$S$20:$V$47))*2</f>
        <v>68</v>
      </c>
      <c r="N4" s="2">
        <v>4</v>
      </c>
      <c r="W4" s="65" t="s">
        <v>27</v>
      </c>
      <c r="X4" s="65">
        <v>5.0878129999999997</v>
      </c>
      <c r="Y4" s="65">
        <v>60.352223000000002</v>
      </c>
      <c r="Z4" s="65" t="s">
        <v>28</v>
      </c>
      <c r="AA4" s="65">
        <v>5.2647930000000001</v>
      </c>
      <c r="AB4" s="65">
        <v>60.379098999999997</v>
      </c>
    </row>
    <row r="5" spans="1:28" ht="14.25" x14ac:dyDescent="0.2">
      <c r="A5" s="2" t="s">
        <v>14</v>
      </c>
      <c r="B5" s="3" t="str">
        <f t="shared" ca="1" si="6"/>
        <v>Vågo</v>
      </c>
      <c r="C5" s="3">
        <f t="shared" ca="1" si="0"/>
        <v>5.1244529999999999</v>
      </c>
      <c r="D5" s="4">
        <f t="shared" ca="1" si="1"/>
        <v>60.388710000000003</v>
      </c>
      <c r="E5" s="5">
        <f t="shared" ref="E5:E6" ca="1" si="7">C5*111.021</f>
        <v>568.92189651299998</v>
      </c>
      <c r="F5" s="5">
        <f t="shared" ref="F5:F6" ca="1" si="8">D5*111.021</f>
        <v>6704.41497291</v>
      </c>
      <c r="G5" s="3" t="str">
        <f t="shared" ca="1" si="3"/>
        <v>Laksevåg</v>
      </c>
      <c r="H5" s="6">
        <f t="shared" ref="H5:H6" ca="1" si="9">_xlfn.XLOOKUP(G5,$Z$3:$Z$6,$AA$3:$AA$6,0)</f>
        <v>5.2647930000000001</v>
      </c>
      <c r="I5" s="63">
        <f t="shared" ref="I5:I6" ca="1" si="10">_xlfn.XLOOKUP(G5,$Z$3:$Z$6,$AB$3:$AB$6,0)</f>
        <v>60.379098999999997</v>
      </c>
      <c r="J5" s="8">
        <f t="shared" ref="J5:J6" ca="1" si="11">H5*111.021</f>
        <v>584.50258365299999</v>
      </c>
      <c r="K5" s="8">
        <f t="shared" ref="K5:K6" ca="1" si="12">I5*111.021</f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65" t="s">
        <v>15</v>
      </c>
      <c r="X5" s="65">
        <v>4.9934529999999997</v>
      </c>
      <c r="Y5" s="65">
        <v>60.388651000000003</v>
      </c>
      <c r="Z5" s="65" t="s">
        <v>30</v>
      </c>
      <c r="AA5" s="65">
        <v>5.2586760000000004</v>
      </c>
      <c r="AB5" s="65">
        <v>60.290962</v>
      </c>
    </row>
    <row r="6" spans="1:28" ht="14.25" x14ac:dyDescent="0.2">
      <c r="A6" s="2" t="s">
        <v>14</v>
      </c>
      <c r="B6" s="3" t="str">
        <f t="shared" ca="1" si="6"/>
        <v>Tofterøy</v>
      </c>
      <c r="C6" s="3">
        <f t="shared" ca="1" si="0"/>
        <v>5.0574060000000003</v>
      </c>
      <c r="D6" s="4">
        <f t="shared" ca="1" si="1"/>
        <v>60.185223000000001</v>
      </c>
      <c r="E6" s="5">
        <f t="shared" ca="1" si="7"/>
        <v>561.47827152600007</v>
      </c>
      <c r="F6" s="5">
        <f t="shared" ca="1" si="8"/>
        <v>6681.8236426829999</v>
      </c>
      <c r="G6" s="3" t="str">
        <f t="shared" ca="1" si="3"/>
        <v>Bergenhus</v>
      </c>
      <c r="H6" s="6">
        <f t="shared" ca="1" si="9"/>
        <v>5.3261630000000002</v>
      </c>
      <c r="I6" s="63">
        <f t="shared" ca="1" si="10"/>
        <v>60.395409000000001</v>
      </c>
      <c r="J6" s="8">
        <f t="shared" ca="1" si="11"/>
        <v>591.31594242300002</v>
      </c>
      <c r="K6" s="8">
        <f t="shared" ca="1" si="12"/>
        <v>6705.1587025890003</v>
      </c>
      <c r="L6" s="2" t="s">
        <v>29</v>
      </c>
      <c r="M6" s="3" cm="1">
        <f t="array" aca="1" ref="M6" ca="1">_xlfn.XLOOKUP(B6,$R$20:$R$47,_xlfn.XLOOKUP(G6,$S$19:$V$19,$S$20:$V$47))*2</f>
        <v>102</v>
      </c>
      <c r="N6" s="2">
        <v>4</v>
      </c>
      <c r="W6" s="65" t="s">
        <v>32</v>
      </c>
      <c r="X6" s="65">
        <v>4.9820219999999997</v>
      </c>
      <c r="Y6" s="65">
        <v>60.261564</v>
      </c>
      <c r="Z6" s="65" t="s">
        <v>33</v>
      </c>
      <c r="AA6" s="65">
        <v>5.3523550000000002</v>
      </c>
      <c r="AB6" s="65">
        <v>60.363500999999999</v>
      </c>
    </row>
    <row r="7" spans="1:28" ht="18" customHeight="1" x14ac:dyDescent="0.2">
      <c r="A7" s="2" t="s">
        <v>26</v>
      </c>
      <c r="B7" s="3" t="str">
        <f t="shared" ca="1" si="6"/>
        <v>Spjeld</v>
      </c>
      <c r="C7" s="3">
        <f t="shared" ca="1" si="0"/>
        <v>5.0396080000000003</v>
      </c>
      <c r="D7" s="4">
        <f t="shared" ca="1" si="1"/>
        <v>60.390343000000001</v>
      </c>
      <c r="E7" s="5">
        <f t="shared" ca="1" si="2"/>
        <v>559.50231976800001</v>
      </c>
      <c r="F7" s="5">
        <f t="shared" ca="1" si="2"/>
        <v>6704.5962702030001</v>
      </c>
      <c r="G7" s="3" t="str">
        <f t="shared" ca="1" si="3"/>
        <v>Laksevåg</v>
      </c>
      <c r="H7" s="6">
        <f t="shared" ref="H7:H16" ca="1" si="13">_xlfn.XLOOKUP(G7,$Z$3:$Z$6,$AA$3:$AA$6,0)</f>
        <v>5.2647930000000001</v>
      </c>
      <c r="I7" s="63">
        <f t="shared" ref="I7:I13" ca="1" si="14">_xlfn.XLOOKUP(G7,$Z$3:$Z$6,$AB$3:$AB$6,0)</f>
        <v>60.379098999999997</v>
      </c>
      <c r="J7" s="8">
        <f t="shared" ca="1" si="4"/>
        <v>584.50258365299999</v>
      </c>
      <c r="K7" s="8">
        <f t="shared" ca="1" si="4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65" t="s">
        <v>34</v>
      </c>
      <c r="X7" s="66">
        <v>5.1213329999999999</v>
      </c>
      <c r="Y7" s="66">
        <v>60.356560999999999</v>
      </c>
      <c r="Z7" s="65"/>
      <c r="AA7" s="65"/>
      <c r="AB7" s="65"/>
    </row>
    <row r="8" spans="1:28" ht="14.25" x14ac:dyDescent="0.2">
      <c r="A8" s="2" t="s">
        <v>26</v>
      </c>
      <c r="B8" s="3" t="str">
        <f t="shared" ca="1" si="6"/>
        <v>Hammersland</v>
      </c>
      <c r="C8" s="3">
        <f t="shared" ca="1" si="0"/>
        <v>5.0689890000000002</v>
      </c>
      <c r="D8" s="4">
        <f t="shared" ca="1" si="1"/>
        <v>60.253872999999999</v>
      </c>
      <c r="E8" s="5">
        <f t="shared" ca="1" si="2"/>
        <v>562.76422776900006</v>
      </c>
      <c r="F8" s="5">
        <f t="shared" ca="1" si="2"/>
        <v>6689.4452343329995</v>
      </c>
      <c r="G8" s="3" t="str">
        <f t="shared" ref="G8:G16" ca="1" si="15">INDEX($Z$3:$Z$6,RANDBETWEEN(1,ROWS($Z$3:$Z$6)),1)</f>
        <v>Laksevåg</v>
      </c>
      <c r="H8" s="6">
        <f t="shared" ca="1" si="13"/>
        <v>5.2647930000000001</v>
      </c>
      <c r="I8" s="63">
        <f t="shared" ca="1" si="14"/>
        <v>60.379098999999997</v>
      </c>
      <c r="J8" s="8">
        <f t="shared" ca="1" si="4"/>
        <v>584.50258365299999</v>
      </c>
      <c r="K8" s="8">
        <f t="shared" ca="1" si="4"/>
        <v>6703.3479500789999</v>
      </c>
      <c r="L8" s="2" t="s">
        <v>17</v>
      </c>
      <c r="M8" s="3" cm="1">
        <f t="array" aca="1" ref="M8" ca="1">_xlfn.XLOOKUP(B8,$R$20:$R$47,_xlfn.XLOOKUP(G8,$S$19:$V$19,$S$20:$V$47))*2</f>
        <v>62</v>
      </c>
      <c r="W8" s="65" t="s">
        <v>35</v>
      </c>
      <c r="X8" s="66">
        <v>5.1530250000000004</v>
      </c>
      <c r="Y8" s="66">
        <v>60.368082999999999</v>
      </c>
      <c r="Z8" s="65"/>
      <c r="AA8" s="65"/>
      <c r="AB8" s="65"/>
    </row>
    <row r="9" spans="1:28" ht="14.25" x14ac:dyDescent="0.2">
      <c r="A9" s="2" t="s">
        <v>26</v>
      </c>
      <c r="B9" s="3" t="str">
        <f t="shared" ca="1" si="6"/>
        <v>Straume</v>
      </c>
      <c r="C9" s="3">
        <f t="shared" ca="1" si="0"/>
        <v>5.1213329999999999</v>
      </c>
      <c r="D9" s="4">
        <f t="shared" ca="1" si="1"/>
        <v>60.356560999999999</v>
      </c>
      <c r="E9" s="5">
        <f t="shared" ca="1" si="2"/>
        <v>568.57551099299997</v>
      </c>
      <c r="F9" s="5">
        <f t="shared" ca="1" si="2"/>
        <v>6700.8457587809999</v>
      </c>
      <c r="G9" s="3" t="str">
        <f t="shared" ca="1" si="15"/>
        <v>Ytrebygda</v>
      </c>
      <c r="H9" s="6">
        <f t="shared" ca="1" si="13"/>
        <v>5.2586760000000004</v>
      </c>
      <c r="I9" s="63">
        <f t="shared" ca="1" si="14"/>
        <v>60.290962</v>
      </c>
      <c r="J9" s="8">
        <f t="shared" ca="1" si="4"/>
        <v>583.82346819600002</v>
      </c>
      <c r="K9" s="8">
        <f t="shared" ca="1" si="4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65" t="s">
        <v>36</v>
      </c>
      <c r="X9" s="65">
        <v>5.1060850000000002</v>
      </c>
      <c r="Y9" s="65">
        <v>60.354084999999998</v>
      </c>
      <c r="Z9" s="65"/>
      <c r="AA9" s="65"/>
      <c r="AB9" s="65"/>
    </row>
    <row r="10" spans="1:28" ht="14.25" x14ac:dyDescent="0.2">
      <c r="A10" s="2" t="s">
        <v>26</v>
      </c>
      <c r="B10" s="3" t="str">
        <f t="shared" ca="1" si="6"/>
        <v>Hellesøy</v>
      </c>
      <c r="C10" s="3">
        <f t="shared" ca="1" si="0"/>
        <v>4.793272</v>
      </c>
      <c r="D10" s="4">
        <f t="shared" ca="1" si="1"/>
        <v>60.659176000000002</v>
      </c>
      <c r="E10" s="5">
        <f t="shared" ca="1" si="2"/>
        <v>532.15385071200001</v>
      </c>
      <c r="F10" s="5">
        <f t="shared" ca="1" si="2"/>
        <v>6734.4423786960006</v>
      </c>
      <c r="G10" s="3" t="str">
        <f t="shared" ca="1" si="15"/>
        <v>Bergenhus</v>
      </c>
      <c r="H10" s="6">
        <f t="shared" ca="1" si="13"/>
        <v>5.3261630000000002</v>
      </c>
      <c r="I10" s="63">
        <f t="shared" ca="1" si="14"/>
        <v>60.395409000000001</v>
      </c>
      <c r="J10" s="8">
        <f t="shared" ca="1" si="4"/>
        <v>591.31594242300002</v>
      </c>
      <c r="K10" s="8">
        <f t="shared" ca="1" si="4"/>
        <v>6705.1587025890003</v>
      </c>
      <c r="L10" s="2" t="s">
        <v>17</v>
      </c>
      <c r="M10" s="3" cm="1">
        <f t="array" aca="1" ref="M10" ca="1">_xlfn.XLOOKUP(B10,$R$20:$R$47,_xlfn.XLOOKUP(G10,$S$19:$V$19,$S$20:$V$47))*2</f>
        <v>138</v>
      </c>
      <c r="W10" s="65" t="s">
        <v>37</v>
      </c>
      <c r="X10" s="65">
        <v>5.0396080000000003</v>
      </c>
      <c r="Y10" s="65">
        <v>60.390343000000001</v>
      </c>
      <c r="Z10" s="65"/>
      <c r="AA10" s="65"/>
      <c r="AB10" s="65"/>
    </row>
    <row r="11" spans="1:28" ht="14.25" x14ac:dyDescent="0.2">
      <c r="A11" s="2" t="s">
        <v>26</v>
      </c>
      <c r="B11" s="3" t="str">
        <f t="shared" ca="1" si="6"/>
        <v>Hjelteryggen</v>
      </c>
      <c r="C11" s="3">
        <f t="shared" ca="1" si="0"/>
        <v>5.1533129999999998</v>
      </c>
      <c r="D11" s="4">
        <f t="shared" ca="1" si="1"/>
        <v>60.384214</v>
      </c>
      <c r="E11" s="5">
        <f ca="1">C11*111.021</f>
        <v>572.12596257300004</v>
      </c>
      <c r="F11" s="5">
        <f t="shared" ca="1" si="2"/>
        <v>6703.9158224940002</v>
      </c>
      <c r="G11" s="3" t="str">
        <f t="shared" ca="1" si="15"/>
        <v>Bergenhus</v>
      </c>
      <c r="H11" s="6">
        <f t="shared" ca="1" si="13"/>
        <v>5.3261630000000002</v>
      </c>
      <c r="I11" s="63">
        <f t="shared" ca="1" si="14"/>
        <v>60.395409000000001</v>
      </c>
      <c r="J11" s="8">
        <f t="shared" ca="1" si="4"/>
        <v>591.31594242300002</v>
      </c>
      <c r="K11" s="8">
        <f t="shared" ca="1" si="4"/>
        <v>6705.1587025890003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65" t="s">
        <v>38</v>
      </c>
      <c r="X11" s="65">
        <v>5.1065680000000002</v>
      </c>
      <c r="Y11" s="65">
        <v>60.375988</v>
      </c>
      <c r="Z11" s="65"/>
      <c r="AA11" s="65"/>
      <c r="AB11" s="65"/>
    </row>
    <row r="12" spans="1:28" ht="14.25" x14ac:dyDescent="0.2">
      <c r="A12" s="2" t="s">
        <v>26</v>
      </c>
      <c r="B12" s="3" t="str">
        <f t="shared" ca="1" si="6"/>
        <v>Telavåg</v>
      </c>
      <c r="C12" s="3">
        <f t="shared" ca="1" si="0"/>
        <v>4.9820219999999997</v>
      </c>
      <c r="D12" s="4">
        <f t="shared" ca="1" si="1"/>
        <v>60.261564</v>
      </c>
      <c r="E12" s="5">
        <f t="shared" ca="1" si="2"/>
        <v>553.10906446199999</v>
      </c>
      <c r="F12" s="5">
        <f t="shared" ca="1" si="2"/>
        <v>6690.2990968439999</v>
      </c>
      <c r="G12" s="3" t="str">
        <f t="shared" ca="1" si="15"/>
        <v>Laksevåg</v>
      </c>
      <c r="H12" s="6">
        <f t="shared" ca="1" si="13"/>
        <v>5.2647930000000001</v>
      </c>
      <c r="I12" s="63">
        <f t="shared" ca="1" si="14"/>
        <v>60.379098999999997</v>
      </c>
      <c r="J12" s="8">
        <f t="shared" ca="1" si="4"/>
        <v>584.50258365299999</v>
      </c>
      <c r="K12" s="8">
        <f t="shared" ca="1" si="4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65" t="s">
        <v>39</v>
      </c>
      <c r="X12" s="65">
        <v>5.1522740000000002</v>
      </c>
      <c r="Y12" s="65">
        <v>60.354616</v>
      </c>
      <c r="Z12" s="65"/>
      <c r="AA12" s="65"/>
      <c r="AB12" s="65"/>
    </row>
    <row r="13" spans="1:28" ht="14.25" x14ac:dyDescent="0.2">
      <c r="A13" s="2" t="s">
        <v>26</v>
      </c>
      <c r="B13" s="3" t="str">
        <f t="shared" ca="1" si="6"/>
        <v>Kårtveit</v>
      </c>
      <c r="C13" s="3">
        <f t="shared" ca="1" si="0"/>
        <v>4.9934529999999997</v>
      </c>
      <c r="D13" s="4">
        <f t="shared" ca="1" si="1"/>
        <v>60.388651000000003</v>
      </c>
      <c r="E13" s="5">
        <f t="shared" ca="1" si="2"/>
        <v>554.37814551299994</v>
      </c>
      <c r="F13" s="5">
        <f t="shared" ca="1" si="2"/>
        <v>6704.4084226710002</v>
      </c>
      <c r="G13" s="3" t="str">
        <f t="shared" ca="1" si="15"/>
        <v>Årstad</v>
      </c>
      <c r="H13" s="6">
        <f t="shared" ca="1" si="13"/>
        <v>5.3523550000000002</v>
      </c>
      <c r="I13" s="63">
        <f t="shared" ca="1" si="14"/>
        <v>60.363500999999999</v>
      </c>
      <c r="J13" s="8">
        <f t="shared" ca="1" si="4"/>
        <v>594.22380445500005</v>
      </c>
      <c r="K13" s="8">
        <f t="shared" ca="1" si="4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  <c r="W13" s="65" t="s">
        <v>42</v>
      </c>
      <c r="X13" s="65">
        <v>4.8901760000000003</v>
      </c>
      <c r="Y13" s="65">
        <v>60.539333999999997</v>
      </c>
      <c r="Z13" s="65"/>
      <c r="AA13" s="65"/>
      <c r="AB13" s="65"/>
    </row>
    <row r="14" spans="1:28" ht="15.75" customHeight="1" x14ac:dyDescent="0.2">
      <c r="A14" s="2" t="s">
        <v>26</v>
      </c>
      <c r="B14" s="3" t="str">
        <f t="shared" ca="1" si="6"/>
        <v>Tofterøy</v>
      </c>
      <c r="C14" s="3">
        <f t="shared" ca="1" si="0"/>
        <v>5.0574060000000003</v>
      </c>
      <c r="D14" s="4">
        <f t="shared" ca="1" si="1"/>
        <v>60.185223000000001</v>
      </c>
      <c r="E14" s="5">
        <f t="shared" ref="E14:E16" ca="1" si="16">C14*111.021</f>
        <v>561.47827152600007</v>
      </c>
      <c r="F14" s="5">
        <f t="shared" ref="F14:F16" ca="1" si="17">D14*111.021</f>
        <v>6681.8236426829999</v>
      </c>
      <c r="G14" s="3" t="str">
        <f t="shared" ca="1" si="15"/>
        <v>Ytrebygda</v>
      </c>
      <c r="H14" s="6">
        <f t="shared" ca="1" si="13"/>
        <v>5.2586760000000004</v>
      </c>
      <c r="I14" s="63">
        <f t="shared" ref="I14:I16" ca="1" si="18">_xlfn.XLOOKUP(G14,$Z$3:$Z$6,$AB$3:$AB$6,0)</f>
        <v>60.290962</v>
      </c>
      <c r="J14" s="8">
        <f t="shared" ref="J14:J16" ca="1" si="19">H14*111.021</f>
        <v>583.82346819600002</v>
      </c>
      <c r="K14" s="8">
        <f t="shared" ref="K14:K16" ca="1" si="20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96</v>
      </c>
      <c r="W14" s="65" t="s">
        <v>44</v>
      </c>
      <c r="X14" s="65">
        <v>4.793272</v>
      </c>
      <c r="Y14" s="65">
        <v>60.659176000000002</v>
      </c>
      <c r="Z14" s="65"/>
      <c r="AA14" s="65"/>
      <c r="AB14" s="65"/>
    </row>
    <row r="15" spans="1:28" ht="14.25" x14ac:dyDescent="0.2">
      <c r="A15" s="2" t="s">
        <v>26</v>
      </c>
      <c r="B15" s="3" t="str">
        <f t="shared" ca="1" si="6"/>
        <v>Ebbesvika</v>
      </c>
      <c r="C15" s="3">
        <f t="shared" ca="1" si="0"/>
        <v>5.1402060000000001</v>
      </c>
      <c r="D15" s="4">
        <f t="shared" ca="1" si="1"/>
        <v>60.33614</v>
      </c>
      <c r="E15" s="5">
        <f t="shared" ca="1" si="16"/>
        <v>570.67081032600004</v>
      </c>
      <c r="F15" s="5">
        <f t="shared" ca="1" si="17"/>
        <v>6698.5785989400001</v>
      </c>
      <c r="G15" s="3" t="str">
        <f t="shared" ca="1" si="15"/>
        <v>Årstad</v>
      </c>
      <c r="H15" s="6">
        <f t="shared" ca="1" si="13"/>
        <v>5.3523550000000002</v>
      </c>
      <c r="I15" s="63">
        <f t="shared" ca="1" si="18"/>
        <v>60.363500999999999</v>
      </c>
      <c r="J15" s="8">
        <f t="shared" ca="1" si="19"/>
        <v>594.22380445500005</v>
      </c>
      <c r="K15" s="8">
        <f t="shared" ca="1" si="20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  <c r="W15" s="65" t="s">
        <v>46</v>
      </c>
      <c r="X15" s="65">
        <v>5.1244529999999999</v>
      </c>
      <c r="Y15" s="65">
        <v>60.388710000000003</v>
      </c>
      <c r="Z15" s="65"/>
      <c r="AA15" s="65"/>
      <c r="AB15" s="65"/>
    </row>
    <row r="16" spans="1:28" ht="14.25" x14ac:dyDescent="0.2">
      <c r="A16" s="2" t="s">
        <v>26</v>
      </c>
      <c r="B16" s="3" t="str">
        <f t="shared" ca="1" si="6"/>
        <v>Foldnes</v>
      </c>
      <c r="C16" s="3">
        <f t="shared" ca="1" si="0"/>
        <v>5.1065680000000002</v>
      </c>
      <c r="D16" s="4">
        <f t="shared" ca="1" si="1"/>
        <v>60.375988</v>
      </c>
      <c r="E16" s="5">
        <f t="shared" ca="1" si="16"/>
        <v>566.93628592800007</v>
      </c>
      <c r="F16" s="5">
        <f t="shared" ca="1" si="17"/>
        <v>6703.0025637480003</v>
      </c>
      <c r="G16" s="3" t="str">
        <f t="shared" ca="1" si="15"/>
        <v>Laksevåg</v>
      </c>
      <c r="H16" s="6">
        <f t="shared" ca="1" si="13"/>
        <v>5.2647930000000001</v>
      </c>
      <c r="I16" s="63">
        <f t="shared" ca="1" si="18"/>
        <v>60.379098999999997</v>
      </c>
      <c r="J16" s="8">
        <f t="shared" ca="1" si="19"/>
        <v>584.50258365299999</v>
      </c>
      <c r="K16" s="8">
        <f t="shared" ca="1" si="20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  <c r="W16" s="65" t="s">
        <v>47</v>
      </c>
      <c r="X16" s="65">
        <v>5.1424279999999998</v>
      </c>
      <c r="Y16" s="65">
        <v>60.359552999999998</v>
      </c>
      <c r="Z16" s="65"/>
      <c r="AA16" s="65"/>
      <c r="AB16" s="65"/>
    </row>
    <row r="17" spans="1:28" ht="15.75" x14ac:dyDescent="0.3">
      <c r="A17" s="11"/>
      <c r="D17" s="4"/>
      <c r="E17" s="5"/>
      <c r="F17" s="5"/>
      <c r="H17" s="6"/>
      <c r="I17" s="63"/>
      <c r="J17" s="8"/>
      <c r="K17" s="8"/>
      <c r="W17" s="65" t="s">
        <v>48</v>
      </c>
      <c r="X17" s="65">
        <v>5.1402060000000001</v>
      </c>
      <c r="Y17" s="65">
        <v>60.33614</v>
      </c>
      <c r="Z17" s="65"/>
      <c r="AA17" s="65"/>
      <c r="AB17" s="65"/>
    </row>
    <row r="18" spans="1:28" ht="15.75" x14ac:dyDescent="0.3">
      <c r="A18" s="11"/>
      <c r="D18" s="4"/>
      <c r="E18" s="5"/>
      <c r="F18" s="5"/>
      <c r="H18" s="6"/>
      <c r="I18" s="63"/>
      <c r="J18" s="8"/>
      <c r="K18" s="8"/>
      <c r="W18" s="65" t="s">
        <v>49</v>
      </c>
      <c r="X18" s="65">
        <v>4.9670120000000004</v>
      </c>
      <c r="Y18" s="65">
        <v>60.423617999999998</v>
      </c>
      <c r="Z18" s="65"/>
      <c r="AA18" s="65"/>
      <c r="AB18" s="65"/>
    </row>
    <row r="19" spans="1:28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s="65" t="s">
        <v>51</v>
      </c>
      <c r="X19" s="65">
        <v>5.1533129999999998</v>
      </c>
      <c r="Y19" s="65">
        <v>60.384214</v>
      </c>
      <c r="Z19" s="65"/>
      <c r="AA19" s="65"/>
      <c r="AB19" s="65"/>
    </row>
    <row r="20" spans="1:28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s="65" t="s">
        <v>52</v>
      </c>
      <c r="X20" s="65">
        <v>5.1012320000000004</v>
      </c>
      <c r="Y20" s="65">
        <v>60.258187</v>
      </c>
      <c r="Z20" s="65"/>
      <c r="AA20" s="65"/>
      <c r="AB20" s="65"/>
    </row>
    <row r="21" spans="1:28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s="65" t="s">
        <v>53</v>
      </c>
      <c r="X21" s="65">
        <v>5.134347</v>
      </c>
      <c r="Y21" s="65">
        <v>60.188808000000002</v>
      </c>
      <c r="Z21" s="65"/>
      <c r="AA21" s="65"/>
      <c r="AB21" s="65"/>
    </row>
    <row r="22" spans="1:28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s="65" t="s">
        <v>54</v>
      </c>
      <c r="X22" s="65">
        <v>4.9672660000000004</v>
      </c>
      <c r="Y22" s="65">
        <v>60.436610999999999</v>
      </c>
      <c r="Z22" s="65"/>
      <c r="AA22" s="65"/>
      <c r="AB22" s="65"/>
    </row>
    <row r="23" spans="1:28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s="65" t="s">
        <v>55</v>
      </c>
      <c r="X23" s="65">
        <v>4.9153260000000003</v>
      </c>
      <c r="Y23" s="65">
        <v>60.507876000000003</v>
      </c>
      <c r="Z23" s="65"/>
      <c r="AA23" s="65"/>
      <c r="AB23" s="65"/>
    </row>
    <row r="24" spans="1:28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s="65" t="s">
        <v>56</v>
      </c>
      <c r="X24" s="65">
        <v>5.0689890000000002</v>
      </c>
      <c r="Y24" s="65">
        <v>60.253872999999999</v>
      </c>
      <c r="Z24" s="65"/>
      <c r="AA24" s="65"/>
      <c r="AB24" s="65"/>
    </row>
    <row r="25" spans="1:28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1">S25+7</f>
        <v>27</v>
      </c>
      <c r="U25" s="23">
        <f t="shared" ref="U25:U47" si="22">S25+4</f>
        <v>24</v>
      </c>
      <c r="V25" s="24">
        <f t="shared" ref="V25:V47" si="23">S25+8</f>
        <v>28</v>
      </c>
      <c r="W25" s="65" t="s">
        <v>59</v>
      </c>
      <c r="X25" s="65">
        <v>5.0574060000000003</v>
      </c>
      <c r="Y25" s="65">
        <v>60.185223000000001</v>
      </c>
      <c r="Z25" s="65"/>
      <c r="AA25" s="65"/>
      <c r="AB25" s="65"/>
    </row>
    <row r="26" spans="1:28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1"/>
        <v>28</v>
      </c>
      <c r="U26" s="17">
        <f t="shared" si="22"/>
        <v>25</v>
      </c>
      <c r="V26" s="18">
        <f t="shared" si="23"/>
        <v>29</v>
      </c>
      <c r="Z26" s="65"/>
      <c r="AA26" s="65"/>
      <c r="AB26" s="65"/>
    </row>
    <row r="27" spans="1:28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1"/>
        <v>24</v>
      </c>
      <c r="U27" s="15">
        <f t="shared" si="22"/>
        <v>21</v>
      </c>
      <c r="V27" s="17">
        <f t="shared" si="23"/>
        <v>25</v>
      </c>
    </row>
    <row r="28" spans="1:28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1"/>
        <v>22</v>
      </c>
      <c r="U28" s="19">
        <f t="shared" si="22"/>
        <v>19</v>
      </c>
      <c r="V28" s="21">
        <f t="shared" si="23"/>
        <v>23</v>
      </c>
    </row>
    <row r="29" spans="1:28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1"/>
        <v>27</v>
      </c>
      <c r="U29" s="23">
        <f t="shared" si="22"/>
        <v>24</v>
      </c>
      <c r="V29" s="24">
        <f t="shared" si="23"/>
        <v>28</v>
      </c>
    </row>
    <row r="30" spans="1:28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1"/>
        <v>22</v>
      </c>
      <c r="U30" s="19">
        <f t="shared" si="22"/>
        <v>19</v>
      </c>
      <c r="V30" s="21">
        <f t="shared" si="23"/>
        <v>23</v>
      </c>
    </row>
    <row r="31" spans="1:28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1"/>
        <v>28</v>
      </c>
      <c r="U31" s="17">
        <f t="shared" si="22"/>
        <v>25</v>
      </c>
      <c r="V31" s="18">
        <f t="shared" si="23"/>
        <v>29</v>
      </c>
    </row>
    <row r="32" spans="1:28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30</v>
      </c>
      <c r="T32" s="36">
        <f t="shared" si="21"/>
        <v>37</v>
      </c>
      <c r="U32" s="37">
        <f t="shared" si="22"/>
        <v>34</v>
      </c>
      <c r="V32" s="38">
        <f t="shared" si="23"/>
        <v>38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1"/>
        <v>18</v>
      </c>
      <c r="U33" s="34">
        <f t="shared" si="22"/>
        <v>15</v>
      </c>
      <c r="V33" s="19">
        <f t="shared" si="23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1"/>
        <v>7</v>
      </c>
      <c r="U34" s="43">
        <f t="shared" si="22"/>
        <v>4</v>
      </c>
      <c r="V34" s="44">
        <f t="shared" si="23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1"/>
        <v>21</v>
      </c>
      <c r="U35" s="40">
        <f t="shared" si="22"/>
        <v>18</v>
      </c>
      <c r="V35" s="35">
        <f t="shared" si="23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1"/>
        <v>40</v>
      </c>
      <c r="U36" s="38">
        <f t="shared" si="22"/>
        <v>37</v>
      </c>
      <c r="V36" s="47">
        <f t="shared" si="23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42</v>
      </c>
      <c r="T37" s="23">
        <f t="shared" si="21"/>
        <v>49</v>
      </c>
      <c r="U37" s="15">
        <f t="shared" si="22"/>
        <v>46</v>
      </c>
      <c r="V37" s="17">
        <f t="shared" si="23"/>
        <v>50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1"/>
        <v>39</v>
      </c>
      <c r="U38" s="36">
        <f t="shared" si="22"/>
        <v>36</v>
      </c>
      <c r="V38" s="46">
        <f t="shared" si="23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1"/>
        <v>44</v>
      </c>
      <c r="U39" s="47">
        <f t="shared" si="22"/>
        <v>41</v>
      </c>
      <c r="V39" s="51">
        <f t="shared" si="23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31</v>
      </c>
      <c r="T40" s="42">
        <f t="shared" si="21"/>
        <v>38</v>
      </c>
      <c r="U40" s="43">
        <f t="shared" si="22"/>
        <v>35</v>
      </c>
      <c r="V40" s="44">
        <f t="shared" si="23"/>
        <v>39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1"/>
        <v>47</v>
      </c>
      <c r="U41" s="50">
        <f t="shared" si="22"/>
        <v>44</v>
      </c>
      <c r="V41" s="52">
        <f t="shared" si="23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1"/>
        <v>35</v>
      </c>
      <c r="U42" s="48">
        <f t="shared" si="22"/>
        <v>32</v>
      </c>
      <c r="V42" s="36">
        <f t="shared" si="23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0</v>
      </c>
      <c r="T43" s="25">
        <f t="shared" si="21"/>
        <v>7</v>
      </c>
      <c r="U43" s="46">
        <f t="shared" si="22"/>
        <v>4</v>
      </c>
      <c r="V43" s="50">
        <f t="shared" si="23"/>
        <v>8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1"/>
        <v>51</v>
      </c>
      <c r="U44" s="52">
        <f t="shared" si="22"/>
        <v>48</v>
      </c>
      <c r="V44" s="28">
        <f t="shared" si="23"/>
        <v>52</v>
      </c>
    </row>
    <row r="45" spans="1:22" ht="15" x14ac:dyDescent="0.25">
      <c r="R45" s="58" t="s">
        <v>60</v>
      </c>
      <c r="S45" s="55">
        <v>30</v>
      </c>
      <c r="T45" s="38">
        <f t="shared" si="21"/>
        <v>37</v>
      </c>
      <c r="U45" s="56">
        <f t="shared" si="22"/>
        <v>34</v>
      </c>
      <c r="V45" s="57">
        <f t="shared" si="23"/>
        <v>38</v>
      </c>
    </row>
    <row r="46" spans="1:22" ht="15" x14ac:dyDescent="0.25">
      <c r="R46" s="58" t="s">
        <v>36</v>
      </c>
      <c r="S46" s="34">
        <v>15</v>
      </c>
      <c r="T46" s="35">
        <f t="shared" si="21"/>
        <v>22</v>
      </c>
      <c r="U46" s="19">
        <f t="shared" si="22"/>
        <v>19</v>
      </c>
      <c r="V46" s="21">
        <f t="shared" si="23"/>
        <v>23</v>
      </c>
    </row>
    <row r="47" spans="1:22" ht="15" x14ac:dyDescent="0.25">
      <c r="R47" s="58" t="s">
        <v>15</v>
      </c>
      <c r="S47" s="59">
        <v>26</v>
      </c>
      <c r="T47" s="16">
        <f t="shared" si="21"/>
        <v>33</v>
      </c>
      <c r="U47" s="23">
        <f t="shared" si="22"/>
        <v>30</v>
      </c>
      <c r="V47" s="24">
        <f t="shared" si="23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Bildøyna</v>
      </c>
      <c r="C5" s="3">
        <f t="shared" ref="C5:C13" ca="1" si="9">_xlfn.XLOOKUP(B5,$W$3:$W$12,$X$3:$X$12,0)</f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Telavåg</v>
      </c>
      <c r="C6" s="3">
        <f t="shared" ca="1" si="9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94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36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9"/>
        <v>5.1065680000000002</v>
      </c>
      <c r="D8" s="4">
        <f t="shared" ca="1" si="12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9"/>
        <v>5.1213329999999999</v>
      </c>
      <c r="D11" s="4">
        <f t="shared" ca="1" si="12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9"/>
        <v>5.0878129999999997</v>
      </c>
      <c r="D13" s="4">
        <f t="shared" ca="1" si="13"/>
        <v>60.352223000000002</v>
      </c>
      <c r="E13" s="5">
        <f t="shared" ca="1" si="14"/>
        <v>564.85408707299996</v>
      </c>
      <c r="F13" s="5">
        <f t="shared" ca="1" si="15"/>
        <v>6700.3641496830005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Straume</v>
      </c>
      <c r="C5" s="3">
        <f t="shared" ca="1" si="5"/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Bildøyna</v>
      </c>
      <c r="C6" s="3">
        <f t="shared" ca="1" si="5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Kårtveit</v>
      </c>
      <c r="C7" s="3">
        <f t="shared" ca="1" si="5"/>
        <v>4.9934529999999997</v>
      </c>
      <c r="D7" s="4">
        <f t="shared" ref="D7:D11" ca="1" si="8">_xlfn.XLOOKUP(B7,$W$3:$W$12,$Y$3:$Y$12,0)</f>
        <v>60.388651000000003</v>
      </c>
      <c r="E7" s="5">
        <f t="shared" ref="E7:E11" ca="1" si="9">C7*111.021</f>
        <v>554.37814551299994</v>
      </c>
      <c r="F7" s="5">
        <f t="shared" ref="F7:F11" ca="1" si="10">D7*111.021</f>
        <v>6704.4084226710002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Foldnes</v>
      </c>
      <c r="C9" s="3">
        <f t="shared" ca="1" si="5"/>
        <v>5.1065680000000002</v>
      </c>
      <c r="D9" s="4">
        <f t="shared" ca="1" si="8"/>
        <v>60.375988</v>
      </c>
      <c r="E9" s="5">
        <f t="shared" ca="1" si="9"/>
        <v>566.93628592800007</v>
      </c>
      <c r="F9" s="5">
        <f t="shared" ca="1" si="10"/>
        <v>6703.0025637480003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Brattholmen</v>
      </c>
      <c r="C10" s="3">
        <f t="shared" ca="1" si="5"/>
        <v>5.1522740000000002</v>
      </c>
      <c r="D10" s="4">
        <f t="shared" ca="1" si="8"/>
        <v>60.354616</v>
      </c>
      <c r="E10" s="5">
        <f t="shared" ca="1" si="9"/>
        <v>572.01061175400002</v>
      </c>
      <c r="F10" s="5">
        <f t="shared" ca="1" si="10"/>
        <v>6700.629822936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Knappskog</v>
      </c>
      <c r="C11" s="3">
        <f t="shared" ca="1" si="5"/>
        <v>5.0559289999999999</v>
      </c>
      <c r="D11" s="4">
        <f t="shared" ca="1" si="8"/>
        <v>60.382877999999998</v>
      </c>
      <c r="E11" s="5">
        <f t="shared" ca="1" si="9"/>
        <v>561.31429350899998</v>
      </c>
      <c r="F11" s="5">
        <f t="shared" ca="1" si="10"/>
        <v>6703.7674984380001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Telavåg</v>
      </c>
      <c r="C4" s="3">
        <f t="shared" ref="C4:C6" ca="1" si="7">_xlfn.XLOOKUP(B4,$W$3:$W$12,$X$3:$X$12,0)</f>
        <v>4.9820219999999997</v>
      </c>
      <c r="D4" s="4">
        <f t="shared" ca="1" si="2"/>
        <v>60.261564</v>
      </c>
      <c r="E4" s="5">
        <f t="shared" ref="E4:F4" ca="1" si="8">C4*111.021</f>
        <v>553.10906446199999</v>
      </c>
      <c r="F4" s="5">
        <f t="shared" ca="1" si="8"/>
        <v>6690.2990968439999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88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2022-12-05T18:02:28Z</dcterms:modified>
</cp:coreProperties>
</file>