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jacobni\SamkjøringKode\samkjoring2022\Medium Instances\"/>
    </mc:Choice>
  </mc:AlternateContent>
  <xr:revisionPtr revIDLastSave="0" documentId="13_ncr:1_{69485D6E-B69B-4F09-92E9-AA7BC9A66F21}" xr6:coauthVersionLast="47" xr6:coauthVersionMax="47" xr10:uidLastSave="{00000000-0000-0000-0000-000000000000}"/>
  <bookViews>
    <workbookView xWindow="1470" yWindow="1470" windowWidth="21600" windowHeight="11385" xr2:uid="{00000000-000D-0000-FFFF-FFFF00000000}"/>
  </bookViews>
  <sheets>
    <sheet name="Medium3" sheetId="12" r:id="rId1"/>
    <sheet name="Medium2" sheetId="11" r:id="rId2"/>
    <sheet name="Medium1" sheetId="10" r:id="rId3"/>
    <sheet name="Small5" sheetId="9" r:id="rId4"/>
    <sheet name="Small4" sheetId="8" r:id="rId5"/>
    <sheet name="Small3" sheetId="1" r:id="rId6"/>
    <sheet name="Results" sheetId="2" r:id="rId7"/>
    <sheet name="Reisetider" sheetId="3" r:id="rId8"/>
    <sheet name="Koordinater" sheetId="4" r:id="rId9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7" i="12" l="1"/>
  <c r="D8" i="12"/>
  <c r="C9" i="12"/>
  <c r="E9" i="12" s="1"/>
  <c r="D9" i="12"/>
  <c r="C10" i="12"/>
  <c r="D10" i="12"/>
  <c r="D23" i="12"/>
  <c r="F23" i="12" s="1"/>
  <c r="D24" i="12"/>
  <c r="C25" i="12"/>
  <c r="D25" i="12"/>
  <c r="F25" i="12" s="1"/>
  <c r="C26" i="12"/>
  <c r="D26" i="12"/>
  <c r="B3" i="12"/>
  <c r="C3" i="12" s="1"/>
  <c r="E3" i="12" s="1"/>
  <c r="B4" i="12"/>
  <c r="C4" i="12" s="1"/>
  <c r="B5" i="12"/>
  <c r="C5" i="12" s="1"/>
  <c r="B6" i="12"/>
  <c r="C6" i="12" s="1"/>
  <c r="E6" i="12" s="1"/>
  <c r="B7" i="12"/>
  <c r="C7" i="12" s="1"/>
  <c r="B8" i="12"/>
  <c r="C8" i="12" s="1"/>
  <c r="B9" i="12"/>
  <c r="B10" i="12"/>
  <c r="B11" i="12"/>
  <c r="C11" i="12" s="1"/>
  <c r="B12" i="12"/>
  <c r="C12" i="12" s="1"/>
  <c r="B13" i="12"/>
  <c r="C13" i="12" s="1"/>
  <c r="B14" i="12"/>
  <c r="C14" i="12" s="1"/>
  <c r="B15" i="12"/>
  <c r="C15" i="12" s="1"/>
  <c r="B16" i="12"/>
  <c r="C16" i="12" s="1"/>
  <c r="B17" i="12"/>
  <c r="C17" i="12" s="1"/>
  <c r="B18" i="12"/>
  <c r="C18" i="12" s="1"/>
  <c r="B19" i="12"/>
  <c r="C19" i="12" s="1"/>
  <c r="B20" i="12"/>
  <c r="C20" i="12" s="1"/>
  <c r="B21" i="12"/>
  <c r="C21" i="12" s="1"/>
  <c r="B22" i="12"/>
  <c r="C22" i="12" s="1"/>
  <c r="E22" i="12" s="1"/>
  <c r="B23" i="12"/>
  <c r="C23" i="12" s="1"/>
  <c r="B24" i="12"/>
  <c r="C24" i="12" s="1"/>
  <c r="B25" i="12"/>
  <c r="B26" i="12"/>
  <c r="B2" i="12"/>
  <c r="G2" i="12"/>
  <c r="I2" i="12" s="1"/>
  <c r="K2" i="12" s="1"/>
  <c r="G3" i="12"/>
  <c r="I3" i="12" s="1"/>
  <c r="K3" i="12" s="1"/>
  <c r="G4" i="12"/>
  <c r="I4" i="12" s="1"/>
  <c r="K4" i="12" s="1"/>
  <c r="G5" i="12"/>
  <c r="I5" i="12" s="1"/>
  <c r="K5" i="12" s="1"/>
  <c r="G6" i="12"/>
  <c r="M6" i="12" s="1" a="1"/>
  <c r="M6" i="12" s="1"/>
  <c r="G20" i="12"/>
  <c r="G21" i="12"/>
  <c r="H21" i="12" s="1"/>
  <c r="J21" i="12" s="1"/>
  <c r="G22" i="12"/>
  <c r="G23" i="12"/>
  <c r="I23" i="12" s="1"/>
  <c r="K23" i="12" s="1"/>
  <c r="G24" i="12"/>
  <c r="G25" i="12"/>
  <c r="H25" i="12" s="1"/>
  <c r="J25" i="12" s="1"/>
  <c r="G26" i="12"/>
  <c r="V47" i="12"/>
  <c r="U47" i="12"/>
  <c r="T47" i="12"/>
  <c r="V46" i="12"/>
  <c r="U46" i="12"/>
  <c r="T46" i="12"/>
  <c r="V45" i="12"/>
  <c r="U45" i="12"/>
  <c r="T45" i="12"/>
  <c r="V44" i="12"/>
  <c r="U44" i="12"/>
  <c r="T44" i="12"/>
  <c r="V43" i="12"/>
  <c r="U43" i="12"/>
  <c r="T43" i="12"/>
  <c r="V42" i="12"/>
  <c r="U42" i="12"/>
  <c r="T42" i="12"/>
  <c r="V41" i="12"/>
  <c r="U41" i="12"/>
  <c r="T41" i="12"/>
  <c r="V40" i="12"/>
  <c r="U40" i="12"/>
  <c r="T40" i="12"/>
  <c r="V39" i="12"/>
  <c r="U39" i="12"/>
  <c r="T39" i="12"/>
  <c r="V38" i="12"/>
  <c r="U38" i="12"/>
  <c r="T38" i="12"/>
  <c r="V37" i="12"/>
  <c r="U37" i="12"/>
  <c r="T37" i="12"/>
  <c r="V36" i="12"/>
  <c r="U36" i="12"/>
  <c r="T36" i="12"/>
  <c r="V35" i="12"/>
  <c r="U35" i="12"/>
  <c r="T35" i="12"/>
  <c r="V34" i="12"/>
  <c r="U34" i="12"/>
  <c r="T34" i="12"/>
  <c r="V33" i="12"/>
  <c r="U33" i="12"/>
  <c r="T33" i="12"/>
  <c r="V32" i="12"/>
  <c r="U32" i="12"/>
  <c r="T32" i="12"/>
  <c r="V31" i="12"/>
  <c r="U31" i="12"/>
  <c r="T31" i="12"/>
  <c r="V30" i="12"/>
  <c r="U30" i="12"/>
  <c r="T30" i="12"/>
  <c r="V29" i="12"/>
  <c r="U29" i="12"/>
  <c r="T29" i="12"/>
  <c r="V28" i="12"/>
  <c r="U28" i="12"/>
  <c r="T28" i="12"/>
  <c r="V27" i="12"/>
  <c r="U27" i="12"/>
  <c r="T27" i="12"/>
  <c r="V26" i="12"/>
  <c r="U26" i="12"/>
  <c r="T26" i="12"/>
  <c r="V25" i="12"/>
  <c r="U25" i="12"/>
  <c r="T25" i="12"/>
  <c r="G19" i="12"/>
  <c r="I19" i="12" s="1"/>
  <c r="K19" i="12" s="1"/>
  <c r="G18" i="12"/>
  <c r="H18" i="12" s="1"/>
  <c r="J18" i="12" s="1"/>
  <c r="G17" i="12"/>
  <c r="I17" i="12" s="1"/>
  <c r="K17" i="12" s="1"/>
  <c r="G16" i="12"/>
  <c r="H16" i="12" s="1"/>
  <c r="J16" i="12" s="1"/>
  <c r="G15" i="12"/>
  <c r="I15" i="12" s="1"/>
  <c r="K15" i="12" s="1"/>
  <c r="G14" i="12"/>
  <c r="H14" i="12" s="1"/>
  <c r="J14" i="12" s="1"/>
  <c r="G13" i="12"/>
  <c r="I13" i="12" s="1"/>
  <c r="K13" i="12" s="1"/>
  <c r="G12" i="12"/>
  <c r="H12" i="12" s="1"/>
  <c r="J12" i="12" s="1"/>
  <c r="G11" i="12"/>
  <c r="I11" i="12" s="1"/>
  <c r="K11" i="12" s="1"/>
  <c r="G10" i="12"/>
  <c r="H10" i="12" s="1"/>
  <c r="J10" i="12" s="1"/>
  <c r="G9" i="12"/>
  <c r="I9" i="12" s="1"/>
  <c r="K9" i="12" s="1"/>
  <c r="G8" i="12"/>
  <c r="H8" i="12" s="1"/>
  <c r="J8" i="12" s="1"/>
  <c r="G7" i="12"/>
  <c r="I7" i="12" s="1"/>
  <c r="K7" i="12" s="1"/>
  <c r="B17" i="11"/>
  <c r="C17" i="11" s="1"/>
  <c r="E17" i="11" s="1"/>
  <c r="G17" i="11"/>
  <c r="H17" i="11" s="1"/>
  <c r="J17" i="11" s="1"/>
  <c r="B18" i="11"/>
  <c r="C18" i="11" s="1"/>
  <c r="E18" i="11" s="1"/>
  <c r="G18" i="11"/>
  <c r="H18" i="11" s="1"/>
  <c r="J18" i="11" s="1"/>
  <c r="B19" i="11"/>
  <c r="C19" i="11" s="1"/>
  <c r="E19" i="11" s="1"/>
  <c r="G19" i="11"/>
  <c r="I19" i="11" s="1"/>
  <c r="K19" i="11" s="1"/>
  <c r="V47" i="11"/>
  <c r="U47" i="11"/>
  <c r="T47" i="11"/>
  <c r="V46" i="11"/>
  <c r="U46" i="11"/>
  <c r="T46" i="11"/>
  <c r="V45" i="11"/>
  <c r="U45" i="11"/>
  <c r="T45" i="11"/>
  <c r="V44" i="11"/>
  <c r="U44" i="11"/>
  <c r="T44" i="11"/>
  <c r="V43" i="11"/>
  <c r="U43" i="11"/>
  <c r="T43" i="11"/>
  <c r="V42" i="11"/>
  <c r="U42" i="11"/>
  <c r="T42" i="11"/>
  <c r="V41" i="11"/>
  <c r="U41" i="11"/>
  <c r="T41" i="11"/>
  <c r="V40" i="11"/>
  <c r="U40" i="11"/>
  <c r="T40" i="11"/>
  <c r="V39" i="11"/>
  <c r="U39" i="11"/>
  <c r="T39" i="11"/>
  <c r="V38" i="11"/>
  <c r="U38" i="11"/>
  <c r="T38" i="11"/>
  <c r="V37" i="11"/>
  <c r="U37" i="11"/>
  <c r="T37" i="11"/>
  <c r="V36" i="11"/>
  <c r="U36" i="11"/>
  <c r="T36" i="11"/>
  <c r="V35" i="11"/>
  <c r="U35" i="11"/>
  <c r="T35" i="11"/>
  <c r="V34" i="11"/>
  <c r="U34" i="11"/>
  <c r="T34" i="11"/>
  <c r="V33" i="11"/>
  <c r="U33" i="11"/>
  <c r="T33" i="11"/>
  <c r="V32" i="11"/>
  <c r="U32" i="11"/>
  <c r="T32" i="11"/>
  <c r="V31" i="11"/>
  <c r="U31" i="11"/>
  <c r="T31" i="11"/>
  <c r="V30" i="11"/>
  <c r="U30" i="11"/>
  <c r="T30" i="11"/>
  <c r="V29" i="11"/>
  <c r="U29" i="11"/>
  <c r="T29" i="11"/>
  <c r="V28" i="11"/>
  <c r="U28" i="11"/>
  <c r="T28" i="11"/>
  <c r="V27" i="11"/>
  <c r="U27" i="11"/>
  <c r="T27" i="11"/>
  <c r="V26" i="11"/>
  <c r="U26" i="11"/>
  <c r="T26" i="11"/>
  <c r="V25" i="11"/>
  <c r="U25" i="11"/>
  <c r="T25" i="11"/>
  <c r="Z24" i="11" a="1"/>
  <c r="Z24" i="11" s="1"/>
  <c r="G16" i="11"/>
  <c r="I16" i="11" s="1"/>
  <c r="K16" i="11" s="1"/>
  <c r="B16" i="11"/>
  <c r="G15" i="11"/>
  <c r="H15" i="11" s="1"/>
  <c r="J15" i="11" s="1"/>
  <c r="B15" i="11"/>
  <c r="C15" i="11" s="1"/>
  <c r="E15" i="11" s="1"/>
  <c r="G14" i="11"/>
  <c r="I14" i="11" s="1"/>
  <c r="K14" i="11" s="1"/>
  <c r="B14" i="11"/>
  <c r="G13" i="11"/>
  <c r="H13" i="11" s="1"/>
  <c r="J13" i="11" s="1"/>
  <c r="B13" i="11"/>
  <c r="G12" i="11"/>
  <c r="I12" i="11" s="1"/>
  <c r="K12" i="11" s="1"/>
  <c r="B12" i="11"/>
  <c r="G11" i="11"/>
  <c r="H11" i="11" s="1"/>
  <c r="J11" i="11" s="1"/>
  <c r="B11" i="11"/>
  <c r="G10" i="11"/>
  <c r="I10" i="11" s="1"/>
  <c r="K10" i="11" s="1"/>
  <c r="B10" i="11"/>
  <c r="G9" i="11"/>
  <c r="H9" i="11" s="1"/>
  <c r="J9" i="11" s="1"/>
  <c r="B9" i="11"/>
  <c r="G8" i="11"/>
  <c r="I8" i="11" s="1"/>
  <c r="K8" i="11" s="1"/>
  <c r="B8" i="11"/>
  <c r="G7" i="11"/>
  <c r="H7" i="11" s="1"/>
  <c r="J7" i="11" s="1"/>
  <c r="B7" i="11"/>
  <c r="M6" i="11"/>
  <c r="M6" i="11" a="1"/>
  <c r="K6" i="11"/>
  <c r="I6" i="11"/>
  <c r="H6" i="11"/>
  <c r="J6" i="11" s="1"/>
  <c r="E6" i="11"/>
  <c r="D6" i="11"/>
  <c r="F6" i="11" s="1"/>
  <c r="C6" i="11"/>
  <c r="M5" i="11" a="1"/>
  <c r="M5" i="11" s="1"/>
  <c r="I5" i="11"/>
  <c r="K5" i="11" s="1"/>
  <c r="H5" i="11"/>
  <c r="J5" i="11" s="1"/>
  <c r="F5" i="11"/>
  <c r="D5" i="11"/>
  <c r="C5" i="11"/>
  <c r="E5" i="11" s="1"/>
  <c r="M4" i="11" a="1"/>
  <c r="M4" i="11" s="1"/>
  <c r="J4" i="11"/>
  <c r="I4" i="11"/>
  <c r="K4" i="11" s="1"/>
  <c r="H4" i="11"/>
  <c r="F4" i="11"/>
  <c r="D4" i="11"/>
  <c r="C4" i="11"/>
  <c r="E4" i="11" s="1"/>
  <c r="M3" i="11" a="1"/>
  <c r="M3" i="11" s="1"/>
  <c r="K3" i="11"/>
  <c r="I3" i="11"/>
  <c r="H3" i="11"/>
  <c r="J3" i="11" s="1"/>
  <c r="D3" i="11"/>
  <c r="F3" i="11" s="1"/>
  <c r="C3" i="11"/>
  <c r="E3" i="11" s="1"/>
  <c r="M2" i="11"/>
  <c r="M2" i="11" a="1"/>
  <c r="K2" i="11"/>
  <c r="I2" i="11"/>
  <c r="H2" i="11"/>
  <c r="J2" i="11" s="1"/>
  <c r="E2" i="11"/>
  <c r="D2" i="11"/>
  <c r="F2" i="11" s="1"/>
  <c r="C2" i="11"/>
  <c r="D18" i="12" l="1"/>
  <c r="D17" i="12"/>
  <c r="D16" i="12"/>
  <c r="D15" i="12"/>
  <c r="E26" i="12"/>
  <c r="D22" i="12"/>
  <c r="D14" i="12"/>
  <c r="D6" i="12"/>
  <c r="F6" i="12" s="1"/>
  <c r="E24" i="12"/>
  <c r="D21" i="12"/>
  <c r="D13" i="12"/>
  <c r="D5" i="12"/>
  <c r="F5" i="12" s="1"/>
  <c r="D20" i="12"/>
  <c r="F20" i="12" s="1"/>
  <c r="D12" i="12"/>
  <c r="D4" i="12"/>
  <c r="F4" i="12" s="1"/>
  <c r="F21" i="12"/>
  <c r="H2" i="12"/>
  <c r="J2" i="12" s="1"/>
  <c r="E20" i="12"/>
  <c r="D19" i="12"/>
  <c r="D11" i="12"/>
  <c r="D3" i="12"/>
  <c r="F3" i="12" s="1"/>
  <c r="D2" i="12"/>
  <c r="F2" i="12" s="1"/>
  <c r="M3" i="12" a="1"/>
  <c r="M3" i="12" s="1"/>
  <c r="H4" i="12"/>
  <c r="J4" i="12" s="1"/>
  <c r="H6" i="12"/>
  <c r="J6" i="12" s="1"/>
  <c r="C2" i="12"/>
  <c r="E2" i="12" s="1"/>
  <c r="H5" i="12"/>
  <c r="J5" i="12" s="1"/>
  <c r="I6" i="12"/>
  <c r="K6" i="12" s="1"/>
  <c r="M13" i="12" a="1"/>
  <c r="M13" i="12" s="1"/>
  <c r="E4" i="12"/>
  <c r="M4" i="12" a="1"/>
  <c r="M4" i="12" s="1"/>
  <c r="I21" i="12"/>
  <c r="K21" i="12" s="1"/>
  <c r="M20" i="12" a="1"/>
  <c r="M20" i="12" s="1"/>
  <c r="M5" i="12" a="1"/>
  <c r="M5" i="12" s="1"/>
  <c r="H3" i="12"/>
  <c r="J3" i="12" s="1"/>
  <c r="M2" i="12" a="1"/>
  <c r="M2" i="12" s="1"/>
  <c r="F26" i="12"/>
  <c r="I25" i="12"/>
  <c r="K25" i="12" s="1"/>
  <c r="E5" i="12"/>
  <c r="M12" i="12" a="1"/>
  <c r="M12" i="12" s="1"/>
  <c r="M22" i="12" a="1"/>
  <c r="M22" i="12" s="1"/>
  <c r="M10" i="12" a="1"/>
  <c r="M10" i="12" s="1"/>
  <c r="M11" i="12" a="1"/>
  <c r="M11" i="12" s="1"/>
  <c r="H23" i="12"/>
  <c r="J23" i="12" s="1"/>
  <c r="M15" i="12" a="1"/>
  <c r="M15" i="12" s="1"/>
  <c r="M26" i="12" a="1"/>
  <c r="M26" i="12" s="1"/>
  <c r="E23" i="12"/>
  <c r="F22" i="12"/>
  <c r="I10" i="12"/>
  <c r="K10" i="12" s="1"/>
  <c r="E25" i="12"/>
  <c r="M24" i="12" a="1"/>
  <c r="M24" i="12" s="1"/>
  <c r="F24" i="12"/>
  <c r="E21" i="12"/>
  <c r="M7" i="12" a="1"/>
  <c r="M7" i="12" s="1"/>
  <c r="I26" i="12"/>
  <c r="K26" i="12" s="1"/>
  <c r="I24" i="12"/>
  <c r="K24" i="12" s="1"/>
  <c r="I22" i="12"/>
  <c r="K22" i="12" s="1"/>
  <c r="I20" i="12"/>
  <c r="K20" i="12" s="1"/>
  <c r="E7" i="12"/>
  <c r="I14" i="12"/>
  <c r="K14" i="12" s="1"/>
  <c r="M18" i="12" a="1"/>
  <c r="M18" i="12" s="1"/>
  <c r="H26" i="12"/>
  <c r="J26" i="12" s="1"/>
  <c r="M25" i="12" a="1"/>
  <c r="M25" i="12" s="1"/>
  <c r="H24" i="12"/>
  <c r="J24" i="12" s="1"/>
  <c r="M23" i="12" a="1"/>
  <c r="M23" i="12" s="1"/>
  <c r="H22" i="12"/>
  <c r="J22" i="12" s="1"/>
  <c r="M21" i="12" a="1"/>
  <c r="M21" i="12" s="1"/>
  <c r="H20" i="12"/>
  <c r="J20" i="12" s="1"/>
  <c r="I18" i="12"/>
  <c r="K18" i="12" s="1"/>
  <c r="M9" i="11" a="1"/>
  <c r="M9" i="11" s="1"/>
  <c r="M13" i="11" a="1"/>
  <c r="M13" i="11" s="1"/>
  <c r="M8" i="12" a="1"/>
  <c r="M8" i="12" s="1"/>
  <c r="I12" i="12"/>
  <c r="K12" i="12" s="1"/>
  <c r="M16" i="12" a="1"/>
  <c r="M16" i="12" s="1"/>
  <c r="M19" i="12" a="1"/>
  <c r="M19" i="12" s="1"/>
  <c r="I8" i="12"/>
  <c r="K8" i="12" s="1"/>
  <c r="I16" i="12"/>
  <c r="K16" i="12" s="1"/>
  <c r="M9" i="12" a="1"/>
  <c r="M9" i="12" s="1"/>
  <c r="E11" i="12"/>
  <c r="M14" i="12" a="1"/>
  <c r="M14" i="12" s="1"/>
  <c r="M17" i="12" a="1"/>
  <c r="M17" i="12" s="1"/>
  <c r="E8" i="12"/>
  <c r="E10" i="12"/>
  <c r="E12" i="12"/>
  <c r="E14" i="12"/>
  <c r="E16" i="12"/>
  <c r="E18" i="12"/>
  <c r="H7" i="12"/>
  <c r="J7" i="12" s="1"/>
  <c r="F8" i="12"/>
  <c r="H9" i="12"/>
  <c r="J9" i="12" s="1"/>
  <c r="F10" i="12"/>
  <c r="H11" i="12"/>
  <c r="J11" i="12" s="1"/>
  <c r="F12" i="12"/>
  <c r="H13" i="12"/>
  <c r="J13" i="12" s="1"/>
  <c r="F14" i="12"/>
  <c r="H15" i="12"/>
  <c r="J15" i="12" s="1"/>
  <c r="F16" i="12"/>
  <c r="H17" i="12"/>
  <c r="J17" i="12" s="1"/>
  <c r="F18" i="12"/>
  <c r="H19" i="12"/>
  <c r="J19" i="12" s="1"/>
  <c r="E13" i="12"/>
  <c r="E15" i="12"/>
  <c r="E17" i="12"/>
  <c r="E19" i="12"/>
  <c r="D18" i="11"/>
  <c r="F18" i="11" s="1"/>
  <c r="F7" i="12"/>
  <c r="F9" i="12"/>
  <c r="F11" i="12"/>
  <c r="F13" i="12"/>
  <c r="F15" i="12"/>
  <c r="F17" i="12"/>
  <c r="F19" i="12"/>
  <c r="M7" i="11" a="1"/>
  <c r="M7" i="11" s="1"/>
  <c r="H19" i="11"/>
  <c r="J19" i="11" s="1"/>
  <c r="I17" i="11"/>
  <c r="K17" i="11" s="1"/>
  <c r="M18" i="11" a="1"/>
  <c r="M18" i="11" s="1"/>
  <c r="M10" i="11" a="1"/>
  <c r="M10" i="11" s="1"/>
  <c r="I18" i="11"/>
  <c r="K18" i="11" s="1"/>
  <c r="M8" i="11" a="1"/>
  <c r="M8" i="11" s="1"/>
  <c r="M12" i="11" a="1"/>
  <c r="M12" i="11" s="1"/>
  <c r="M16" i="11" a="1"/>
  <c r="M16" i="11" s="1"/>
  <c r="I15" i="11"/>
  <c r="K15" i="11" s="1"/>
  <c r="I9" i="11"/>
  <c r="K9" i="11" s="1"/>
  <c r="M19" i="11" a="1"/>
  <c r="M19" i="11" s="1"/>
  <c r="D19" i="11"/>
  <c r="F19" i="11" s="1"/>
  <c r="M17" i="11" a="1"/>
  <c r="M17" i="11" s="1"/>
  <c r="D17" i="11"/>
  <c r="F17" i="11" s="1"/>
  <c r="I13" i="11"/>
  <c r="K13" i="11" s="1"/>
  <c r="I11" i="11"/>
  <c r="K11" i="11" s="1"/>
  <c r="I7" i="11"/>
  <c r="K7" i="11" s="1"/>
  <c r="M11" i="11" a="1"/>
  <c r="M11" i="11" s="1"/>
  <c r="M14" i="11" a="1"/>
  <c r="M14" i="11" s="1"/>
  <c r="C11" i="11"/>
  <c r="E11" i="11" s="1"/>
  <c r="C13" i="11"/>
  <c r="E13" i="11" s="1"/>
  <c r="D7" i="11"/>
  <c r="F7" i="11" s="1"/>
  <c r="H8" i="11"/>
  <c r="J8" i="11" s="1"/>
  <c r="D9" i="11"/>
  <c r="F9" i="11" s="1"/>
  <c r="H10" i="11"/>
  <c r="J10" i="11" s="1"/>
  <c r="D11" i="11"/>
  <c r="F11" i="11" s="1"/>
  <c r="H12" i="11"/>
  <c r="J12" i="11" s="1"/>
  <c r="D13" i="11"/>
  <c r="F13" i="11" s="1"/>
  <c r="H14" i="11"/>
  <c r="J14" i="11" s="1"/>
  <c r="D15" i="11"/>
  <c r="F15" i="11" s="1"/>
  <c r="M15" i="11" a="1"/>
  <c r="M15" i="11" s="1"/>
  <c r="H16" i="11"/>
  <c r="J16" i="11" s="1"/>
  <c r="C9" i="11"/>
  <c r="E9" i="11" s="1"/>
  <c r="C8" i="11"/>
  <c r="E8" i="11" s="1"/>
  <c r="C10" i="11"/>
  <c r="E10" i="11" s="1"/>
  <c r="C12" i="11"/>
  <c r="E12" i="11" s="1"/>
  <c r="C14" i="11"/>
  <c r="E14" i="11" s="1"/>
  <c r="C16" i="11"/>
  <c r="E16" i="11" s="1"/>
  <c r="C7" i="11"/>
  <c r="E7" i="11" s="1"/>
  <c r="D8" i="11"/>
  <c r="F8" i="11" s="1"/>
  <c r="D10" i="11"/>
  <c r="F10" i="11" s="1"/>
  <c r="D12" i="11"/>
  <c r="F12" i="11" s="1"/>
  <c r="D14" i="11"/>
  <c r="F14" i="11" s="1"/>
  <c r="D16" i="11"/>
  <c r="F16" i="11" s="1"/>
  <c r="B14" i="10"/>
  <c r="C14" i="10" s="1"/>
  <c r="E14" i="10" s="1"/>
  <c r="G14" i="10"/>
  <c r="I14" i="10" s="1"/>
  <c r="K14" i="10" s="1"/>
  <c r="B15" i="10"/>
  <c r="G15" i="10"/>
  <c r="H15" i="10" s="1"/>
  <c r="J15" i="10" s="1"/>
  <c r="B16" i="10"/>
  <c r="C16" i="10" s="1"/>
  <c r="E16" i="10" s="1"/>
  <c r="G16" i="10"/>
  <c r="I16" i="10" s="1"/>
  <c r="K16" i="10" s="1"/>
  <c r="C5" i="10"/>
  <c r="E5" i="10" s="1"/>
  <c r="D5" i="10"/>
  <c r="F5" i="10" s="1"/>
  <c r="H5" i="10"/>
  <c r="I5" i="10"/>
  <c r="J5" i="10"/>
  <c r="K5" i="10"/>
  <c r="M5" i="10" a="1"/>
  <c r="M5" i="10" s="1"/>
  <c r="C6" i="10"/>
  <c r="E6" i="10" s="1"/>
  <c r="D6" i="10"/>
  <c r="F6" i="10"/>
  <c r="H6" i="10"/>
  <c r="I6" i="10"/>
  <c r="K6" i="10" s="1"/>
  <c r="J6" i="10"/>
  <c r="M6" i="10" a="1"/>
  <c r="M6" i="10" s="1"/>
  <c r="V47" i="10"/>
  <c r="U47" i="10"/>
  <c r="T47" i="10"/>
  <c r="V46" i="10"/>
  <c r="U46" i="10"/>
  <c r="T46" i="10"/>
  <c r="V45" i="10"/>
  <c r="U45" i="10"/>
  <c r="T45" i="10"/>
  <c r="V44" i="10"/>
  <c r="U44" i="10"/>
  <c r="T44" i="10"/>
  <c r="V43" i="10"/>
  <c r="U43" i="10"/>
  <c r="T43" i="10"/>
  <c r="V42" i="10"/>
  <c r="U42" i="10"/>
  <c r="T42" i="10"/>
  <c r="V41" i="10"/>
  <c r="U41" i="10"/>
  <c r="T41" i="10"/>
  <c r="V40" i="10"/>
  <c r="U40" i="10"/>
  <c r="T40" i="10"/>
  <c r="V39" i="10"/>
  <c r="U39" i="10"/>
  <c r="T39" i="10"/>
  <c r="V38" i="10"/>
  <c r="U38" i="10"/>
  <c r="T38" i="10"/>
  <c r="V37" i="10"/>
  <c r="U37" i="10"/>
  <c r="T37" i="10"/>
  <c r="V36" i="10"/>
  <c r="U36" i="10"/>
  <c r="T36" i="10"/>
  <c r="V35" i="10"/>
  <c r="U35" i="10"/>
  <c r="T35" i="10"/>
  <c r="V34" i="10"/>
  <c r="U34" i="10"/>
  <c r="T34" i="10"/>
  <c r="V33" i="10"/>
  <c r="U33" i="10"/>
  <c r="T33" i="10"/>
  <c r="V32" i="10"/>
  <c r="U32" i="10"/>
  <c r="T32" i="10"/>
  <c r="V31" i="10"/>
  <c r="U31" i="10"/>
  <c r="T31" i="10"/>
  <c r="V30" i="10"/>
  <c r="U30" i="10"/>
  <c r="T30" i="10"/>
  <c r="V29" i="10"/>
  <c r="U29" i="10"/>
  <c r="T29" i="10"/>
  <c r="V28" i="10"/>
  <c r="U28" i="10"/>
  <c r="T28" i="10"/>
  <c r="V27" i="10"/>
  <c r="U27" i="10"/>
  <c r="T27" i="10"/>
  <c r="V26" i="10"/>
  <c r="U26" i="10"/>
  <c r="T26" i="10"/>
  <c r="V25" i="10"/>
  <c r="U25" i="10"/>
  <c r="T25" i="10"/>
  <c r="Z24" i="10" a="1"/>
  <c r="Z24" i="10" s="1"/>
  <c r="G13" i="10"/>
  <c r="I13" i="10" s="1"/>
  <c r="K13" i="10" s="1"/>
  <c r="B13" i="10"/>
  <c r="G12" i="10"/>
  <c r="H12" i="10" s="1"/>
  <c r="J12" i="10" s="1"/>
  <c r="B12" i="10"/>
  <c r="C12" i="10" s="1"/>
  <c r="E12" i="10" s="1"/>
  <c r="G11" i="10"/>
  <c r="I11" i="10" s="1"/>
  <c r="K11" i="10" s="1"/>
  <c r="B11" i="10"/>
  <c r="G10" i="10"/>
  <c r="H10" i="10" s="1"/>
  <c r="J10" i="10" s="1"/>
  <c r="B10" i="10"/>
  <c r="C10" i="10" s="1"/>
  <c r="E10" i="10" s="1"/>
  <c r="G9" i="10"/>
  <c r="I9" i="10" s="1"/>
  <c r="K9" i="10" s="1"/>
  <c r="B9" i="10"/>
  <c r="G8" i="10"/>
  <c r="H8" i="10" s="1"/>
  <c r="J8" i="10" s="1"/>
  <c r="B8" i="10"/>
  <c r="C8" i="10" s="1"/>
  <c r="E8" i="10" s="1"/>
  <c r="G7" i="10"/>
  <c r="I7" i="10" s="1"/>
  <c r="K7" i="10" s="1"/>
  <c r="B7" i="10"/>
  <c r="M4" i="10" a="1"/>
  <c r="M4" i="10" s="1"/>
  <c r="J4" i="10"/>
  <c r="I4" i="10"/>
  <c r="K4" i="10" s="1"/>
  <c r="H4" i="10"/>
  <c r="D4" i="10"/>
  <c r="F4" i="10" s="1"/>
  <c r="C4" i="10"/>
  <c r="E4" i="10" s="1"/>
  <c r="M3" i="10" a="1"/>
  <c r="M3" i="10" s="1"/>
  <c r="K3" i="10"/>
  <c r="I3" i="10"/>
  <c r="H3" i="10"/>
  <c r="J3" i="10" s="1"/>
  <c r="D3" i="10"/>
  <c r="F3" i="10" s="1"/>
  <c r="C3" i="10"/>
  <c r="E3" i="10" s="1"/>
  <c r="M2" i="10"/>
  <c r="M2" i="10" a="1"/>
  <c r="I2" i="10"/>
  <c r="K2" i="10" s="1"/>
  <c r="H2" i="10"/>
  <c r="J2" i="10" s="1"/>
  <c r="E2" i="10"/>
  <c r="D2" i="10"/>
  <c r="F2" i="10" s="1"/>
  <c r="C2" i="10"/>
  <c r="B12" i="9"/>
  <c r="C12" i="9" s="1"/>
  <c r="E12" i="9" s="1"/>
  <c r="G12" i="9"/>
  <c r="H12" i="9" s="1"/>
  <c r="J12" i="9" s="1"/>
  <c r="B13" i="9"/>
  <c r="C13" i="9" s="1"/>
  <c r="E13" i="9" s="1"/>
  <c r="G13" i="9"/>
  <c r="H13" i="9" s="1"/>
  <c r="J13" i="9" s="1"/>
  <c r="C4" i="9"/>
  <c r="E4" i="9" s="1"/>
  <c r="D4" i="9"/>
  <c r="F4" i="9" s="1"/>
  <c r="H4" i="9"/>
  <c r="I4" i="9"/>
  <c r="J4" i="9"/>
  <c r="K4" i="9"/>
  <c r="M4" i="9" a="1"/>
  <c r="M4" i="9" s="1"/>
  <c r="V47" i="9"/>
  <c r="U47" i="9"/>
  <c r="T47" i="9"/>
  <c r="V46" i="9"/>
  <c r="U46" i="9"/>
  <c r="T46" i="9"/>
  <c r="V45" i="9"/>
  <c r="U45" i="9"/>
  <c r="T45" i="9"/>
  <c r="V44" i="9"/>
  <c r="U44" i="9"/>
  <c r="T44" i="9"/>
  <c r="V43" i="9"/>
  <c r="U43" i="9"/>
  <c r="T43" i="9"/>
  <c r="V42" i="9"/>
  <c r="U42" i="9"/>
  <c r="T42" i="9"/>
  <c r="V41" i="9"/>
  <c r="U41" i="9"/>
  <c r="T41" i="9"/>
  <c r="V40" i="9"/>
  <c r="U40" i="9"/>
  <c r="T40" i="9"/>
  <c r="V39" i="9"/>
  <c r="U39" i="9"/>
  <c r="T39" i="9"/>
  <c r="V38" i="9"/>
  <c r="U38" i="9"/>
  <c r="T38" i="9"/>
  <c r="V37" i="9"/>
  <c r="U37" i="9"/>
  <c r="T37" i="9"/>
  <c r="V36" i="9"/>
  <c r="U36" i="9"/>
  <c r="T36" i="9"/>
  <c r="V35" i="9"/>
  <c r="U35" i="9"/>
  <c r="T35" i="9"/>
  <c r="V34" i="9"/>
  <c r="U34" i="9"/>
  <c r="T34" i="9"/>
  <c r="V33" i="9"/>
  <c r="U33" i="9"/>
  <c r="T33" i="9"/>
  <c r="V32" i="9"/>
  <c r="U32" i="9"/>
  <c r="T32" i="9"/>
  <c r="V31" i="9"/>
  <c r="U31" i="9"/>
  <c r="T31" i="9"/>
  <c r="V30" i="9"/>
  <c r="U30" i="9"/>
  <c r="T30" i="9"/>
  <c r="V29" i="9"/>
  <c r="U29" i="9"/>
  <c r="T29" i="9"/>
  <c r="V28" i="9"/>
  <c r="U28" i="9"/>
  <c r="T28" i="9"/>
  <c r="V27" i="9"/>
  <c r="U27" i="9"/>
  <c r="T27" i="9"/>
  <c r="V26" i="9"/>
  <c r="U26" i="9"/>
  <c r="T26" i="9"/>
  <c r="V25" i="9"/>
  <c r="U25" i="9"/>
  <c r="T25" i="9"/>
  <c r="Z24" i="9" a="1"/>
  <c r="Z24" i="9" s="1"/>
  <c r="G11" i="9"/>
  <c r="I11" i="9" s="1"/>
  <c r="K11" i="9" s="1"/>
  <c r="B11" i="9"/>
  <c r="G10" i="9"/>
  <c r="I10" i="9" s="1"/>
  <c r="K10" i="9" s="1"/>
  <c r="B10" i="9"/>
  <c r="G9" i="9"/>
  <c r="B9" i="9"/>
  <c r="C9" i="9" s="1"/>
  <c r="E9" i="9" s="1"/>
  <c r="G8" i="9"/>
  <c r="I8" i="9" s="1"/>
  <c r="K8" i="9" s="1"/>
  <c r="B8" i="9"/>
  <c r="C8" i="9" s="1"/>
  <c r="E8" i="9" s="1"/>
  <c r="G7" i="9"/>
  <c r="B7" i="9"/>
  <c r="C7" i="9" s="1"/>
  <c r="E7" i="9" s="1"/>
  <c r="G6" i="9"/>
  <c r="H6" i="9" s="1"/>
  <c r="J6" i="9" s="1"/>
  <c r="B6" i="9"/>
  <c r="C6" i="9" s="1"/>
  <c r="E6" i="9" s="1"/>
  <c r="G5" i="9"/>
  <c r="B5" i="9"/>
  <c r="C5" i="9" s="1"/>
  <c r="E5" i="9" s="1"/>
  <c r="M3" i="9"/>
  <c r="M3" i="9" a="1"/>
  <c r="K3" i="9"/>
  <c r="I3" i="9"/>
  <c r="H3" i="9"/>
  <c r="J3" i="9" s="1"/>
  <c r="E3" i="9"/>
  <c r="D3" i="9"/>
  <c r="F3" i="9" s="1"/>
  <c r="C3" i="9"/>
  <c r="M2" i="9" a="1"/>
  <c r="M2" i="9" s="1"/>
  <c r="I2" i="9"/>
  <c r="K2" i="9" s="1"/>
  <c r="H2" i="9"/>
  <c r="J2" i="9" s="1"/>
  <c r="F2" i="9"/>
  <c r="E2" i="9"/>
  <c r="D2" i="9"/>
  <c r="C2" i="9"/>
  <c r="B7" i="8"/>
  <c r="C7" i="8" s="1"/>
  <c r="E7" i="8" s="1"/>
  <c r="G7" i="8"/>
  <c r="B8" i="8"/>
  <c r="C8" i="8" s="1"/>
  <c r="E8" i="8" s="1"/>
  <c r="G8" i="8"/>
  <c r="H8" i="8" s="1"/>
  <c r="J8" i="8" s="1"/>
  <c r="B9" i="8"/>
  <c r="C9" i="8" s="1"/>
  <c r="E9" i="8" s="1"/>
  <c r="G9" i="8"/>
  <c r="B10" i="8"/>
  <c r="C10" i="8" s="1"/>
  <c r="E10" i="8" s="1"/>
  <c r="G10" i="8"/>
  <c r="H10" i="8" s="1"/>
  <c r="J10" i="8" s="1"/>
  <c r="B11" i="8"/>
  <c r="C11" i="8" s="1"/>
  <c r="E11" i="8" s="1"/>
  <c r="G11" i="8"/>
  <c r="V47" i="8"/>
  <c r="U47" i="8"/>
  <c r="T47" i="8"/>
  <c r="V46" i="8"/>
  <c r="U46" i="8"/>
  <c r="T46" i="8"/>
  <c r="V45" i="8"/>
  <c r="U45" i="8"/>
  <c r="T45" i="8"/>
  <c r="V44" i="8"/>
  <c r="U44" i="8"/>
  <c r="T44" i="8"/>
  <c r="V43" i="8"/>
  <c r="U43" i="8"/>
  <c r="T43" i="8"/>
  <c r="V42" i="8"/>
  <c r="U42" i="8"/>
  <c r="T42" i="8"/>
  <c r="V41" i="8"/>
  <c r="U41" i="8"/>
  <c r="T41" i="8"/>
  <c r="V40" i="8"/>
  <c r="U40" i="8"/>
  <c r="T40" i="8"/>
  <c r="V39" i="8"/>
  <c r="U39" i="8"/>
  <c r="T39" i="8"/>
  <c r="V38" i="8"/>
  <c r="U38" i="8"/>
  <c r="T38" i="8"/>
  <c r="V37" i="8"/>
  <c r="U37" i="8"/>
  <c r="T37" i="8"/>
  <c r="V36" i="8"/>
  <c r="U36" i="8"/>
  <c r="T36" i="8"/>
  <c r="V35" i="8"/>
  <c r="U35" i="8"/>
  <c r="T35" i="8"/>
  <c r="V34" i="8"/>
  <c r="U34" i="8"/>
  <c r="T34" i="8"/>
  <c r="V33" i="8"/>
  <c r="U33" i="8"/>
  <c r="T33" i="8"/>
  <c r="V32" i="8"/>
  <c r="U32" i="8"/>
  <c r="T32" i="8"/>
  <c r="V31" i="8"/>
  <c r="U31" i="8"/>
  <c r="T31" i="8"/>
  <c r="V30" i="8"/>
  <c r="U30" i="8"/>
  <c r="T30" i="8"/>
  <c r="V29" i="8"/>
  <c r="U29" i="8"/>
  <c r="T29" i="8"/>
  <c r="V28" i="8"/>
  <c r="U28" i="8"/>
  <c r="T28" i="8"/>
  <c r="V27" i="8"/>
  <c r="U27" i="8"/>
  <c r="T27" i="8"/>
  <c r="V26" i="8"/>
  <c r="U26" i="8"/>
  <c r="T26" i="8"/>
  <c r="V25" i="8"/>
  <c r="U25" i="8"/>
  <c r="T25" i="8"/>
  <c r="Z24" i="8" a="1"/>
  <c r="Z24" i="8" s="1"/>
  <c r="G6" i="8"/>
  <c r="H6" i="8" s="1"/>
  <c r="J6" i="8" s="1"/>
  <c r="B6" i="8"/>
  <c r="G5" i="8"/>
  <c r="H5" i="8" s="1"/>
  <c r="J5" i="8" s="1"/>
  <c r="B5" i="8"/>
  <c r="D5" i="8" s="1"/>
  <c r="F5" i="8" s="1"/>
  <c r="G4" i="8"/>
  <c r="H4" i="8" s="1"/>
  <c r="J4" i="8" s="1"/>
  <c r="B4" i="8"/>
  <c r="M3" i="8" a="1"/>
  <c r="M3" i="8" s="1"/>
  <c r="J3" i="8"/>
  <c r="I3" i="8"/>
  <c r="K3" i="8" s="1"/>
  <c r="H3" i="8"/>
  <c r="D3" i="8"/>
  <c r="F3" i="8" s="1"/>
  <c r="C3" i="8"/>
  <c r="E3" i="8" s="1"/>
  <c r="M2" i="8" a="1"/>
  <c r="M2" i="8" s="1"/>
  <c r="K2" i="8"/>
  <c r="I2" i="8"/>
  <c r="H2" i="8"/>
  <c r="J2" i="8" s="1"/>
  <c r="D2" i="8"/>
  <c r="F2" i="8" s="1"/>
  <c r="C2" i="8"/>
  <c r="E2" i="8" s="1"/>
  <c r="M3" i="1" a="1"/>
  <c r="M3" i="1" s="1"/>
  <c r="M2" i="1" a="1"/>
  <c r="M2" i="1" s="1"/>
  <c r="I2" i="1"/>
  <c r="I3" i="1"/>
  <c r="H3" i="1"/>
  <c r="H2" i="1"/>
  <c r="D3" i="1"/>
  <c r="D2" i="1"/>
  <c r="C2" i="1"/>
  <c r="C3" i="1"/>
  <c r="F32" i="3"/>
  <c r="E32" i="3"/>
  <c r="D32" i="3"/>
  <c r="F31" i="3"/>
  <c r="E31" i="3"/>
  <c r="D31" i="3"/>
  <c r="F30" i="3"/>
  <c r="E30" i="3"/>
  <c r="D30" i="3"/>
  <c r="F29" i="3"/>
  <c r="E29" i="3"/>
  <c r="D29" i="3"/>
  <c r="F28" i="3"/>
  <c r="E28" i="3"/>
  <c r="D28" i="3"/>
  <c r="F27" i="3"/>
  <c r="E27" i="3"/>
  <c r="D27" i="3"/>
  <c r="F26" i="3"/>
  <c r="E26" i="3"/>
  <c r="D26" i="3"/>
  <c r="F25" i="3"/>
  <c r="E25" i="3"/>
  <c r="D25" i="3"/>
  <c r="F24" i="3"/>
  <c r="E24" i="3"/>
  <c r="D24" i="3"/>
  <c r="F23" i="3"/>
  <c r="E23" i="3"/>
  <c r="D23" i="3"/>
  <c r="F22" i="3"/>
  <c r="E22" i="3"/>
  <c r="D22" i="3"/>
  <c r="F21" i="3"/>
  <c r="E21" i="3"/>
  <c r="D21" i="3"/>
  <c r="F20" i="3"/>
  <c r="E20" i="3"/>
  <c r="D20" i="3"/>
  <c r="F19" i="3"/>
  <c r="E19" i="3"/>
  <c r="D19" i="3"/>
  <c r="F18" i="3"/>
  <c r="E18" i="3"/>
  <c r="D18" i="3"/>
  <c r="F17" i="3"/>
  <c r="E17" i="3"/>
  <c r="D17" i="3"/>
  <c r="F16" i="3"/>
  <c r="E16" i="3"/>
  <c r="D16" i="3"/>
  <c r="F15" i="3"/>
  <c r="E15" i="3"/>
  <c r="D15" i="3"/>
  <c r="F14" i="3"/>
  <c r="E14" i="3"/>
  <c r="D14" i="3"/>
  <c r="F13" i="3"/>
  <c r="E13" i="3"/>
  <c r="D13" i="3"/>
  <c r="F12" i="3"/>
  <c r="E12" i="3"/>
  <c r="D12" i="3"/>
  <c r="F11" i="3"/>
  <c r="E11" i="3"/>
  <c r="D11" i="3"/>
  <c r="F10" i="3"/>
  <c r="E10" i="3"/>
  <c r="D10" i="3"/>
  <c r="V47" i="1"/>
  <c r="U47" i="1"/>
  <c r="T47" i="1"/>
  <c r="V46" i="1"/>
  <c r="U46" i="1"/>
  <c r="T46" i="1"/>
  <c r="V45" i="1"/>
  <c r="U45" i="1"/>
  <c r="T45" i="1"/>
  <c r="V44" i="1"/>
  <c r="U44" i="1"/>
  <c r="T44" i="1"/>
  <c r="V43" i="1"/>
  <c r="U43" i="1"/>
  <c r="T43" i="1"/>
  <c r="V42" i="1"/>
  <c r="U42" i="1"/>
  <c r="T42" i="1"/>
  <c r="V41" i="1"/>
  <c r="U41" i="1"/>
  <c r="T41" i="1"/>
  <c r="V40" i="1"/>
  <c r="U40" i="1"/>
  <c r="T40" i="1"/>
  <c r="V39" i="1"/>
  <c r="U39" i="1"/>
  <c r="T39" i="1"/>
  <c r="V38" i="1"/>
  <c r="U38" i="1"/>
  <c r="T38" i="1"/>
  <c r="V37" i="1"/>
  <c r="U37" i="1"/>
  <c r="T37" i="1"/>
  <c r="V36" i="1"/>
  <c r="U36" i="1"/>
  <c r="T36" i="1"/>
  <c r="V35" i="1"/>
  <c r="U35" i="1"/>
  <c r="T35" i="1"/>
  <c r="V34" i="1"/>
  <c r="U34" i="1"/>
  <c r="T34" i="1"/>
  <c r="V33" i="1"/>
  <c r="U33" i="1"/>
  <c r="T33" i="1"/>
  <c r="V32" i="1"/>
  <c r="U32" i="1"/>
  <c r="T32" i="1"/>
  <c r="V31" i="1"/>
  <c r="U31" i="1"/>
  <c r="T31" i="1"/>
  <c r="V30" i="1"/>
  <c r="U30" i="1"/>
  <c r="T30" i="1"/>
  <c r="V29" i="1"/>
  <c r="U29" i="1"/>
  <c r="T29" i="1"/>
  <c r="V28" i="1"/>
  <c r="U28" i="1"/>
  <c r="T28" i="1"/>
  <c r="V27" i="1"/>
  <c r="U27" i="1"/>
  <c r="T27" i="1"/>
  <c r="V26" i="1"/>
  <c r="U26" i="1"/>
  <c r="T26" i="1"/>
  <c r="V25" i="1"/>
  <c r="U25" i="1"/>
  <c r="T25" i="1"/>
  <c r="Z24" i="1" a="1"/>
  <c r="Z24" i="1" s="1"/>
  <c r="G6" i="1"/>
  <c r="H6" i="1" s="1"/>
  <c r="J6" i="1" s="1"/>
  <c r="B6" i="1"/>
  <c r="C6" i="1" s="1"/>
  <c r="E6" i="1" s="1"/>
  <c r="G5" i="1"/>
  <c r="H5" i="1" s="1"/>
  <c r="J5" i="1" s="1"/>
  <c r="B5" i="1"/>
  <c r="C5" i="1" s="1"/>
  <c r="E5" i="1" s="1"/>
  <c r="G4" i="1"/>
  <c r="H4" i="1" s="1"/>
  <c r="J4" i="1" s="1"/>
  <c r="B4" i="1"/>
  <c r="C4" i="1" s="1"/>
  <c r="E4" i="1" s="1"/>
  <c r="K3" i="1"/>
  <c r="J3" i="1"/>
  <c r="F3" i="1"/>
  <c r="E3" i="1"/>
  <c r="K2" i="1"/>
  <c r="J2" i="1"/>
  <c r="F2" i="1"/>
  <c r="E2" i="1"/>
  <c r="H16" i="10" l="1"/>
  <c r="J16" i="10" s="1"/>
  <c r="M15" i="10" a="1"/>
  <c r="M15" i="10" s="1"/>
  <c r="H14" i="10"/>
  <c r="J14" i="10" s="1"/>
  <c r="D15" i="10"/>
  <c r="F15" i="10" s="1"/>
  <c r="C15" i="10"/>
  <c r="E15" i="10" s="1"/>
  <c r="I15" i="10"/>
  <c r="K15" i="10" s="1"/>
  <c r="M16" i="10" a="1"/>
  <c r="M16" i="10" s="1"/>
  <c r="D16" i="10"/>
  <c r="F16" i="10" s="1"/>
  <c r="M14" i="10" a="1"/>
  <c r="M14" i="10" s="1"/>
  <c r="D14" i="10"/>
  <c r="F14" i="10" s="1"/>
  <c r="M9" i="10" a="1"/>
  <c r="M9" i="10" s="1"/>
  <c r="M7" i="10" a="1"/>
  <c r="M7" i="10" s="1"/>
  <c r="I8" i="10"/>
  <c r="K8" i="10" s="1"/>
  <c r="I12" i="10"/>
  <c r="K12" i="10" s="1"/>
  <c r="M13" i="10" a="1"/>
  <c r="M13" i="10" s="1"/>
  <c r="I10" i="10"/>
  <c r="K10" i="10" s="1"/>
  <c r="M11" i="10" a="1"/>
  <c r="M11" i="10" s="1"/>
  <c r="H7" i="10"/>
  <c r="J7" i="10" s="1"/>
  <c r="D8" i="10"/>
  <c r="F8" i="10" s="1"/>
  <c r="M8" i="10" a="1"/>
  <c r="M8" i="10" s="1"/>
  <c r="H9" i="10"/>
  <c r="J9" i="10" s="1"/>
  <c r="D10" i="10"/>
  <c r="F10" i="10" s="1"/>
  <c r="M10" i="10" a="1"/>
  <c r="M10" i="10" s="1"/>
  <c r="H11" i="10"/>
  <c r="J11" i="10" s="1"/>
  <c r="D12" i="10"/>
  <c r="F12" i="10" s="1"/>
  <c r="M12" i="10" a="1"/>
  <c r="M12" i="10" s="1"/>
  <c r="H13" i="10"/>
  <c r="J13" i="10" s="1"/>
  <c r="C7" i="10"/>
  <c r="E7" i="10" s="1"/>
  <c r="C9" i="10"/>
  <c r="E9" i="10" s="1"/>
  <c r="C11" i="10"/>
  <c r="E11" i="10" s="1"/>
  <c r="C13" i="10"/>
  <c r="E13" i="10" s="1"/>
  <c r="D7" i="10"/>
  <c r="F7" i="10" s="1"/>
  <c r="D9" i="10"/>
  <c r="F9" i="10" s="1"/>
  <c r="D11" i="10"/>
  <c r="F11" i="10" s="1"/>
  <c r="D13" i="10"/>
  <c r="F13" i="10" s="1"/>
  <c r="I6" i="9"/>
  <c r="K6" i="9" s="1"/>
  <c r="M13" i="9" a="1"/>
  <c r="M13" i="9" s="1"/>
  <c r="I12" i="9"/>
  <c r="K12" i="9" s="1"/>
  <c r="D13" i="9"/>
  <c r="F13" i="9" s="1"/>
  <c r="H8" i="9"/>
  <c r="J8" i="9" s="1"/>
  <c r="I13" i="9"/>
  <c r="K13" i="9" s="1"/>
  <c r="M12" i="9" a="1"/>
  <c r="M12" i="9" s="1"/>
  <c r="D12" i="9"/>
  <c r="F12" i="9" s="1"/>
  <c r="M7" i="8" a="1"/>
  <c r="M7" i="8" s="1"/>
  <c r="H10" i="9"/>
  <c r="J10" i="9" s="1"/>
  <c r="D7" i="9"/>
  <c r="F7" i="9" s="1"/>
  <c r="M5" i="9" a="1"/>
  <c r="M5" i="9" s="1"/>
  <c r="D9" i="9"/>
  <c r="F9" i="9" s="1"/>
  <c r="M11" i="9" a="1"/>
  <c r="M11" i="9" s="1"/>
  <c r="D5" i="9"/>
  <c r="F5" i="9" s="1"/>
  <c r="M7" i="9" a="1"/>
  <c r="M7" i="9" s="1"/>
  <c r="D11" i="9"/>
  <c r="F11" i="9" s="1"/>
  <c r="M9" i="9" a="1"/>
  <c r="M9" i="9" s="1"/>
  <c r="M10" i="9" a="1"/>
  <c r="M10" i="9" s="1"/>
  <c r="C10" i="9"/>
  <c r="E10" i="9" s="1"/>
  <c r="H5" i="9"/>
  <c r="J5" i="9" s="1"/>
  <c r="D6" i="9"/>
  <c r="F6" i="9" s="1"/>
  <c r="M6" i="9" a="1"/>
  <c r="M6" i="9" s="1"/>
  <c r="H7" i="9"/>
  <c r="J7" i="9" s="1"/>
  <c r="D8" i="9"/>
  <c r="F8" i="9" s="1"/>
  <c r="M8" i="9" a="1"/>
  <c r="M8" i="9" s="1"/>
  <c r="H9" i="9"/>
  <c r="J9" i="9" s="1"/>
  <c r="D10" i="9"/>
  <c r="F10" i="9" s="1"/>
  <c r="H11" i="9"/>
  <c r="J11" i="9" s="1"/>
  <c r="I5" i="9"/>
  <c r="K5" i="9" s="1"/>
  <c r="I7" i="9"/>
  <c r="K7" i="9" s="1"/>
  <c r="I9" i="9"/>
  <c r="K9" i="9" s="1"/>
  <c r="C11" i="9"/>
  <c r="E11" i="9" s="1"/>
  <c r="M4" i="8" a="1"/>
  <c r="M4" i="8" s="1"/>
  <c r="M9" i="8" a="1"/>
  <c r="M9" i="8" s="1"/>
  <c r="H7" i="8"/>
  <c r="J7" i="8" s="1"/>
  <c r="M8" i="8" a="1"/>
  <c r="M8" i="8" s="1"/>
  <c r="I10" i="8"/>
  <c r="K10" i="8" s="1"/>
  <c r="I8" i="8"/>
  <c r="K8" i="8" s="1"/>
  <c r="M11" i="8" a="1"/>
  <c r="M11" i="8" s="1"/>
  <c r="H9" i="8"/>
  <c r="J9" i="8" s="1"/>
  <c r="I7" i="8"/>
  <c r="K7" i="8" s="1"/>
  <c r="D11" i="8"/>
  <c r="F11" i="8" s="1"/>
  <c r="D10" i="8"/>
  <c r="F10" i="8" s="1"/>
  <c r="D9" i="8"/>
  <c r="F9" i="8" s="1"/>
  <c r="D8" i="8"/>
  <c r="F8" i="8" s="1"/>
  <c r="D7" i="8"/>
  <c r="F7" i="8" s="1"/>
  <c r="M6" i="8" a="1"/>
  <c r="M6" i="8" s="1"/>
  <c r="I11" i="8"/>
  <c r="K11" i="8" s="1"/>
  <c r="H11" i="8"/>
  <c r="J11" i="8" s="1"/>
  <c r="M10" i="8" a="1"/>
  <c r="M10" i="8" s="1"/>
  <c r="I9" i="8"/>
  <c r="K9" i="8" s="1"/>
  <c r="I5" i="8"/>
  <c r="K5" i="8" s="1"/>
  <c r="C5" i="8"/>
  <c r="E5" i="8" s="1"/>
  <c r="I4" i="8"/>
  <c r="K4" i="8" s="1"/>
  <c r="I6" i="8"/>
  <c r="K6" i="8" s="1"/>
  <c r="M5" i="8" a="1"/>
  <c r="M5" i="8" s="1"/>
  <c r="C4" i="8"/>
  <c r="E4" i="8" s="1"/>
  <c r="C6" i="8"/>
  <c r="E6" i="8" s="1"/>
  <c r="D4" i="8"/>
  <c r="F4" i="8" s="1"/>
  <c r="D6" i="8"/>
  <c r="F6" i="8" s="1"/>
  <c r="M5" i="1" a="1"/>
  <c r="M5" i="1" s="1"/>
  <c r="M4" i="1" a="1"/>
  <c r="M4" i="1" s="1"/>
  <c r="M6" i="1" a="1"/>
  <c r="M6" i="1" s="1"/>
  <c r="I6" i="1"/>
  <c r="K6" i="1" s="1"/>
  <c r="I5" i="1"/>
  <c r="K5" i="1" s="1"/>
  <c r="I4" i="1"/>
  <c r="K4" i="1" s="1"/>
  <c r="D6" i="1"/>
  <c r="F6" i="1" s="1"/>
  <c r="D5" i="1"/>
  <c r="F5" i="1" s="1"/>
  <c r="D4" i="1"/>
  <c r="F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<sst xmlns="http://schemas.openxmlformats.org/spreadsheetml/2006/main" count="730" uniqueCount="92">
  <si>
    <t>Rider</t>
  </si>
  <si>
    <t>Origin location</t>
  </si>
  <si>
    <t>Origin X coo.</t>
  </si>
  <si>
    <t>Origin Y coo.</t>
  </si>
  <si>
    <t>Origin X in distance</t>
  </si>
  <si>
    <t>Origin Y in distance</t>
  </si>
  <si>
    <t>Destination location</t>
  </si>
  <si>
    <t>Destination X coo.</t>
  </si>
  <si>
    <t>Destination Y coo.</t>
  </si>
  <si>
    <t>Destination X in distance</t>
  </si>
  <si>
    <t>Destination Y in distance</t>
  </si>
  <si>
    <t>Time Window</t>
  </si>
  <si>
    <t>Max Ride time</t>
  </si>
  <si>
    <t>Capacity</t>
  </si>
  <si>
    <t>Driver</t>
  </si>
  <si>
    <t>Kårtveit</t>
  </si>
  <si>
    <t>Bergenhus</t>
  </si>
  <si>
    <t>0800, 0830</t>
  </si>
  <si>
    <t>Origins</t>
  </si>
  <si>
    <t>Origin X</t>
  </si>
  <si>
    <t>Origin Y</t>
  </si>
  <si>
    <t>Destination</t>
  </si>
  <si>
    <t>Destination X</t>
  </si>
  <si>
    <t>Destination Y</t>
  </si>
  <si>
    <t>0800, 0831</t>
  </si>
  <si>
    <t>Knappskog</t>
  </si>
  <si>
    <t>Passenger</t>
  </si>
  <si>
    <t>Kolltveit</t>
  </si>
  <si>
    <t>Laksevåg</t>
  </si>
  <si>
    <t>0800, 0832</t>
  </si>
  <si>
    <t>Ytrebygda</t>
  </si>
  <si>
    <t>0800, 0833</t>
  </si>
  <si>
    <t>Telavåg</t>
  </si>
  <si>
    <t>Årstad</t>
  </si>
  <si>
    <t>Straume</t>
  </si>
  <si>
    <t>Knarrevik</t>
  </si>
  <si>
    <t>Bildøyna</t>
  </si>
  <si>
    <t>Spjeld</t>
  </si>
  <si>
    <t>Foldnes</t>
  </si>
  <si>
    <t>Brattholmen</t>
  </si>
  <si>
    <t>Mellom knappskog og kolltveit</t>
  </si>
  <si>
    <t>Origin</t>
  </si>
  <si>
    <t>Blomøy</t>
  </si>
  <si>
    <t xml:space="preserve">Destinasjon </t>
  </si>
  <si>
    <t>Hellesøy</t>
  </si>
  <si>
    <t>Reisetid</t>
  </si>
  <si>
    <t>Vågo</t>
  </si>
  <si>
    <t>Arefjord</t>
  </si>
  <si>
    <t>Ebbesvika</t>
  </si>
  <si>
    <t>Landro</t>
  </si>
  <si>
    <t>Valen</t>
  </si>
  <si>
    <t>Hjelteryggen</t>
  </si>
  <si>
    <t>Skogsvåg</t>
  </si>
  <si>
    <t>Kleppe</t>
  </si>
  <si>
    <t>Solsvik</t>
  </si>
  <si>
    <t>Rongøy</t>
  </si>
  <si>
    <t>Hammersland</t>
  </si>
  <si>
    <t>Fjell gard - Kårtveit</t>
  </si>
  <si>
    <t>Vorland</t>
  </si>
  <si>
    <t>Tofterøy</t>
  </si>
  <si>
    <t>Skogsskiftet</t>
  </si>
  <si>
    <t>Kjøretid</t>
  </si>
  <si>
    <t>Optimalitetsgap</t>
  </si>
  <si>
    <t># passasjerer hentet</t>
  </si>
  <si>
    <t>Ekstra reisetid per rider</t>
  </si>
  <si>
    <t>Kilometer ekstra</t>
  </si>
  <si>
    <t xml:space="preserve">Rute </t>
  </si>
  <si>
    <t>Small 1</t>
  </si>
  <si>
    <t>Small 2</t>
  </si>
  <si>
    <t>Small 3</t>
  </si>
  <si>
    <t>Small 4</t>
  </si>
  <si>
    <t>Small 5</t>
  </si>
  <si>
    <t>Medium 1</t>
  </si>
  <si>
    <t>Medium 2</t>
  </si>
  <si>
    <t>Medium 3</t>
  </si>
  <si>
    <t>Medium 4</t>
  </si>
  <si>
    <t>Medium 5</t>
  </si>
  <si>
    <t>Large 1</t>
  </si>
  <si>
    <t>Large 2</t>
  </si>
  <si>
    <t>Large 3</t>
  </si>
  <si>
    <t>Large 4</t>
  </si>
  <si>
    <t>Large 5</t>
  </si>
  <si>
    <t xml:space="preserve">Antall passasjerer </t>
  </si>
  <si>
    <t>Antall drivers</t>
  </si>
  <si>
    <t xml:space="preserve">Small 1 </t>
  </si>
  <si>
    <t xml:space="preserve">Medium 4 </t>
  </si>
  <si>
    <t>Small</t>
  </si>
  <si>
    <t>0800, 0834</t>
  </si>
  <si>
    <t>0800, 0835</t>
  </si>
  <si>
    <t>0800, 0836</t>
  </si>
  <si>
    <t>0800, 0837</t>
  </si>
  <si>
    <t>0800, 0838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</si>
</sst>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1"/>
      <color rgb="FF000000"/>
      <name val="Arial"/>
      <family val="2"/>
    </font>
    <font>
      <sz val="11"/>
      <color theme="1"/>
      <name val="Arial"/>
      <family val="2"/>
      <scheme val="minor"/>
    </font>
    <font>
      <sz val="11"/>
      <color rgb="FF000000"/>
      <name val="Inconsolata"/>
      <family val="3"/>
    </font>
    <font>
      <sz val="11"/>
      <color theme="1"/>
      <name val="Calibri"/>
      <family val="2"/>
    </font>
    <font>
      <sz val="8"/>
      <name val="Arial"/>
      <family val="2"/>
      <scheme val="minor"/>
    </font>
  </fonts>
  <fills count="47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D4EBDC"/>
        <bgColor rgb="FFD4EBDC"/>
      </patternFill>
    </fill>
    <fill>
      <patternFill patternType="solid">
        <fgColor rgb="FFFCFCFF"/>
        <bgColor rgb="FFFCFCFF"/>
      </patternFill>
    </fill>
    <fill>
      <patternFill patternType="solid">
        <fgColor rgb="FFEEF6F3"/>
        <bgColor rgb="FFEEF6F3"/>
      </patternFill>
    </fill>
    <fill>
      <patternFill patternType="solid">
        <fgColor rgb="FFFCF6F9"/>
        <bgColor rgb="FFFCF6F9"/>
      </patternFill>
    </fill>
    <fill>
      <patternFill patternType="solid">
        <fgColor rgb="FFC6E6D1"/>
        <bgColor rgb="FFC6E6D1"/>
      </patternFill>
    </fill>
    <fill>
      <patternFill patternType="solid">
        <fgColor rgb="FFF5F9F9"/>
        <bgColor rgb="FFF5F9F9"/>
      </patternFill>
    </fill>
    <fill>
      <patternFill patternType="solid">
        <fgColor rgb="FFE1F1E8"/>
        <bgColor rgb="FFE1F1E8"/>
      </patternFill>
    </fill>
    <fill>
      <patternFill patternType="solid">
        <fgColor rgb="FFCDE9D6"/>
        <bgColor rgb="FFCDE9D6"/>
      </patternFill>
    </fill>
    <fill>
      <patternFill patternType="solid">
        <fgColor rgb="FFE8F3ED"/>
        <bgColor rgb="FFE8F3ED"/>
      </patternFill>
    </fill>
    <fill>
      <patternFill patternType="solid">
        <fgColor rgb="FFFCF9FC"/>
        <bgColor rgb="FFFCF9FC"/>
      </patternFill>
    </fill>
    <fill>
      <patternFill patternType="solid">
        <fgColor rgb="FFFBC7CA"/>
        <bgColor rgb="FFFBC7CA"/>
      </patternFill>
    </fill>
    <fill>
      <patternFill patternType="solid">
        <fgColor rgb="FFFAB0B2"/>
        <bgColor rgb="FFFAB0B2"/>
      </patternFill>
    </fill>
    <fill>
      <patternFill patternType="solid">
        <fgColor rgb="FFFBBABC"/>
        <bgColor rgb="FFFBBABC"/>
      </patternFill>
    </fill>
    <fill>
      <patternFill patternType="solid">
        <fgColor rgb="FFFAA9AB"/>
        <bgColor rgb="FFFAA9AB"/>
      </patternFill>
    </fill>
    <fill>
      <patternFill patternType="solid">
        <fgColor rgb="FFF9888A"/>
        <bgColor rgb="FFF9888A"/>
      </patternFill>
    </fill>
    <fill>
      <patternFill patternType="solid">
        <fgColor rgb="FFF97072"/>
        <bgColor rgb="FFF97072"/>
      </patternFill>
    </fill>
    <fill>
      <patternFill patternType="solid">
        <fgColor rgb="FFF97E80"/>
        <bgColor rgb="FFF97E80"/>
      </patternFill>
    </fill>
    <fill>
      <patternFill patternType="solid">
        <fgColor rgb="FFF8696B"/>
        <bgColor rgb="FFF8696B"/>
      </patternFill>
    </fill>
    <fill>
      <patternFill patternType="solid">
        <fgColor rgb="FFB9E1C5"/>
        <bgColor rgb="FFB9E1C5"/>
      </patternFill>
    </fill>
    <fill>
      <patternFill patternType="solid">
        <fgColor rgb="FFACDBBA"/>
        <bgColor rgb="FFACDBBA"/>
      </patternFill>
    </fill>
    <fill>
      <patternFill patternType="solid">
        <fgColor rgb="FFDAEEE2"/>
        <bgColor rgb="FFDAEEE2"/>
      </patternFill>
    </fill>
    <fill>
      <patternFill patternType="solid">
        <fgColor rgb="FFFCDEE1"/>
        <bgColor rgb="FFFCDEE1"/>
      </patternFill>
    </fill>
    <fill>
      <patternFill patternType="solid">
        <fgColor rgb="FFFCE8EB"/>
        <bgColor rgb="FFFCE8EB"/>
      </patternFill>
    </fill>
    <fill>
      <patternFill patternType="solid">
        <fgColor rgb="FFFCDBDE"/>
        <bgColor rgb="FFFCDBDE"/>
      </patternFill>
    </fill>
    <fill>
      <patternFill patternType="solid">
        <fgColor rgb="FF91D0A3"/>
        <bgColor rgb="FF91D0A3"/>
      </patternFill>
    </fill>
    <fill>
      <patternFill patternType="solid">
        <fgColor rgb="FFC0E3CB"/>
        <bgColor rgb="FFC0E3CB"/>
      </patternFill>
    </fill>
    <fill>
      <patternFill patternType="solid">
        <fgColor rgb="FF76C68C"/>
        <bgColor rgb="FF76C68C"/>
      </patternFill>
    </fill>
    <fill>
      <patternFill patternType="solid">
        <fgColor rgb="FF63BE7B"/>
        <bgColor rgb="FF63BE7B"/>
      </patternFill>
    </fill>
    <fill>
      <patternFill patternType="solid">
        <fgColor rgb="FF7DC891"/>
        <bgColor rgb="FF7DC891"/>
      </patternFill>
    </fill>
    <fill>
      <patternFill patternType="solid">
        <fgColor rgb="FFA5D8B4"/>
        <bgColor rgb="FFA5D8B4"/>
      </patternFill>
    </fill>
    <fill>
      <patternFill patternType="solid">
        <fgColor rgb="FFFBD1D4"/>
        <bgColor rgb="FFFBD1D4"/>
      </patternFill>
    </fill>
    <fill>
      <patternFill patternType="solid">
        <fgColor rgb="FFFBCED0"/>
        <bgColor rgb="FFFBCED0"/>
      </patternFill>
    </fill>
    <fill>
      <patternFill patternType="solid">
        <fgColor rgb="FFFCECEF"/>
        <bgColor rgb="FFFCECEF"/>
      </patternFill>
    </fill>
    <fill>
      <patternFill patternType="solid">
        <fgColor rgb="FFFBD4D7"/>
        <bgColor rgb="FFFBD4D7"/>
      </patternFill>
    </fill>
    <fill>
      <patternFill patternType="solid">
        <fgColor rgb="FFFBC4C6"/>
        <bgColor rgb="FFFBC4C6"/>
      </patternFill>
    </fill>
    <fill>
      <patternFill patternType="solid">
        <fgColor rgb="FFFBC0C3"/>
        <bgColor rgb="FFFBC0C3"/>
      </patternFill>
    </fill>
    <fill>
      <patternFill patternType="solid">
        <fgColor rgb="FFFBB6B9"/>
        <bgColor rgb="FFFBB6B9"/>
      </patternFill>
    </fill>
    <fill>
      <patternFill patternType="solid">
        <fgColor rgb="FFFCE2E5"/>
        <bgColor rgb="FFFCE2E5"/>
      </patternFill>
    </fill>
    <fill>
      <patternFill patternType="solid">
        <fgColor rgb="FFFAACAF"/>
        <bgColor rgb="FFFAACAF"/>
      </patternFill>
    </fill>
    <fill>
      <patternFill patternType="solid">
        <fgColor rgb="FFFCF2F5"/>
        <bgColor rgb="FFFCF2F5"/>
      </patternFill>
    </fill>
    <fill>
      <patternFill patternType="solid">
        <fgColor rgb="FFFCE5E8"/>
        <bgColor rgb="FFFCE5E8"/>
      </patternFill>
    </fill>
    <fill>
      <patternFill patternType="solid">
        <fgColor rgb="FFFBD8DA"/>
        <bgColor rgb="FFFBD8DA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4">
    <xf numFmtId="0" fontId="0" fillId="0" borderId="0" xfId="0" applyFont="1" applyAlignment="1"/>
    <xf numFmtId="0" fontId="1" fillId="0" borderId="1" xfId="0" applyFont="1" applyBorder="1" applyAlignment="1"/>
    <xf numFmtId="0" fontId="2" fillId="0" borderId="0" xfId="0" applyFont="1" applyAlignment="1"/>
    <xf numFmtId="0" fontId="2" fillId="0" borderId="0" xfId="0" applyFont="1"/>
    <xf numFmtId="0" fontId="3" fillId="2" borderId="0" xfId="0" applyFont="1" applyFill="1" applyAlignment="1">
      <alignment horizontal="right"/>
    </xf>
    <xf numFmtId="164" fontId="4" fillId="2" borderId="0" xfId="0" applyNumberFormat="1" applyFont="1" applyFill="1" applyAlignment="1">
      <alignment horizontal="right"/>
    </xf>
    <xf numFmtId="0" fontId="3" fillId="3" borderId="0" xfId="0" applyFont="1" applyFill="1" applyAlignment="1">
      <alignment horizontal="right"/>
    </xf>
    <xf numFmtId="0" fontId="4" fillId="3" borderId="0" xfId="0" applyFont="1" applyFill="1" applyAlignment="1">
      <alignment horizontal="right"/>
    </xf>
    <xf numFmtId="164" fontId="4" fillId="3" borderId="0" xfId="0" applyNumberFormat="1" applyFont="1" applyFill="1" applyAlignment="1">
      <alignment horizontal="right"/>
    </xf>
    <xf numFmtId="0" fontId="1" fillId="0" borderId="0" xfId="0" applyFont="1" applyAlignment="1"/>
    <xf numFmtId="0" fontId="4" fillId="2" borderId="0" xfId="0" applyFont="1" applyFill="1" applyAlignment="1">
      <alignment horizontal="right"/>
    </xf>
    <xf numFmtId="0" fontId="5" fillId="4" borderId="0" xfId="0" applyFont="1" applyFill="1" applyAlignment="1"/>
    <xf numFmtId="0" fontId="6" fillId="0" borderId="2" xfId="0" applyFont="1" applyBorder="1" applyAlignment="1"/>
    <xf numFmtId="0" fontId="6" fillId="0" borderId="3" xfId="0" applyFont="1" applyBorder="1" applyAlignment="1"/>
    <xf numFmtId="0" fontId="6" fillId="0" borderId="4" xfId="0" applyFont="1" applyBorder="1" applyAlignment="1"/>
    <xf numFmtId="0" fontId="6" fillId="5" borderId="0" xfId="0" applyFont="1" applyFill="1" applyAlignment="1">
      <alignment horizontal="right"/>
    </xf>
    <xf numFmtId="0" fontId="6" fillId="6" borderId="0" xfId="0" applyFont="1" applyFill="1" applyAlignment="1">
      <alignment horizontal="right"/>
    </xf>
    <xf numFmtId="0" fontId="6" fillId="7" borderId="0" xfId="0" applyFont="1" applyFill="1" applyAlignment="1">
      <alignment horizontal="right"/>
    </xf>
    <xf numFmtId="0" fontId="6" fillId="8" borderId="0" xfId="0" applyFont="1" applyFill="1" applyAlignment="1">
      <alignment horizontal="right"/>
    </xf>
    <xf numFmtId="0" fontId="6" fillId="9" borderId="0" xfId="0" applyFont="1" applyFill="1" applyAlignment="1">
      <alignment horizontal="right"/>
    </xf>
    <xf numFmtId="0" fontId="6" fillId="10" borderId="0" xfId="0" applyFont="1" applyFill="1" applyAlignment="1">
      <alignment horizontal="right"/>
    </xf>
    <xf numFmtId="0" fontId="6" fillId="11" borderId="0" xfId="0" applyFont="1" applyFill="1" applyAlignment="1">
      <alignment horizontal="right"/>
    </xf>
    <xf numFmtId="0" fontId="6" fillId="12" borderId="0" xfId="0" applyFont="1" applyFill="1" applyAlignment="1">
      <alignment horizontal="right"/>
    </xf>
    <xf numFmtId="0" fontId="6" fillId="13" borderId="0" xfId="0" applyFont="1" applyFill="1" applyAlignment="1">
      <alignment horizontal="right"/>
    </xf>
    <xf numFmtId="0" fontId="6" fillId="14" borderId="0" xfId="0" applyFont="1" applyFill="1" applyAlignment="1">
      <alignment horizontal="right"/>
    </xf>
    <xf numFmtId="0" fontId="6" fillId="15" borderId="0" xfId="0" applyFont="1" applyFill="1" applyAlignment="1">
      <alignment horizontal="right"/>
    </xf>
    <xf numFmtId="0" fontId="6" fillId="16" borderId="0" xfId="0" applyFont="1" applyFill="1" applyAlignment="1">
      <alignment horizontal="right"/>
    </xf>
    <xf numFmtId="0" fontId="6" fillId="17" borderId="0" xfId="0" applyFont="1" applyFill="1" applyAlignment="1">
      <alignment horizontal="right"/>
    </xf>
    <xf numFmtId="0" fontId="6" fillId="18" borderId="0" xfId="0" applyFont="1" applyFill="1" applyAlignment="1">
      <alignment horizontal="right"/>
    </xf>
    <xf numFmtId="0" fontId="6" fillId="19" borderId="0" xfId="0" applyFont="1" applyFill="1" applyAlignment="1">
      <alignment horizontal="right"/>
    </xf>
    <xf numFmtId="0" fontId="6" fillId="20" borderId="0" xfId="0" applyFont="1" applyFill="1" applyAlignment="1">
      <alignment horizontal="right"/>
    </xf>
    <xf numFmtId="0" fontId="6" fillId="21" borderId="0" xfId="0" applyFont="1" applyFill="1" applyAlignment="1">
      <alignment horizontal="right"/>
    </xf>
    <xf numFmtId="0" fontId="6" fillId="22" borderId="0" xfId="0" applyFont="1" applyFill="1" applyAlignment="1">
      <alignment horizontal="right"/>
    </xf>
    <xf numFmtId="0" fontId="6" fillId="23" borderId="0" xfId="0" applyFont="1" applyFill="1" applyAlignment="1">
      <alignment horizontal="right"/>
    </xf>
    <xf numFmtId="0" fontId="6" fillId="24" borderId="0" xfId="0" applyFont="1" applyFill="1" applyAlignment="1">
      <alignment horizontal="right"/>
    </xf>
    <xf numFmtId="0" fontId="6" fillId="25" borderId="0" xfId="0" applyFont="1" applyFill="1" applyAlignment="1">
      <alignment horizontal="right"/>
    </xf>
    <xf numFmtId="0" fontId="6" fillId="26" borderId="0" xfId="0" applyFont="1" applyFill="1" applyAlignment="1">
      <alignment horizontal="right"/>
    </xf>
    <xf numFmtId="0" fontId="6" fillId="27" borderId="0" xfId="0" applyFont="1" applyFill="1" applyAlignment="1">
      <alignment horizontal="right"/>
    </xf>
    <xf numFmtId="0" fontId="6" fillId="28" borderId="0" xfId="0" applyFont="1" applyFill="1" applyAlignment="1">
      <alignment horizontal="right"/>
    </xf>
    <xf numFmtId="0" fontId="6" fillId="29" borderId="0" xfId="0" applyFont="1" applyFill="1" applyAlignment="1">
      <alignment horizontal="right"/>
    </xf>
    <xf numFmtId="0" fontId="6" fillId="30" borderId="0" xfId="0" applyFont="1" applyFill="1" applyAlignment="1">
      <alignment horizontal="right"/>
    </xf>
    <xf numFmtId="0" fontId="6" fillId="0" borderId="0" xfId="0" applyFont="1" applyAlignment="1"/>
    <xf numFmtId="0" fontId="6" fillId="31" borderId="0" xfId="0" applyFont="1" applyFill="1" applyAlignment="1">
      <alignment horizontal="right"/>
    </xf>
    <xf numFmtId="0" fontId="6" fillId="32" borderId="0" xfId="0" applyFont="1" applyFill="1" applyAlignment="1">
      <alignment horizontal="right"/>
    </xf>
    <xf numFmtId="0" fontId="6" fillId="33" borderId="0" xfId="0" applyFont="1" applyFill="1" applyAlignment="1">
      <alignment horizontal="right"/>
    </xf>
    <xf numFmtId="0" fontId="6" fillId="34" borderId="0" xfId="0" applyFont="1" applyFill="1" applyAlignment="1">
      <alignment horizontal="right"/>
    </xf>
    <xf numFmtId="0" fontId="6" fillId="35" borderId="0" xfId="0" applyFont="1" applyFill="1" applyAlignment="1">
      <alignment horizontal="right"/>
    </xf>
    <xf numFmtId="0" fontId="6" fillId="36" borderId="0" xfId="0" applyFont="1" applyFill="1" applyAlignment="1">
      <alignment horizontal="right"/>
    </xf>
    <xf numFmtId="0" fontId="6" fillId="37" borderId="0" xfId="0" applyFont="1" applyFill="1" applyAlignment="1">
      <alignment horizontal="right"/>
    </xf>
    <xf numFmtId="0" fontId="6" fillId="38" borderId="0" xfId="0" applyFont="1" applyFill="1" applyAlignment="1">
      <alignment horizontal="right"/>
    </xf>
    <xf numFmtId="0" fontId="6" fillId="39" borderId="0" xfId="0" applyFont="1" applyFill="1" applyAlignment="1">
      <alignment horizontal="right"/>
    </xf>
    <xf numFmtId="0" fontId="6" fillId="40" borderId="0" xfId="0" applyFont="1" applyFill="1" applyAlignment="1">
      <alignment horizontal="right"/>
    </xf>
    <xf numFmtId="0" fontId="6" fillId="41" borderId="0" xfId="0" applyFont="1" applyFill="1" applyAlignment="1">
      <alignment horizontal="right"/>
    </xf>
    <xf numFmtId="0" fontId="6" fillId="42" borderId="0" xfId="0" applyFont="1" applyFill="1" applyAlignment="1">
      <alignment horizontal="right"/>
    </xf>
    <xf numFmtId="0" fontId="6" fillId="43" borderId="0" xfId="0" applyFont="1" applyFill="1" applyAlignment="1">
      <alignment horizontal="right"/>
    </xf>
    <xf numFmtId="0" fontId="6" fillId="44" borderId="0" xfId="0" applyFont="1" applyFill="1" applyAlignment="1">
      <alignment horizontal="right"/>
    </xf>
    <xf numFmtId="0" fontId="6" fillId="45" borderId="0" xfId="0" applyFont="1" applyFill="1" applyAlignment="1">
      <alignment horizontal="right"/>
    </xf>
    <xf numFmtId="0" fontId="6" fillId="46" borderId="0" xfId="0" applyFont="1" applyFill="1" applyAlignment="1">
      <alignment horizontal="right"/>
    </xf>
    <xf numFmtId="0" fontId="6" fillId="0" borderId="4" xfId="0" applyFont="1" applyBorder="1" applyAlignment="1"/>
    <xf numFmtId="0" fontId="6" fillId="12" borderId="0" xfId="0" applyFont="1" applyFill="1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4" fillId="2" borderId="0" xfId="0" applyFont="1" applyFill="1" applyAlignment="1">
      <alignment horizontal="right"/>
    </xf>
    <xf numFmtId="0" fontId="4" fillId="3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356E8-F716-6E40-BC7F-DE148B32A44F}">
  <dimension ref="A1:AB932"/>
  <sheetViews>
    <sheetView tabSelected="1" workbookViewId="0">
      <selection activeCell="C2" sqref="C2:D2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3" t="str">
        <f ca="1">INDEX($W$3:$W$26,RANDBETWEEN(1,ROWS($W$3:$W$26)),1)</f>
        <v>Hammersland</v>
      </c>
      <c r="C2" s="3">
        <f ca="1">_xlfn.XLOOKUP(B2,$W$3:$W$26,$X$3:$X$26,0)</f>
        <v>5.0687990000000003</v>
      </c>
      <c r="D2" s="4">
        <f ca="1">_xlfn.XLOOKUP(B2,$W$3:$W$26,$Y$3:$Y$26,0)</f>
        <v>60.259569999999997</v>
      </c>
      <c r="E2" s="5">
        <f t="shared" ref="E2:F17" ca="1" si="0">C2*111.021</f>
        <v>562.743133779</v>
      </c>
      <c r="F2" s="5">
        <f t="shared" ca="1" si="0"/>
        <v>6690.07772097</v>
      </c>
      <c r="G2" s="3" t="str">
        <f t="shared" ref="G2:G6" ca="1" si="1">INDEX($Z$3:$Z$6,RANDBETWEEN(1,ROWS($Z$3:$Z$6)),1)</f>
        <v>Laksevåg</v>
      </c>
      <c r="H2" s="6">
        <f ca="1">_xlfn.XLOOKUP(G2,$Z$3:$Z$6,$AA$3:$AA$6,0)</f>
        <v>5.2647930000000001</v>
      </c>
      <c r="I2" s="63">
        <f ca="1">_xlfn.XLOOKUP(G2,$Z$3:$Z$6,$AB$3:$AB$6,0)</f>
        <v>60.379098999999997</v>
      </c>
      <c r="J2" s="8">
        <f t="shared" ref="J2:K17" ca="1" si="2">H2*111.021</f>
        <v>584.50258365299999</v>
      </c>
      <c r="K2" s="8">
        <f t="shared" ca="1" si="2"/>
        <v>6703.3479500789999</v>
      </c>
      <c r="L2" s="2" t="s">
        <v>17</v>
      </c>
      <c r="M2" s="3" cm="1">
        <f t="array" aca="1" ref="M2" ca="1">_xlfn.XLOOKUP(B2,$R$20:$R$47,_xlfn.XLOOKUP(G2,$S$19:$V$19,$S$20:$V$47))*2</f>
        <v>0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3" t="str">
        <f t="shared" ref="B3:B26" ca="1" si="3">INDEX($W$3:$W$26,RANDBETWEEN(1,ROWS($W$3:$W$26)),1)</f>
        <v>Arefjord</v>
      </c>
      <c r="C3" s="3">
        <f t="shared" ref="C3:C26" ca="1" si="4">_xlfn.XLOOKUP(B3,$W$3:$W$26,$X$3:$X$26,0)</f>
        <v>5.1424630000000002</v>
      </c>
      <c r="D3" s="4">
        <f t="shared" ref="D3:D26" ca="1" si="5">_xlfn.XLOOKUP(B3,$W$3:$W$26,$Y$3:$Y$26,0)</f>
        <v>60.358854999999998</v>
      </c>
      <c r="E3" s="5">
        <f t="shared" ca="1" si="0"/>
        <v>570.92138472300007</v>
      </c>
      <c r="F3" s="5">
        <f t="shared" ca="1" si="0"/>
        <v>6701.1004409549996</v>
      </c>
      <c r="G3" s="3" t="str">
        <f t="shared" ca="1" si="1"/>
        <v>Ytrebygda</v>
      </c>
      <c r="H3" s="6">
        <f t="shared" ref="H3" ca="1" si="6">_xlfn.XLOOKUP(G3,$Z$3:$Z$6,$AA$3:$AA$6,0)</f>
        <v>5.2586760000000004</v>
      </c>
      <c r="I3" s="63">
        <f ca="1">_xlfn.XLOOKUP(G3,$Z$3:$Z$6,$AB$3:$AB$6,0)</f>
        <v>60.290962</v>
      </c>
      <c r="J3" s="8">
        <f t="shared" ca="1" si="2"/>
        <v>583.82346819600002</v>
      </c>
      <c r="K3" s="8">
        <f t="shared" ca="1" si="2"/>
        <v>6693.5628922020005</v>
      </c>
      <c r="L3" s="2" t="s">
        <v>17</v>
      </c>
      <c r="M3" s="3" cm="1">
        <f t="array" aca="1" ref="M3" ca="1">_xlfn.XLOOKUP(B3,$R$20:$R$47,_xlfn.XLOOKUP(G3,$S$19:$V$19,$S$20:$V$47))*2</f>
        <v>38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3" t="str">
        <f t="shared" ca="1" si="3"/>
        <v>Ebbesvika</v>
      </c>
      <c r="C4" s="3">
        <f t="shared" ca="1" si="4"/>
        <v>5.1401279999999998</v>
      </c>
      <c r="D4" s="4">
        <f t="shared" ca="1" si="5"/>
        <v>60.336067999999997</v>
      </c>
      <c r="E4" s="5">
        <f t="shared" ca="1" si="0"/>
        <v>570.662150688</v>
      </c>
      <c r="F4" s="5">
        <f t="shared" ca="1" si="0"/>
        <v>6698.5706054279999</v>
      </c>
      <c r="G4" s="3" t="str">
        <f t="shared" ca="1" si="1"/>
        <v>Ytrebygda</v>
      </c>
      <c r="H4" s="6">
        <f ca="1">_xlfn.XLOOKUP(G4,$Z$3:$Z$6,$AA$3:$AA$6,0)</f>
        <v>5.2586760000000004</v>
      </c>
      <c r="I4" s="63">
        <f ca="1">_xlfn.XLOOKUP(G4,$Z$3:$Z$6,$AB$3:$AB$6,0)</f>
        <v>60.290962</v>
      </c>
      <c r="J4" s="8">
        <f t="shared" ca="1" si="2"/>
        <v>583.82346819600002</v>
      </c>
      <c r="K4" s="8">
        <f t="shared" ca="1" si="2"/>
        <v>6693.5628922020005</v>
      </c>
      <c r="L4" s="2" t="s">
        <v>17</v>
      </c>
      <c r="M4" s="3" cm="1">
        <f t="array" aca="1" ref="M4" ca="1">_xlfn.XLOOKUP(B4,$R$20:$R$47,_xlfn.XLOOKUP(G4,$S$19:$V$19,$S$20:$V$47))*2</f>
        <v>48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3" t="str">
        <f t="shared" ca="1" si="3"/>
        <v>Bildøyna</v>
      </c>
      <c r="C5" s="3">
        <f t="shared" ca="1" si="4"/>
        <v>5.1060850000000002</v>
      </c>
      <c r="D5" s="4">
        <f t="shared" ca="1" si="5"/>
        <v>60.354084999999998</v>
      </c>
      <c r="E5" s="5">
        <f t="shared" ca="1" si="0"/>
        <v>566.88266278499998</v>
      </c>
      <c r="F5" s="5">
        <f t="shared" ca="1" si="0"/>
        <v>6700.5708707849999</v>
      </c>
      <c r="G5" s="3" t="str">
        <f t="shared" ca="1" si="1"/>
        <v>Laksevåg</v>
      </c>
      <c r="H5" s="6">
        <f t="shared" ref="H5:H26" ca="1" si="7">_xlfn.XLOOKUP(G5,$Z$3:$Z$6,$AA$3:$AA$6,0)</f>
        <v>5.2647930000000001</v>
      </c>
      <c r="I5" s="63">
        <f t="shared" ref="I5:I19" ca="1" si="8">_xlfn.XLOOKUP(G5,$Z$3:$Z$6,$AB$3:$AB$6,0)</f>
        <v>60.379098999999997</v>
      </c>
      <c r="J5" s="8">
        <f t="shared" ca="1" si="2"/>
        <v>584.50258365299999</v>
      </c>
      <c r="K5" s="8">
        <f t="shared" ca="1" si="2"/>
        <v>6703.3479500789999</v>
      </c>
      <c r="L5" s="2" t="s">
        <v>24</v>
      </c>
      <c r="M5" s="3" cm="1">
        <f t="array" aca="1" ref="M5" ca="1">_xlfn.XLOOKUP(B5,$R$20:$R$47,_xlfn.XLOOKUP(G5,$S$19:$V$19,$S$20:$V$47))*2</f>
        <v>30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3" t="str">
        <f t="shared" ca="1" si="3"/>
        <v>Kårtveit</v>
      </c>
      <c r="C6" s="3">
        <f t="shared" ca="1" si="4"/>
        <v>4.9934529999999997</v>
      </c>
      <c r="D6" s="4">
        <f t="shared" ca="1" si="5"/>
        <v>60.388651000000003</v>
      </c>
      <c r="E6" s="5">
        <f t="shared" ca="1" si="0"/>
        <v>554.37814551299994</v>
      </c>
      <c r="F6" s="5">
        <f t="shared" ca="1" si="0"/>
        <v>6704.4084226710002</v>
      </c>
      <c r="G6" s="3" t="str">
        <f t="shared" ca="1" si="1"/>
        <v>Årstad</v>
      </c>
      <c r="H6" s="6">
        <f t="shared" ca="1" si="7"/>
        <v>5.3523550000000002</v>
      </c>
      <c r="I6" s="63">
        <f t="shared" ca="1" si="8"/>
        <v>60.363500999999999</v>
      </c>
      <c r="J6" s="8">
        <f t="shared" ca="1" si="2"/>
        <v>594.22380445500005</v>
      </c>
      <c r="K6" s="8">
        <f t="shared" ca="1" si="2"/>
        <v>6701.6162445210002</v>
      </c>
      <c r="L6" s="2" t="s">
        <v>29</v>
      </c>
      <c r="M6" s="3" cm="1">
        <f t="array" aca="1" ref="M6" ca="1">_xlfn.XLOOKUP(B6,$R$20:$R$47,_xlfn.XLOOKUP(G6,$S$19:$V$19,$S$20:$V$47))*2</f>
        <v>68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ca="1" si="3"/>
        <v>Solsvik</v>
      </c>
      <c r="C7" s="3">
        <f t="shared" ca="1" si="4"/>
        <v>4.9664089999999996</v>
      </c>
      <c r="D7" s="4">
        <f t="shared" ca="1" si="5"/>
        <v>60.431001999999999</v>
      </c>
      <c r="E7" s="5">
        <f t="shared" ca="1" si="0"/>
        <v>551.37569358899998</v>
      </c>
      <c r="F7" s="5">
        <f t="shared" ca="1" si="0"/>
        <v>6709.1102730419998</v>
      </c>
      <c r="G7" s="3" t="str">
        <f t="shared" ref="G7:G26" ca="1" si="9">INDEX($Z$3:$Z$6,RANDBETWEEN(1,ROWS($Z$3:$Z$6)),1)</f>
        <v>Bergenhus</v>
      </c>
      <c r="H7" s="6">
        <f t="shared" ca="1" si="7"/>
        <v>5.3261630000000002</v>
      </c>
      <c r="I7" s="63">
        <f t="shared" ca="1" si="8"/>
        <v>60.395409000000001</v>
      </c>
      <c r="J7" s="8">
        <f t="shared" ca="1" si="2"/>
        <v>591.31594242300002</v>
      </c>
      <c r="K7" s="8">
        <f t="shared" ca="1" si="2"/>
        <v>6705.1587025890003</v>
      </c>
      <c r="L7" s="2" t="s">
        <v>17</v>
      </c>
      <c r="M7" s="3" cm="1">
        <f t="array" aca="1" ref="M7" ca="1">_xlfn.XLOOKUP(B7,$R$20:$R$47,_xlfn.XLOOKUP(G7,$S$19:$V$19,$S$20:$V$47))*2</f>
        <v>78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3"/>
        <v>Ebbesvika</v>
      </c>
      <c r="C8" s="3">
        <f t="shared" ca="1" si="4"/>
        <v>5.1401279999999998</v>
      </c>
      <c r="D8" s="4">
        <f t="shared" ca="1" si="5"/>
        <v>60.336067999999997</v>
      </c>
      <c r="E8" s="5">
        <f t="shared" ca="1" si="0"/>
        <v>570.662150688</v>
      </c>
      <c r="F8" s="5">
        <f t="shared" ca="1" si="0"/>
        <v>6698.5706054279999</v>
      </c>
      <c r="G8" s="3" t="str">
        <f t="shared" ca="1" si="9"/>
        <v>Årstad</v>
      </c>
      <c r="H8" s="6">
        <f t="shared" ca="1" si="7"/>
        <v>5.3523550000000002</v>
      </c>
      <c r="I8" s="63">
        <f t="shared" ca="1" si="8"/>
        <v>60.363500999999999</v>
      </c>
      <c r="J8" s="8">
        <f t="shared" ca="1" si="2"/>
        <v>594.22380445500005</v>
      </c>
      <c r="K8" s="8">
        <f t="shared" ca="1" si="2"/>
        <v>6701.6162445210002</v>
      </c>
      <c r="L8" s="2" t="s">
        <v>17</v>
      </c>
      <c r="M8" s="3" cm="1">
        <f t="array" aca="1" ref="M8" ca="1">_xlfn.XLOOKUP(B8,$R$20:$R$47,_xlfn.XLOOKUP(G8,$S$19:$V$19,$S$20:$V$47))*2</f>
        <v>56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3"/>
        <v>Kårtveit</v>
      </c>
      <c r="C9" s="3">
        <f t="shared" ca="1" si="4"/>
        <v>4.9934529999999997</v>
      </c>
      <c r="D9" s="4">
        <f t="shared" ca="1" si="5"/>
        <v>60.388651000000003</v>
      </c>
      <c r="E9" s="5">
        <f t="shared" ca="1" si="0"/>
        <v>554.37814551299994</v>
      </c>
      <c r="F9" s="5">
        <f t="shared" ca="1" si="0"/>
        <v>6704.4084226710002</v>
      </c>
      <c r="G9" s="3" t="str">
        <f t="shared" ca="1" si="9"/>
        <v>Årstad</v>
      </c>
      <c r="H9" s="6">
        <f t="shared" ca="1" si="7"/>
        <v>5.3523550000000002</v>
      </c>
      <c r="I9" s="63">
        <f t="shared" ca="1" si="8"/>
        <v>60.363500999999999</v>
      </c>
      <c r="J9" s="8">
        <f t="shared" ca="1" si="2"/>
        <v>594.22380445500005</v>
      </c>
      <c r="K9" s="8">
        <f t="shared" ca="1" si="2"/>
        <v>6701.6162445210002</v>
      </c>
      <c r="L9" s="2" t="s">
        <v>17</v>
      </c>
      <c r="M9" s="3" cm="1">
        <f t="array" aca="1" ref="M9" ca="1">_xlfn.XLOOKUP(B9,$R$20:$R$47,_xlfn.XLOOKUP(G9,$S$19:$V$19,$S$20:$V$47))*2</f>
        <v>68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3"/>
        <v>Hammersland</v>
      </c>
      <c r="C10" s="3">
        <f t="shared" ca="1" si="4"/>
        <v>5.0687990000000003</v>
      </c>
      <c r="D10" s="4">
        <f t="shared" ca="1" si="5"/>
        <v>60.259569999999997</v>
      </c>
      <c r="E10" s="5">
        <f t="shared" ca="1" si="0"/>
        <v>562.743133779</v>
      </c>
      <c r="F10" s="5">
        <f t="shared" ca="1" si="0"/>
        <v>6690.07772097</v>
      </c>
      <c r="G10" s="3" t="str">
        <f t="shared" ca="1" si="9"/>
        <v>Bergenhus</v>
      </c>
      <c r="H10" s="6">
        <f t="shared" ca="1" si="7"/>
        <v>5.3261630000000002</v>
      </c>
      <c r="I10" s="63">
        <f t="shared" ca="1" si="8"/>
        <v>60.395409000000001</v>
      </c>
      <c r="J10" s="8">
        <f t="shared" ca="1" si="2"/>
        <v>591.31594242300002</v>
      </c>
      <c r="K10" s="8">
        <f t="shared" ca="1" si="2"/>
        <v>6705.1587025890003</v>
      </c>
      <c r="L10" s="2" t="s">
        <v>17</v>
      </c>
      <c r="M10" s="3" cm="1">
        <f t="array" aca="1" ref="M10" ca="1">_xlfn.XLOOKUP(B10,$R$20:$R$47,_xlfn.XLOOKUP(G10,$S$19:$V$19,$S$20:$V$47))*2</f>
        <v>14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3"/>
        <v>Vorland</v>
      </c>
      <c r="C11" s="3">
        <f t="shared" ca="1" si="4"/>
        <v>5.0677450000000004</v>
      </c>
      <c r="D11" s="4">
        <f t="shared" ca="1" si="5"/>
        <v>60.227445000000003</v>
      </c>
      <c r="E11" s="5">
        <f t="shared" ca="1" si="0"/>
        <v>562.62611764500002</v>
      </c>
      <c r="F11" s="5">
        <f t="shared" ca="1" si="0"/>
        <v>6686.5111713450005</v>
      </c>
      <c r="G11" s="3" t="str">
        <f t="shared" ca="1" si="9"/>
        <v>Årstad</v>
      </c>
      <c r="H11" s="6">
        <f t="shared" ca="1" si="7"/>
        <v>5.3523550000000002</v>
      </c>
      <c r="I11" s="63">
        <f t="shared" ca="1" si="8"/>
        <v>60.363500999999999</v>
      </c>
      <c r="J11" s="8">
        <f t="shared" ca="1" si="2"/>
        <v>594.22380445500005</v>
      </c>
      <c r="K11" s="8">
        <f t="shared" ca="1" si="2"/>
        <v>6701.6162445210002</v>
      </c>
      <c r="L11" s="2" t="s">
        <v>17</v>
      </c>
      <c r="M11" s="3" cm="1">
        <f t="array" aca="1" ref="M11" ca="1">_xlfn.XLOOKUP(B11,$R$20:$R$47,_xlfn.XLOOKUP(G11,$S$19:$V$19,$S$20:$V$47))*2</f>
        <v>88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3"/>
        <v>Hellesøy</v>
      </c>
      <c r="C12" s="3">
        <f t="shared" ca="1" si="4"/>
        <v>4.7908670000000004</v>
      </c>
      <c r="D12" s="4">
        <f t="shared" ca="1" si="5"/>
        <v>60.661020999999998</v>
      </c>
      <c r="E12" s="5">
        <f t="shared" ca="1" si="0"/>
        <v>531.88684520700008</v>
      </c>
      <c r="F12" s="5">
        <f t="shared" ca="1" si="0"/>
        <v>6734.6472124410002</v>
      </c>
      <c r="G12" s="3" t="str">
        <f t="shared" ca="1" si="9"/>
        <v>Bergenhus</v>
      </c>
      <c r="H12" s="6">
        <f t="shared" ca="1" si="7"/>
        <v>5.3261630000000002</v>
      </c>
      <c r="I12" s="63">
        <f t="shared" ca="1" si="8"/>
        <v>60.395409000000001</v>
      </c>
      <c r="J12" s="8">
        <f t="shared" ca="1" si="2"/>
        <v>591.31594242300002</v>
      </c>
      <c r="K12" s="8">
        <f t="shared" ca="1" si="2"/>
        <v>6705.1587025890003</v>
      </c>
      <c r="L12" s="2" t="s">
        <v>17</v>
      </c>
      <c r="M12" s="3" cm="1">
        <f t="array" aca="1" ref="M12" ca="1">_xlfn.XLOOKUP(B12,$R$20:$R$47,_xlfn.XLOOKUP(G12,$S$19:$V$19,$S$20:$V$47))*2</f>
        <v>138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3"/>
        <v>Solsvik</v>
      </c>
      <c r="C13" s="3">
        <f t="shared" ca="1" si="4"/>
        <v>4.9664089999999996</v>
      </c>
      <c r="D13" s="4">
        <f t="shared" ca="1" si="5"/>
        <v>60.431001999999999</v>
      </c>
      <c r="E13" s="5">
        <f t="shared" ca="1" si="0"/>
        <v>551.37569358899998</v>
      </c>
      <c r="F13" s="5">
        <f t="shared" ca="1" si="0"/>
        <v>6709.1102730419998</v>
      </c>
      <c r="G13" s="3" t="str">
        <f t="shared" ca="1" si="9"/>
        <v>Ytrebygda</v>
      </c>
      <c r="H13" s="6">
        <f t="shared" ca="1" si="7"/>
        <v>5.2586760000000004</v>
      </c>
      <c r="I13" s="63">
        <f t="shared" ca="1" si="8"/>
        <v>60.290962</v>
      </c>
      <c r="J13" s="8">
        <f t="shared" ca="1" si="2"/>
        <v>583.82346819600002</v>
      </c>
      <c r="K13" s="8">
        <f t="shared" ca="1" si="2"/>
        <v>6693.5628922020005</v>
      </c>
      <c r="L13" s="2" t="s">
        <v>17</v>
      </c>
      <c r="M13" s="3" cm="1">
        <f t="array" aca="1" ref="M13" ca="1">_xlfn.XLOOKUP(B13,$R$20:$R$47,_xlfn.XLOOKUP(G13,$S$19:$V$19,$S$20:$V$47))*2</f>
        <v>72</v>
      </c>
      <c r="W13" t="s">
        <v>42</v>
      </c>
      <c r="X13">
        <v>4.8927480000000001</v>
      </c>
      <c r="Y13">
        <v>60.538108000000001</v>
      </c>
    </row>
    <row r="14" spans="1:28" ht="15.75" customHeight="1" x14ac:dyDescent="0.2">
      <c r="A14" s="2" t="s">
        <v>26</v>
      </c>
      <c r="B14" s="3" t="str">
        <f t="shared" ca="1" si="3"/>
        <v>Hammersland</v>
      </c>
      <c r="C14" s="3">
        <f t="shared" ca="1" si="4"/>
        <v>5.0687990000000003</v>
      </c>
      <c r="D14" s="4">
        <f t="shared" ca="1" si="5"/>
        <v>60.259569999999997</v>
      </c>
      <c r="E14" s="5">
        <f t="shared" ca="1" si="0"/>
        <v>562.743133779</v>
      </c>
      <c r="F14" s="5">
        <f t="shared" ca="1" si="0"/>
        <v>6690.07772097</v>
      </c>
      <c r="G14" s="3" t="str">
        <f t="shared" ca="1" si="9"/>
        <v>Årstad</v>
      </c>
      <c r="H14" s="6">
        <f t="shared" ca="1" si="7"/>
        <v>5.3523550000000002</v>
      </c>
      <c r="I14" s="63">
        <f t="shared" ca="1" si="8"/>
        <v>60.363500999999999</v>
      </c>
      <c r="J14" s="8">
        <f t="shared" ca="1" si="2"/>
        <v>594.22380445500005</v>
      </c>
      <c r="K14" s="8">
        <f t="shared" ca="1" si="2"/>
        <v>6701.6162445210002</v>
      </c>
      <c r="L14" s="2" t="s">
        <v>17</v>
      </c>
      <c r="M14" s="3" cm="1">
        <f t="array" aca="1" ref="M14" ca="1">_xlfn.XLOOKUP(B14,$R$20:$R$47,_xlfn.XLOOKUP(G14,$S$19:$V$19,$S$20:$V$47))*2</f>
        <v>16</v>
      </c>
      <c r="W14" t="s">
        <v>44</v>
      </c>
      <c r="X14">
        <v>4.7908670000000004</v>
      </c>
      <c r="Y14">
        <v>60.661020999999998</v>
      </c>
    </row>
    <row r="15" spans="1:28" ht="14.25" x14ac:dyDescent="0.2">
      <c r="A15" s="2" t="s">
        <v>26</v>
      </c>
      <c r="B15" s="3" t="str">
        <f t="shared" ca="1" si="3"/>
        <v>Skogsvåg</v>
      </c>
      <c r="C15" s="3">
        <f t="shared" ca="1" si="4"/>
        <v>5.0971859999999998</v>
      </c>
      <c r="D15" s="4">
        <f t="shared" ca="1" si="5"/>
        <v>60.25994</v>
      </c>
      <c r="E15" s="5">
        <f t="shared" ca="1" si="0"/>
        <v>565.89468690599995</v>
      </c>
      <c r="F15" s="5">
        <f t="shared" ca="1" si="0"/>
        <v>6690.1187987399999</v>
      </c>
      <c r="G15" s="3" t="str">
        <f t="shared" ca="1" si="9"/>
        <v>Bergenhus</v>
      </c>
      <c r="H15" s="6">
        <f t="shared" ca="1" si="7"/>
        <v>5.3261630000000002</v>
      </c>
      <c r="I15" s="63">
        <f t="shared" ca="1" si="8"/>
        <v>60.395409000000001</v>
      </c>
      <c r="J15" s="8">
        <f t="shared" ca="1" si="2"/>
        <v>591.31594242300002</v>
      </c>
      <c r="K15" s="8">
        <f t="shared" ca="1" si="2"/>
        <v>6705.1587025890003</v>
      </c>
      <c r="L15" s="2" t="s">
        <v>17</v>
      </c>
      <c r="M15" s="3" cm="1">
        <f t="array" aca="1" ref="M15" ca="1">_xlfn.XLOOKUP(B15,$R$20:$R$47,_xlfn.XLOOKUP(G15,$S$19:$V$19,$S$20:$V$47))*2</f>
        <v>80</v>
      </c>
      <c r="W15" t="s">
        <v>46</v>
      </c>
      <c r="X15">
        <v>5.1245659999999997</v>
      </c>
      <c r="Y15">
        <v>60.388821</v>
      </c>
    </row>
    <row r="16" spans="1:28" ht="14.25" x14ac:dyDescent="0.2">
      <c r="A16" s="2" t="s">
        <v>26</v>
      </c>
      <c r="B16" s="3" t="str">
        <f t="shared" ca="1" si="3"/>
        <v>Hellesøy</v>
      </c>
      <c r="C16" s="3">
        <f t="shared" ca="1" si="4"/>
        <v>4.7908670000000004</v>
      </c>
      <c r="D16" s="4">
        <f t="shared" ca="1" si="5"/>
        <v>60.661020999999998</v>
      </c>
      <c r="E16" s="5">
        <f t="shared" ca="1" si="0"/>
        <v>531.88684520700008</v>
      </c>
      <c r="F16" s="5">
        <f t="shared" ca="1" si="0"/>
        <v>6734.6472124410002</v>
      </c>
      <c r="G16" s="3" t="str">
        <f t="shared" ca="1" si="9"/>
        <v>Laksevåg</v>
      </c>
      <c r="H16" s="6">
        <f t="shared" ca="1" si="7"/>
        <v>5.2647930000000001</v>
      </c>
      <c r="I16" s="63">
        <f t="shared" ca="1" si="8"/>
        <v>60.379098999999997</v>
      </c>
      <c r="J16" s="8">
        <f t="shared" ca="1" si="2"/>
        <v>584.50258365299999</v>
      </c>
      <c r="K16" s="8">
        <f t="shared" ca="1" si="2"/>
        <v>6703.3479500789999</v>
      </c>
      <c r="L16" s="2" t="s">
        <v>17</v>
      </c>
      <c r="M16" s="3" cm="1">
        <f t="array" aca="1" ref="M16" ca="1">_xlfn.XLOOKUP(B16,$R$20:$R$47,_xlfn.XLOOKUP(G16,$S$19:$V$19,$S$20:$V$47))*2</f>
        <v>124</v>
      </c>
      <c r="W16" t="s">
        <v>47</v>
      </c>
      <c r="X16">
        <v>5.1424630000000002</v>
      </c>
      <c r="Y16">
        <v>60.358854999999998</v>
      </c>
    </row>
    <row r="17" spans="1:26" ht="14.25" x14ac:dyDescent="0.2">
      <c r="A17" s="2" t="s">
        <v>26</v>
      </c>
      <c r="B17" s="3" t="str">
        <f t="shared" ca="1" si="3"/>
        <v>Hjelteryggen</v>
      </c>
      <c r="C17" s="3">
        <f t="shared" ca="1" si="4"/>
        <v>5.1544819999999998</v>
      </c>
      <c r="D17" s="4">
        <f t="shared" ca="1" si="5"/>
        <v>60.381360999999998</v>
      </c>
      <c r="E17" s="5">
        <f t="shared" ca="1" si="0"/>
        <v>572.25574612200001</v>
      </c>
      <c r="F17" s="5">
        <f t="shared" ca="1" si="0"/>
        <v>6703.5990795810003</v>
      </c>
      <c r="G17" s="3" t="str">
        <f t="shared" ca="1" si="9"/>
        <v>Årstad</v>
      </c>
      <c r="H17" s="6">
        <f t="shared" ca="1" si="7"/>
        <v>5.3523550000000002</v>
      </c>
      <c r="I17" s="63">
        <f t="shared" ca="1" si="8"/>
        <v>60.363500999999999</v>
      </c>
      <c r="J17" s="8">
        <f t="shared" ca="1" si="2"/>
        <v>594.22380445500005</v>
      </c>
      <c r="K17" s="8">
        <f t="shared" ca="1" si="2"/>
        <v>6701.6162445210002</v>
      </c>
      <c r="L17" s="2" t="s">
        <v>17</v>
      </c>
      <c r="M17" s="3" cm="1">
        <f t="array" aca="1" ref="M17" ca="1">_xlfn.XLOOKUP(B17,$R$20:$R$47,_xlfn.XLOOKUP(G17,$S$19:$V$19,$S$20:$V$47))*2</f>
        <v>44</v>
      </c>
      <c r="W17" t="s">
        <v>48</v>
      </c>
      <c r="X17">
        <v>5.1401279999999998</v>
      </c>
      <c r="Y17">
        <v>60.336067999999997</v>
      </c>
    </row>
    <row r="18" spans="1:26" ht="14.25" x14ac:dyDescent="0.2">
      <c r="A18" s="2" t="s">
        <v>26</v>
      </c>
      <c r="B18" s="3" t="str">
        <f t="shared" ca="1" si="3"/>
        <v>Kolltveit</v>
      </c>
      <c r="C18" s="3">
        <f t="shared" ca="1" si="4"/>
        <v>5.0878129999999997</v>
      </c>
      <c r="D18" s="4">
        <f t="shared" ca="1" si="5"/>
        <v>60.352223000000002</v>
      </c>
      <c r="E18" s="5">
        <f t="shared" ref="E18:F24" ca="1" si="10">C18*111.021</f>
        <v>564.85408707299996</v>
      </c>
      <c r="F18" s="5">
        <f t="shared" ca="1" si="10"/>
        <v>6700.3641496830005</v>
      </c>
      <c r="G18" s="3" t="str">
        <f t="shared" ca="1" si="9"/>
        <v>Ytrebygda</v>
      </c>
      <c r="H18" s="6">
        <f t="shared" ca="1" si="7"/>
        <v>5.2586760000000004</v>
      </c>
      <c r="I18" s="63">
        <f t="shared" ca="1" si="8"/>
        <v>60.290962</v>
      </c>
      <c r="J18" s="8">
        <f t="shared" ref="J18:K24" ca="1" si="11">H18*111.021</f>
        <v>583.82346819600002</v>
      </c>
      <c r="K18" s="8">
        <f t="shared" ca="1" si="11"/>
        <v>6693.5628922020005</v>
      </c>
      <c r="L18" s="2" t="s">
        <v>17</v>
      </c>
      <c r="M18" s="3" cm="1">
        <f t="array" aca="1" ref="M18" ca="1">_xlfn.XLOOKUP(B18,$R$20:$R$47,_xlfn.XLOOKUP(G18,$S$19:$V$19,$S$20:$V$47))*2</f>
        <v>46</v>
      </c>
      <c r="W18" t="s">
        <v>49</v>
      </c>
      <c r="X18">
        <v>4.9672090000000004</v>
      </c>
      <c r="Y18">
        <v>60.423364999999997</v>
      </c>
    </row>
    <row r="19" spans="1:26" ht="15" x14ac:dyDescent="0.25">
      <c r="A19" s="2" t="s">
        <v>26</v>
      </c>
      <c r="B19" s="3" t="str">
        <f t="shared" ca="1" si="3"/>
        <v>Spjeld</v>
      </c>
      <c r="C19" s="3">
        <f t="shared" ca="1" si="4"/>
        <v>5.0396080000000003</v>
      </c>
      <c r="D19" s="4">
        <f t="shared" ca="1" si="5"/>
        <v>60.390343000000001</v>
      </c>
      <c r="E19" s="5">
        <f t="shared" ca="1" si="10"/>
        <v>559.50231976800001</v>
      </c>
      <c r="F19" s="5">
        <f t="shared" ca="1" si="10"/>
        <v>6704.5962702030001</v>
      </c>
      <c r="G19" s="3" t="str">
        <f t="shared" ca="1" si="9"/>
        <v>Ytrebygda</v>
      </c>
      <c r="H19" s="6">
        <f t="shared" ca="1" si="7"/>
        <v>5.2586760000000004</v>
      </c>
      <c r="I19" s="63">
        <f t="shared" ca="1" si="8"/>
        <v>60.290962</v>
      </c>
      <c r="J19" s="8">
        <f t="shared" ca="1" si="11"/>
        <v>583.82346819600002</v>
      </c>
      <c r="K19" s="8">
        <f t="shared" ca="1" si="11"/>
        <v>6693.5628922020005</v>
      </c>
      <c r="L19" s="2" t="s">
        <v>17</v>
      </c>
      <c r="M19" s="3" cm="1">
        <f t="array" aca="1" ref="M19" ca="1">_xlfn.XLOOKUP(B19,$R$20:$R$47,_xlfn.XLOOKUP(G19,$S$19:$V$19,$S$20:$V$47))*2</f>
        <v>50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  <c r="W19" t="s">
        <v>51</v>
      </c>
      <c r="X19">
        <v>5.1544819999999998</v>
      </c>
      <c r="Y19">
        <v>60.381360999999998</v>
      </c>
    </row>
    <row r="20" spans="1:26" ht="15" x14ac:dyDescent="0.25">
      <c r="A20" s="2" t="s">
        <v>26</v>
      </c>
      <c r="B20" s="3" t="str">
        <f t="shared" ca="1" si="3"/>
        <v>Skogsvåg</v>
      </c>
      <c r="C20" s="3">
        <f t="shared" ca="1" si="4"/>
        <v>5.0971859999999998</v>
      </c>
      <c r="D20" s="4">
        <f t="shared" ca="1" si="5"/>
        <v>60.25994</v>
      </c>
      <c r="E20" s="5">
        <f t="shared" ca="1" si="10"/>
        <v>565.89468690599995</v>
      </c>
      <c r="F20" s="5">
        <f t="shared" ca="1" si="10"/>
        <v>6690.1187987399999</v>
      </c>
      <c r="G20" s="3" t="str">
        <f t="shared" ca="1" si="9"/>
        <v>Bergenhus</v>
      </c>
      <c r="H20" s="6">
        <f t="shared" ca="1" si="7"/>
        <v>5.3261630000000002</v>
      </c>
      <c r="I20" s="63">
        <f t="shared" ref="I20:I26" ca="1" si="12">_xlfn.XLOOKUP(G20,$Z$3:$Z$6,$AB$3:$AB$6,0)</f>
        <v>60.395409000000001</v>
      </c>
      <c r="J20" s="8">
        <f t="shared" ca="1" si="11"/>
        <v>591.31594242300002</v>
      </c>
      <c r="K20" s="8">
        <f t="shared" ca="1" si="11"/>
        <v>6705.1587025890003</v>
      </c>
      <c r="L20" s="2" t="s">
        <v>17</v>
      </c>
      <c r="M20" s="3" cm="1">
        <f t="array" aca="1" ref="M20" ca="1">_xlfn.XLOOKUP(B20,$R$20:$R$47,_xlfn.XLOOKUP(G20,$S$19:$V$19,$S$20:$V$47))*2</f>
        <v>80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  <c r="W20" t="s">
        <v>52</v>
      </c>
      <c r="X20">
        <v>5.0971859999999998</v>
      </c>
      <c r="Y20">
        <v>60.25994</v>
      </c>
    </row>
    <row r="21" spans="1:26" ht="15" x14ac:dyDescent="0.25">
      <c r="A21" s="2" t="s">
        <v>26</v>
      </c>
      <c r="B21" s="3" t="str">
        <f t="shared" ca="1" si="3"/>
        <v>Foldnes</v>
      </c>
      <c r="C21" s="3">
        <f t="shared" ca="1" si="4"/>
        <v>5.1065680000000002</v>
      </c>
      <c r="D21" s="4">
        <f t="shared" ca="1" si="5"/>
        <v>60.375988</v>
      </c>
      <c r="E21" s="5">
        <f t="shared" ca="1" si="10"/>
        <v>566.93628592800007</v>
      </c>
      <c r="F21" s="5">
        <f t="shared" ca="1" si="10"/>
        <v>6703.0025637480003</v>
      </c>
      <c r="G21" s="3" t="str">
        <f t="shared" ca="1" si="9"/>
        <v>Bergenhus</v>
      </c>
      <c r="H21" s="6">
        <f t="shared" ca="1" si="7"/>
        <v>5.3261630000000002</v>
      </c>
      <c r="I21" s="63">
        <f t="shared" ca="1" si="12"/>
        <v>60.395409000000001</v>
      </c>
      <c r="J21" s="8">
        <f t="shared" ca="1" si="11"/>
        <v>591.31594242300002</v>
      </c>
      <c r="K21" s="8">
        <f t="shared" ca="1" si="11"/>
        <v>6705.1587025890003</v>
      </c>
      <c r="L21" s="2" t="s">
        <v>17</v>
      </c>
      <c r="M21" s="3" cm="1">
        <f t="array" aca="1" ref="M21" ca="1">_xlfn.XLOOKUP(B21,$R$20:$R$47,_xlfn.XLOOKUP(G21,$S$19:$V$19,$S$20:$V$47))*2</f>
        <v>54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  <c r="W21" t="s">
        <v>53</v>
      </c>
      <c r="X21">
        <v>5.1359649999999997</v>
      </c>
      <c r="Y21">
        <v>60.187809999999999</v>
      </c>
    </row>
    <row r="22" spans="1:26" ht="15" x14ac:dyDescent="0.25">
      <c r="A22" s="2" t="s">
        <v>26</v>
      </c>
      <c r="B22" s="3" t="str">
        <f t="shared" ca="1" si="3"/>
        <v>Rongøy</v>
      </c>
      <c r="C22" s="3">
        <f t="shared" ca="1" si="4"/>
        <v>4.9155160000000002</v>
      </c>
      <c r="D22" s="4">
        <f t="shared" ca="1" si="5"/>
        <v>60.507615999999999</v>
      </c>
      <c r="E22" s="5">
        <f t="shared" ca="1" si="10"/>
        <v>545.72550183600003</v>
      </c>
      <c r="F22" s="5">
        <f t="shared" ca="1" si="10"/>
        <v>6717.6160359360001</v>
      </c>
      <c r="G22" s="3" t="str">
        <f t="shared" ca="1" si="9"/>
        <v>Ytrebygda</v>
      </c>
      <c r="H22" s="6">
        <f t="shared" ca="1" si="7"/>
        <v>5.2586760000000004</v>
      </c>
      <c r="I22" s="63">
        <f t="shared" ca="1" si="12"/>
        <v>60.290962</v>
      </c>
      <c r="J22" s="8">
        <f t="shared" ca="1" si="11"/>
        <v>583.82346819600002</v>
      </c>
      <c r="K22" s="8">
        <f t="shared" ca="1" si="11"/>
        <v>6693.5628922020005</v>
      </c>
      <c r="L22" s="2" t="s">
        <v>17</v>
      </c>
      <c r="M22" s="3" cm="1">
        <f t="array" aca="1" ref="M22" ca="1">_xlfn.XLOOKUP(B22,$R$20:$R$47,_xlfn.XLOOKUP(G22,$S$19:$V$19,$S$20:$V$47))*2</f>
        <v>82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W22" t="s">
        <v>54</v>
      </c>
      <c r="X22">
        <v>4.9664089999999996</v>
      </c>
      <c r="Y22" s="2">
        <v>60.431001999999999</v>
      </c>
      <c r="Z22" s="2"/>
    </row>
    <row r="23" spans="1:26" ht="15" x14ac:dyDescent="0.25">
      <c r="A23" s="2" t="s">
        <v>26</v>
      </c>
      <c r="B23" s="3" t="str">
        <f t="shared" ca="1" si="3"/>
        <v>Arefjord</v>
      </c>
      <c r="C23" s="3">
        <f t="shared" ca="1" si="4"/>
        <v>5.1424630000000002</v>
      </c>
      <c r="D23" s="4">
        <f t="shared" ca="1" si="5"/>
        <v>60.358854999999998</v>
      </c>
      <c r="E23" s="5">
        <f t="shared" ca="1" si="10"/>
        <v>570.92138472300007</v>
      </c>
      <c r="F23" s="5">
        <f t="shared" ca="1" si="10"/>
        <v>6701.1004409549996</v>
      </c>
      <c r="G23" s="3" t="str">
        <f t="shared" ca="1" si="9"/>
        <v>Ytrebygda</v>
      </c>
      <c r="H23" s="6">
        <f t="shared" ca="1" si="7"/>
        <v>5.2586760000000004</v>
      </c>
      <c r="I23" s="63">
        <f t="shared" ca="1" si="12"/>
        <v>60.290962</v>
      </c>
      <c r="J23" s="8">
        <f t="shared" ca="1" si="11"/>
        <v>583.82346819600002</v>
      </c>
      <c r="K23" s="8">
        <f t="shared" ca="1" si="11"/>
        <v>6693.5628922020005</v>
      </c>
      <c r="L23" s="2" t="s">
        <v>17</v>
      </c>
      <c r="M23" s="3" cm="1">
        <f t="array" aca="1" ref="M23" ca="1">_xlfn.XLOOKUP(B23,$R$20:$R$47,_xlfn.XLOOKUP(G23,$S$19:$V$19,$S$20:$V$47))*2</f>
        <v>38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W23" t="s">
        <v>55</v>
      </c>
      <c r="X23">
        <v>4.9155160000000002</v>
      </c>
      <c r="Y23" s="2">
        <v>60.507615999999999</v>
      </c>
      <c r="Z23" s="2"/>
    </row>
    <row r="24" spans="1:26" ht="15" x14ac:dyDescent="0.25">
      <c r="A24" s="2" t="s">
        <v>26</v>
      </c>
      <c r="B24" s="3" t="str">
        <f t="shared" ca="1" si="3"/>
        <v>Kårtveit</v>
      </c>
      <c r="C24" s="3">
        <f t="shared" ca="1" si="4"/>
        <v>4.9934529999999997</v>
      </c>
      <c r="D24" s="4">
        <f t="shared" ca="1" si="5"/>
        <v>60.388651000000003</v>
      </c>
      <c r="E24" s="5">
        <f t="shared" ca="1" si="10"/>
        <v>554.37814551299994</v>
      </c>
      <c r="F24" s="5">
        <f t="shared" ca="1" si="10"/>
        <v>6704.4084226710002</v>
      </c>
      <c r="G24" s="3" t="str">
        <f t="shared" ca="1" si="9"/>
        <v>Ytrebygda</v>
      </c>
      <c r="H24" s="6">
        <f t="shared" ca="1" si="7"/>
        <v>5.2586760000000004</v>
      </c>
      <c r="I24" s="63">
        <f t="shared" ca="1" si="12"/>
        <v>60.290962</v>
      </c>
      <c r="J24" s="8">
        <f t="shared" ca="1" si="11"/>
        <v>583.82346819600002</v>
      </c>
      <c r="K24" s="8">
        <f t="shared" ca="1" si="11"/>
        <v>6693.5628922020005</v>
      </c>
      <c r="L24" s="2" t="s">
        <v>17</v>
      </c>
      <c r="M24" s="3" cm="1">
        <f t="array" aca="1" ref="M24" ca="1">_xlfn.XLOOKUP(B24,$R$20:$R$47,_xlfn.XLOOKUP(G24,$S$19:$V$19,$S$20:$V$47))*2</f>
        <v>60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W24" t="s">
        <v>56</v>
      </c>
      <c r="X24">
        <v>5.0687990000000003</v>
      </c>
      <c r="Y24" s="2">
        <v>60.259569999999997</v>
      </c>
      <c r="Z24" s="3"/>
    </row>
    <row r="25" spans="1:26" ht="15" x14ac:dyDescent="0.25">
      <c r="A25" s="2" t="s">
        <v>26</v>
      </c>
      <c r="B25" s="3" t="str">
        <f t="shared" ca="1" si="3"/>
        <v>Hjelteryggen</v>
      </c>
      <c r="C25" s="3">
        <f t="shared" ca="1" si="4"/>
        <v>5.1544819999999998</v>
      </c>
      <c r="D25" s="4">
        <f t="shared" ca="1" si="5"/>
        <v>60.381360999999998</v>
      </c>
      <c r="E25" s="5">
        <f t="shared" ref="E25:E26" ca="1" si="13">C25*111.021</f>
        <v>572.25574612200001</v>
      </c>
      <c r="F25" s="5">
        <f t="shared" ref="F25:F26" ca="1" si="14">D25*111.021</f>
        <v>6703.5990795810003</v>
      </c>
      <c r="G25" s="3" t="str">
        <f t="shared" ca="1" si="9"/>
        <v>Årstad</v>
      </c>
      <c r="H25" s="6">
        <f t="shared" ca="1" si="7"/>
        <v>5.3523550000000002</v>
      </c>
      <c r="I25" s="63">
        <f t="shared" ca="1" si="12"/>
        <v>60.363500999999999</v>
      </c>
      <c r="J25" s="8">
        <f t="shared" ref="J25:J26" ca="1" si="15">H25*111.021</f>
        <v>594.22380445500005</v>
      </c>
      <c r="K25" s="8">
        <f t="shared" ref="K25:K26" ca="1" si="16">I25*111.021</f>
        <v>6701.6162445210002</v>
      </c>
      <c r="L25" s="2" t="s">
        <v>17</v>
      </c>
      <c r="M25" s="3" cm="1">
        <f t="array" aca="1" ref="M25" ca="1">_xlfn.XLOOKUP(B25,$R$20:$R$47,_xlfn.XLOOKUP(G25,$S$19:$V$19,$S$20:$V$47))*2</f>
        <v>44</v>
      </c>
      <c r="R25" s="58" t="s">
        <v>38</v>
      </c>
      <c r="S25" s="59">
        <v>20</v>
      </c>
      <c r="T25" s="16">
        <f t="shared" ref="T25:T47" si="17">S25+7</f>
        <v>27</v>
      </c>
      <c r="U25" s="23">
        <f t="shared" ref="U25:U47" si="18">S25+4</f>
        <v>24</v>
      </c>
      <c r="V25" s="24">
        <f t="shared" ref="V25:V47" si="19">S25+8</f>
        <v>28</v>
      </c>
      <c r="W25" t="s">
        <v>58</v>
      </c>
      <c r="X25">
        <v>5.0677450000000004</v>
      </c>
      <c r="Y25">
        <v>60.227445000000003</v>
      </c>
    </row>
    <row r="26" spans="1:26" ht="15" x14ac:dyDescent="0.25">
      <c r="A26" s="2" t="s">
        <v>26</v>
      </c>
      <c r="B26" s="3" t="str">
        <f t="shared" ca="1" si="3"/>
        <v>Ebbesvika</v>
      </c>
      <c r="C26" s="3">
        <f t="shared" ca="1" si="4"/>
        <v>5.1401279999999998</v>
      </c>
      <c r="D26" s="4">
        <f t="shared" ca="1" si="5"/>
        <v>60.336067999999997</v>
      </c>
      <c r="E26" s="5">
        <f t="shared" ca="1" si="13"/>
        <v>570.662150688</v>
      </c>
      <c r="F26" s="5">
        <f t="shared" ca="1" si="14"/>
        <v>6698.5706054279999</v>
      </c>
      <c r="G26" s="3" t="str">
        <f t="shared" ca="1" si="9"/>
        <v>Ytrebygda</v>
      </c>
      <c r="H26" s="6">
        <f t="shared" ca="1" si="7"/>
        <v>5.2586760000000004</v>
      </c>
      <c r="I26" s="63">
        <f t="shared" ca="1" si="12"/>
        <v>60.290962</v>
      </c>
      <c r="J26" s="8">
        <f t="shared" ca="1" si="15"/>
        <v>583.82346819600002</v>
      </c>
      <c r="K26" s="8">
        <f t="shared" ca="1" si="16"/>
        <v>6693.5628922020005</v>
      </c>
      <c r="L26" s="2" t="s">
        <v>17</v>
      </c>
      <c r="M26" s="3" cm="1">
        <f t="array" aca="1" ref="M26" ca="1">_xlfn.XLOOKUP(B26,$R$20:$R$47,_xlfn.XLOOKUP(G26,$S$19:$V$19,$S$20:$V$47))*2</f>
        <v>48</v>
      </c>
      <c r="R26" s="58" t="s">
        <v>46</v>
      </c>
      <c r="S26" s="15">
        <v>21</v>
      </c>
      <c r="T26" s="24">
        <f t="shared" si="17"/>
        <v>28</v>
      </c>
      <c r="U26" s="17">
        <f t="shared" si="18"/>
        <v>25</v>
      </c>
      <c r="V26" s="18">
        <f t="shared" si="19"/>
        <v>29</v>
      </c>
      <c r="W26" t="s">
        <v>59</v>
      </c>
      <c r="X26">
        <v>5.0525099999999998</v>
      </c>
      <c r="Y26">
        <v>60.185890000000001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7"/>
        <v>24</v>
      </c>
      <c r="U27" s="15">
        <f t="shared" si="18"/>
        <v>21</v>
      </c>
      <c r="V27" s="17">
        <f t="shared" si="19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7"/>
        <v>22</v>
      </c>
      <c r="U28" s="19">
        <f t="shared" si="18"/>
        <v>19</v>
      </c>
      <c r="V28" s="21">
        <f t="shared" si="19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7"/>
        <v>27</v>
      </c>
      <c r="U29" s="23">
        <f t="shared" si="18"/>
        <v>24</v>
      </c>
      <c r="V29" s="24">
        <f t="shared" si="19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7"/>
        <v>22</v>
      </c>
      <c r="U30" s="19">
        <f t="shared" si="18"/>
        <v>19</v>
      </c>
      <c r="V30" s="21">
        <f t="shared" si="19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7"/>
        <v>28</v>
      </c>
      <c r="U31" s="17">
        <f t="shared" si="18"/>
        <v>25</v>
      </c>
      <c r="V31" s="18">
        <f t="shared" si="19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7"/>
        <v>36</v>
      </c>
      <c r="U32" s="37">
        <f t="shared" si="18"/>
        <v>33</v>
      </c>
      <c r="V32" s="38">
        <f t="shared" si="19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7"/>
        <v>18</v>
      </c>
      <c r="U33" s="34">
        <f t="shared" si="18"/>
        <v>15</v>
      </c>
      <c r="V33" s="19">
        <f t="shared" si="19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7"/>
        <v>7</v>
      </c>
      <c r="U34" s="43">
        <f t="shared" si="18"/>
        <v>4</v>
      </c>
      <c r="V34" s="44">
        <f t="shared" si="19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7"/>
        <v>21</v>
      </c>
      <c r="U35" s="40">
        <f t="shared" si="18"/>
        <v>18</v>
      </c>
      <c r="V35" s="35">
        <f t="shared" si="19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7"/>
        <v>40</v>
      </c>
      <c r="U36" s="38">
        <f t="shared" si="18"/>
        <v>37</v>
      </c>
      <c r="V36" s="47">
        <f t="shared" si="19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7"/>
        <v>24</v>
      </c>
      <c r="U37" s="15">
        <f t="shared" si="18"/>
        <v>21</v>
      </c>
      <c r="V37" s="17">
        <f t="shared" si="19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7"/>
        <v>39</v>
      </c>
      <c r="U38" s="36">
        <f t="shared" si="18"/>
        <v>36</v>
      </c>
      <c r="V38" s="46">
        <f t="shared" si="19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7"/>
        <v>44</v>
      </c>
      <c r="U39" s="47">
        <f t="shared" si="18"/>
        <v>41</v>
      </c>
      <c r="V39" s="51">
        <f t="shared" si="19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7"/>
        <v>7</v>
      </c>
      <c r="U40" s="43">
        <f t="shared" si="18"/>
        <v>4</v>
      </c>
      <c r="V40" s="44">
        <f t="shared" si="19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7"/>
        <v>47</v>
      </c>
      <c r="U41" s="50">
        <f t="shared" si="18"/>
        <v>44</v>
      </c>
      <c r="V41" s="52">
        <f t="shared" si="19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7"/>
        <v>35</v>
      </c>
      <c r="U42" s="48">
        <f t="shared" si="18"/>
        <v>32</v>
      </c>
      <c r="V42" s="36">
        <f t="shared" si="19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7"/>
        <v>43</v>
      </c>
      <c r="U43" s="46">
        <f t="shared" si="18"/>
        <v>40</v>
      </c>
      <c r="V43" s="50">
        <f t="shared" si="19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7"/>
        <v>51</v>
      </c>
      <c r="U44" s="52">
        <f t="shared" si="18"/>
        <v>48</v>
      </c>
      <c r="V44" s="28">
        <f t="shared" si="19"/>
        <v>52</v>
      </c>
    </row>
    <row r="45" spans="1:22" ht="15" x14ac:dyDescent="0.25">
      <c r="R45" s="58" t="s">
        <v>60</v>
      </c>
      <c r="S45" s="55">
        <v>30</v>
      </c>
      <c r="T45" s="38">
        <f t="shared" si="17"/>
        <v>37</v>
      </c>
      <c r="U45" s="56">
        <f t="shared" si="18"/>
        <v>34</v>
      </c>
      <c r="V45" s="57">
        <f t="shared" si="19"/>
        <v>38</v>
      </c>
    </row>
    <row r="46" spans="1:22" ht="15" x14ac:dyDescent="0.25">
      <c r="R46" s="58" t="s">
        <v>36</v>
      </c>
      <c r="S46" s="34">
        <v>15</v>
      </c>
      <c r="T46" s="35">
        <f t="shared" si="17"/>
        <v>22</v>
      </c>
      <c r="U46" s="19">
        <f t="shared" si="18"/>
        <v>19</v>
      </c>
      <c r="V46" s="21">
        <f t="shared" si="19"/>
        <v>23</v>
      </c>
    </row>
    <row r="47" spans="1:22" ht="15" x14ac:dyDescent="0.25">
      <c r="R47" s="58" t="s">
        <v>15</v>
      </c>
      <c r="S47" s="59">
        <v>26</v>
      </c>
      <c r="T47" s="16">
        <f t="shared" si="17"/>
        <v>33</v>
      </c>
      <c r="U47" s="23">
        <f t="shared" si="18"/>
        <v>30</v>
      </c>
      <c r="V47" s="24">
        <f t="shared" si="19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884B6-9AE2-1648-86ED-3FDB7E62EC1D}">
  <dimension ref="A1:AB932"/>
  <sheetViews>
    <sheetView workbookViewId="0">
      <selection activeCell="N19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6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6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2" t="s">
        <v>15</v>
      </c>
      <c r="C5" s="3">
        <f t="shared" ref="C5:C19" si="4">_xlfn.XLOOKUP(B5,$W$3:$W$12,$X$3:$X$12,0)</f>
        <v>4.9934529999999997</v>
      </c>
      <c r="D5" s="4">
        <f t="shared" ref="D5:D16" si="5">_xlfn.XLOOKUP(B5,$W$3:$W$12,$Y$3:$Y$12,0)</f>
        <v>60.388651000000003</v>
      </c>
      <c r="E5" s="5">
        <f t="shared" si="0"/>
        <v>554.37814551299994</v>
      </c>
      <c r="F5" s="5">
        <f t="shared" si="0"/>
        <v>6704.4084226710002</v>
      </c>
      <c r="G5" s="2" t="s">
        <v>16</v>
      </c>
      <c r="H5" s="6">
        <f t="shared" ref="H5:H19" si="6">_xlfn.XLOOKUP(G5,$Z$3:$Z$6,$AA$3:$AA$6,0)</f>
        <v>5.3261630000000002</v>
      </c>
      <c r="I5" s="63">
        <f t="shared" ref="I5:I16" si="7">_xlfn.XLOOKUP(G5,$Z$3:$Z$6,$AB$3:$AB$6,0)</f>
        <v>60.395409000000001</v>
      </c>
      <c r="J5" s="8">
        <f t="shared" si="1"/>
        <v>591.31594242300002</v>
      </c>
      <c r="K5" s="8">
        <f t="shared" si="1"/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0"/>
        <v>554.37814551299994</v>
      </c>
      <c r="F6" s="5">
        <f t="shared" si="0"/>
        <v>6704.4084226710002</v>
      </c>
      <c r="G6" s="2" t="s">
        <v>16</v>
      </c>
      <c r="H6" s="6">
        <f t="shared" si="6"/>
        <v>5.3261630000000002</v>
      </c>
      <c r="I6" s="63">
        <f t="shared" si="7"/>
        <v>60.395409000000001</v>
      </c>
      <c r="J6" s="8">
        <f t="shared" si="1"/>
        <v>591.31594242300002</v>
      </c>
      <c r="K6" s="8">
        <f t="shared" si="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ref="B7:B19" ca="1" si="8">INDEX($W$3:$W$12,RANDBETWEEN(1,ROWS($W$3:$W$12)),1)</f>
        <v>Telavåg</v>
      </c>
      <c r="C7" s="3">
        <f t="shared" ca="1" si="4"/>
        <v>4.9820219999999997</v>
      </c>
      <c r="D7" s="4">
        <f t="shared" ca="1" si="5"/>
        <v>60.261564</v>
      </c>
      <c r="E7" s="5">
        <f t="shared" ca="1" si="0"/>
        <v>553.10906446199999</v>
      </c>
      <c r="F7" s="5">
        <f t="shared" ca="1" si="0"/>
        <v>6690.2990968439999</v>
      </c>
      <c r="G7" s="3" t="str">
        <f t="shared" ref="G7:G19" ca="1" si="9">INDEX($Z$3:$Z$6,RANDBETWEEN(1,ROWS($Z$3:$Z$6)),1)</f>
        <v>Ytrebygda</v>
      </c>
      <c r="H7" s="6">
        <f t="shared" ca="1" si="6"/>
        <v>5.2586760000000004</v>
      </c>
      <c r="I7" s="63">
        <f t="shared" ca="1" si="7"/>
        <v>60.290962</v>
      </c>
      <c r="J7" s="8">
        <f t="shared" ca="1" si="1"/>
        <v>583.82346819600002</v>
      </c>
      <c r="K7" s="8">
        <f t="shared" ca="1" si="1"/>
        <v>6693.5628922020005</v>
      </c>
      <c r="L7" s="2" t="s">
        <v>17</v>
      </c>
      <c r="M7" s="3" cm="1">
        <f t="array" aca="1" ref="M7" ca="1">_xlfn.XLOOKUP(B7,$R$20:$R$47,_xlfn.XLOOKUP(G7,$S$19:$V$19,$S$20:$V$47))*2</f>
        <v>88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8"/>
        <v>Knarrevik</v>
      </c>
      <c r="C8" s="3">
        <f t="shared" ca="1" si="4"/>
        <v>5.1530250000000004</v>
      </c>
      <c r="D8" s="4">
        <f t="shared" ca="1" si="5"/>
        <v>60.368082999999999</v>
      </c>
      <c r="E8" s="5">
        <f t="shared" ca="1" si="0"/>
        <v>572.0939885250001</v>
      </c>
      <c r="F8" s="5">
        <f t="shared" ca="1" si="0"/>
        <v>6702.1249427430002</v>
      </c>
      <c r="G8" s="3" t="str">
        <f t="shared" ca="1" si="9"/>
        <v>Bergenhus</v>
      </c>
      <c r="H8" s="6">
        <f t="shared" ca="1" si="6"/>
        <v>5.3261630000000002</v>
      </c>
      <c r="I8" s="63">
        <f t="shared" ca="1" si="7"/>
        <v>60.395409000000001</v>
      </c>
      <c r="J8" s="8">
        <f t="shared" ca="1" si="1"/>
        <v>591.31594242300002</v>
      </c>
      <c r="K8" s="8">
        <f t="shared" ca="1" si="1"/>
        <v>6705.1587025890003</v>
      </c>
      <c r="L8" s="2" t="s">
        <v>17</v>
      </c>
      <c r="M8" s="3" cm="1">
        <f t="array" aca="1" ref="M8" ca="1">_xlfn.XLOOKUP(B8,$R$20:$R$47,_xlfn.XLOOKUP(G8,$S$19:$V$19,$S$20:$V$47))*2</f>
        <v>36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8"/>
        <v>Spjeld</v>
      </c>
      <c r="C9" s="3">
        <f t="shared" ca="1" si="4"/>
        <v>5.0396080000000003</v>
      </c>
      <c r="D9" s="4">
        <f t="shared" ca="1" si="5"/>
        <v>60.390343000000001</v>
      </c>
      <c r="E9" s="5">
        <f t="shared" ca="1" si="0"/>
        <v>559.50231976800001</v>
      </c>
      <c r="F9" s="5">
        <f t="shared" ca="1" si="0"/>
        <v>6704.5962702030001</v>
      </c>
      <c r="G9" s="3" t="str">
        <f t="shared" ca="1" si="9"/>
        <v>Ytrebygda</v>
      </c>
      <c r="H9" s="6">
        <f t="shared" ca="1" si="6"/>
        <v>5.2586760000000004</v>
      </c>
      <c r="I9" s="63">
        <f t="shared" ca="1" si="7"/>
        <v>60.290962</v>
      </c>
      <c r="J9" s="8">
        <f t="shared" ca="1" si="1"/>
        <v>583.82346819600002</v>
      </c>
      <c r="K9" s="8">
        <f t="shared" ca="1" si="1"/>
        <v>6693.5628922020005</v>
      </c>
      <c r="L9" s="2" t="s">
        <v>17</v>
      </c>
      <c r="M9" s="3" cm="1">
        <f t="array" aca="1" ref="M9" ca="1">_xlfn.XLOOKUP(B9,$R$20:$R$47,_xlfn.XLOOKUP(G9,$S$19:$V$19,$S$20:$V$47))*2</f>
        <v>50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8"/>
        <v>Knarrevik</v>
      </c>
      <c r="C10" s="3">
        <f t="shared" ca="1" si="4"/>
        <v>5.1530250000000004</v>
      </c>
      <c r="D10" s="4">
        <f t="shared" ca="1" si="5"/>
        <v>60.368082999999999</v>
      </c>
      <c r="E10" s="5">
        <f t="shared" ca="1" si="0"/>
        <v>572.0939885250001</v>
      </c>
      <c r="F10" s="5">
        <f t="shared" ca="1" si="0"/>
        <v>6702.1249427430002</v>
      </c>
      <c r="G10" s="3" t="str">
        <f t="shared" ca="1" si="9"/>
        <v>Ytrebygda</v>
      </c>
      <c r="H10" s="6">
        <f t="shared" ca="1" si="6"/>
        <v>5.2586760000000004</v>
      </c>
      <c r="I10" s="63">
        <f t="shared" ca="1" si="7"/>
        <v>60.290962</v>
      </c>
      <c r="J10" s="8">
        <f t="shared" ca="1" si="1"/>
        <v>583.82346819600002</v>
      </c>
      <c r="K10" s="8">
        <f t="shared" ca="1" si="1"/>
        <v>6693.5628922020005</v>
      </c>
      <c r="L10" s="2" t="s">
        <v>17</v>
      </c>
      <c r="M10" s="3" cm="1">
        <f t="array" aca="1" ref="M10" ca="1">_xlfn.XLOOKUP(B10,$R$20:$R$47,_xlfn.XLOOKUP(G10,$S$19:$V$19,$S$20:$V$47))*2</f>
        <v>30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8"/>
        <v>Knappskog</v>
      </c>
      <c r="C11" s="3">
        <f t="shared" ca="1" si="4"/>
        <v>5.0559289999999999</v>
      </c>
      <c r="D11" s="4">
        <f t="shared" ca="1" si="5"/>
        <v>60.382877999999998</v>
      </c>
      <c r="E11" s="5">
        <f t="shared" ca="1" si="0"/>
        <v>561.31429350899998</v>
      </c>
      <c r="F11" s="5">
        <f t="shared" ca="1" si="0"/>
        <v>6703.7674984380001</v>
      </c>
      <c r="G11" s="3" t="str">
        <f t="shared" ca="1" si="9"/>
        <v>Årstad</v>
      </c>
      <c r="H11" s="6">
        <f t="shared" ca="1" si="6"/>
        <v>5.3523550000000002</v>
      </c>
      <c r="I11" s="63">
        <f t="shared" ca="1" si="7"/>
        <v>60.363500999999999</v>
      </c>
      <c r="J11" s="8">
        <f t="shared" ca="1" si="1"/>
        <v>594.22380445500005</v>
      </c>
      <c r="K11" s="8">
        <f t="shared" ca="1" si="1"/>
        <v>6701.6162445210002</v>
      </c>
      <c r="L11" s="2" t="s">
        <v>17</v>
      </c>
      <c r="M11" s="3" cm="1">
        <f t="array" aca="1" ref="M11" ca="1">_xlfn.XLOOKUP(B11,$R$20:$R$47,_xlfn.XLOOKUP(G11,$S$19:$V$19,$S$20:$V$47))*2</f>
        <v>58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8"/>
        <v>Telavåg</v>
      </c>
      <c r="C12" s="3">
        <f t="shared" ca="1" si="4"/>
        <v>4.9820219999999997</v>
      </c>
      <c r="D12" s="4">
        <f t="shared" ca="1" si="5"/>
        <v>60.261564</v>
      </c>
      <c r="E12" s="5">
        <f t="shared" ca="1" si="0"/>
        <v>553.10906446199999</v>
      </c>
      <c r="F12" s="5">
        <f t="shared" ca="1" si="0"/>
        <v>6690.2990968439999</v>
      </c>
      <c r="G12" s="3" t="str">
        <f t="shared" ca="1" si="9"/>
        <v>Laksevåg</v>
      </c>
      <c r="H12" s="6">
        <f t="shared" ca="1" si="6"/>
        <v>5.2647930000000001</v>
      </c>
      <c r="I12" s="63">
        <f t="shared" ca="1" si="7"/>
        <v>60.379098999999997</v>
      </c>
      <c r="J12" s="8">
        <f t="shared" ca="1" si="1"/>
        <v>584.50258365299999</v>
      </c>
      <c r="K12" s="8">
        <f t="shared" ca="1" si="1"/>
        <v>6703.3479500789999</v>
      </c>
      <c r="L12" s="2" t="s">
        <v>17</v>
      </c>
      <c r="M12" s="3" cm="1">
        <f t="array" aca="1" ref="M12" ca="1">_xlfn.XLOOKUP(B12,$R$20:$R$47,_xlfn.XLOOKUP(G12,$S$19:$V$19,$S$20:$V$47))*2</f>
        <v>80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8"/>
        <v>Bildøyna</v>
      </c>
      <c r="C13" s="3">
        <f t="shared" ca="1" si="4"/>
        <v>5.1060850000000002</v>
      </c>
      <c r="D13" s="4">
        <f t="shared" ca="1" si="5"/>
        <v>60.354084999999998</v>
      </c>
      <c r="E13" s="5">
        <f t="shared" ca="1" si="0"/>
        <v>566.88266278499998</v>
      </c>
      <c r="F13" s="5">
        <f t="shared" ca="1" si="0"/>
        <v>6700.5708707849999</v>
      </c>
      <c r="G13" s="3" t="str">
        <f t="shared" ca="1" si="9"/>
        <v>Bergenhus</v>
      </c>
      <c r="H13" s="6">
        <f t="shared" ca="1" si="6"/>
        <v>5.3261630000000002</v>
      </c>
      <c r="I13" s="63">
        <f t="shared" ca="1" si="7"/>
        <v>60.395409000000001</v>
      </c>
      <c r="J13" s="8">
        <f t="shared" ca="1" si="1"/>
        <v>591.31594242300002</v>
      </c>
      <c r="K13" s="8">
        <f t="shared" ca="1" si="1"/>
        <v>6705.1587025890003</v>
      </c>
      <c r="L13" s="2" t="s">
        <v>17</v>
      </c>
      <c r="M13" s="3" cm="1">
        <f t="array" aca="1" ref="M13" ca="1">_xlfn.XLOOKUP(B13,$R$20:$R$47,_xlfn.XLOOKUP(G13,$S$19:$V$19,$S$20:$V$47))*2</f>
        <v>44</v>
      </c>
    </row>
    <row r="14" spans="1:28" ht="15.75" customHeight="1" x14ac:dyDescent="0.2">
      <c r="A14" s="2" t="s">
        <v>26</v>
      </c>
      <c r="B14" s="3" t="str">
        <f t="shared" ca="1" si="8"/>
        <v>Knarrevik</v>
      </c>
      <c r="C14" s="3">
        <f t="shared" ca="1" si="4"/>
        <v>5.1530250000000004</v>
      </c>
      <c r="D14" s="4">
        <f t="shared" ca="1" si="5"/>
        <v>60.368082999999999</v>
      </c>
      <c r="E14" s="5">
        <f t="shared" ca="1" si="0"/>
        <v>572.0939885250001</v>
      </c>
      <c r="F14" s="5">
        <f t="shared" ca="1" si="0"/>
        <v>6702.1249427430002</v>
      </c>
      <c r="G14" s="3" t="str">
        <f t="shared" ca="1" si="9"/>
        <v>Ytrebygda</v>
      </c>
      <c r="H14" s="6">
        <f t="shared" ca="1" si="6"/>
        <v>5.2586760000000004</v>
      </c>
      <c r="I14" s="63">
        <f t="shared" ca="1" si="7"/>
        <v>60.290962</v>
      </c>
      <c r="J14" s="8">
        <f t="shared" ca="1" si="1"/>
        <v>583.82346819600002</v>
      </c>
      <c r="K14" s="8">
        <f t="shared" ca="1" si="1"/>
        <v>6693.5628922020005</v>
      </c>
      <c r="L14" s="2" t="s">
        <v>17</v>
      </c>
      <c r="M14" s="3" cm="1">
        <f t="array" aca="1" ref="M14" ca="1">_xlfn.XLOOKUP(B14,$R$20:$R$47,_xlfn.XLOOKUP(G14,$S$19:$V$19,$S$20:$V$47))*2</f>
        <v>30</v>
      </c>
    </row>
    <row r="15" spans="1:28" ht="14.25" x14ac:dyDescent="0.2">
      <c r="A15" s="2" t="s">
        <v>26</v>
      </c>
      <c r="B15" s="3" t="str">
        <f t="shared" ca="1" si="8"/>
        <v>Spjeld</v>
      </c>
      <c r="C15" s="3">
        <f t="shared" ca="1" si="4"/>
        <v>5.0396080000000003</v>
      </c>
      <c r="D15" s="4">
        <f t="shared" ca="1" si="5"/>
        <v>60.390343000000001</v>
      </c>
      <c r="E15" s="5">
        <f t="shared" ca="1" si="0"/>
        <v>559.50231976800001</v>
      </c>
      <c r="F15" s="5">
        <f t="shared" ca="1" si="0"/>
        <v>6704.5962702030001</v>
      </c>
      <c r="G15" s="3" t="str">
        <f t="shared" ca="1" si="9"/>
        <v>Ytrebygda</v>
      </c>
      <c r="H15" s="6">
        <f t="shared" ca="1" si="6"/>
        <v>5.2586760000000004</v>
      </c>
      <c r="I15" s="63">
        <f t="shared" ca="1" si="7"/>
        <v>60.290962</v>
      </c>
      <c r="J15" s="8">
        <f t="shared" ca="1" si="1"/>
        <v>583.82346819600002</v>
      </c>
      <c r="K15" s="8">
        <f t="shared" ca="1" si="1"/>
        <v>6693.5628922020005</v>
      </c>
      <c r="L15" s="2" t="s">
        <v>17</v>
      </c>
      <c r="M15" s="3" cm="1">
        <f t="array" aca="1" ref="M15" ca="1">_xlfn.XLOOKUP(B15,$R$20:$R$47,_xlfn.XLOOKUP(G15,$S$19:$V$19,$S$20:$V$47))*2</f>
        <v>50</v>
      </c>
    </row>
    <row r="16" spans="1:28" ht="14.25" x14ac:dyDescent="0.2">
      <c r="A16" s="2" t="s">
        <v>26</v>
      </c>
      <c r="B16" s="3" t="str">
        <f t="shared" ca="1" si="8"/>
        <v>Kolltveit</v>
      </c>
      <c r="C16" s="3">
        <f t="shared" ca="1" si="4"/>
        <v>5.0878129999999997</v>
      </c>
      <c r="D16" s="4">
        <f t="shared" ca="1" si="5"/>
        <v>60.352223000000002</v>
      </c>
      <c r="E16" s="5">
        <f t="shared" ca="1" si="0"/>
        <v>564.85408707299996</v>
      </c>
      <c r="F16" s="5">
        <f t="shared" ca="1" si="0"/>
        <v>6700.3641496830005</v>
      </c>
      <c r="G16" s="3" t="str">
        <f t="shared" ca="1" si="9"/>
        <v>Laksevåg</v>
      </c>
      <c r="H16" s="6">
        <f t="shared" ca="1" si="6"/>
        <v>5.2647930000000001</v>
      </c>
      <c r="I16" s="63">
        <f t="shared" ca="1" si="7"/>
        <v>60.379098999999997</v>
      </c>
      <c r="J16" s="8">
        <f t="shared" ca="1" si="1"/>
        <v>584.50258365299999</v>
      </c>
      <c r="K16" s="8">
        <f t="shared" ca="1" si="1"/>
        <v>6703.3479500789999</v>
      </c>
      <c r="L16" s="2" t="s">
        <v>17</v>
      </c>
      <c r="M16" s="3" cm="1">
        <f t="array" aca="1" ref="M16" ca="1">_xlfn.XLOOKUP(B16,$R$20:$R$47,_xlfn.XLOOKUP(G16,$S$19:$V$19,$S$20:$V$47))*2</f>
        <v>38</v>
      </c>
    </row>
    <row r="17" spans="1:26" ht="14.25" x14ac:dyDescent="0.2">
      <c r="A17" s="2" t="s">
        <v>26</v>
      </c>
      <c r="B17" s="3" t="str">
        <f t="shared" ca="1" si="8"/>
        <v>Telavåg</v>
      </c>
      <c r="C17" s="3">
        <f t="shared" ca="1" si="4"/>
        <v>4.9820219999999997</v>
      </c>
      <c r="D17" s="4">
        <f t="shared" ref="D17:D19" ca="1" si="10">_xlfn.XLOOKUP(B17,$W$3:$W$12,$Y$3:$Y$12,0)</f>
        <v>60.261564</v>
      </c>
      <c r="E17" s="5">
        <f t="shared" ref="E17:E19" ca="1" si="11">C17*111.021</f>
        <v>553.10906446199999</v>
      </c>
      <c r="F17" s="5">
        <f t="shared" ref="F17:F19" ca="1" si="12">D17*111.021</f>
        <v>6690.2990968439999</v>
      </c>
      <c r="G17" s="3" t="str">
        <f t="shared" ca="1" si="9"/>
        <v>Bergenhus</v>
      </c>
      <c r="H17" s="6">
        <f t="shared" ca="1" si="6"/>
        <v>5.3261630000000002</v>
      </c>
      <c r="I17" s="63">
        <f t="shared" ref="I17:I19" ca="1" si="13">_xlfn.XLOOKUP(G17,$Z$3:$Z$6,$AB$3:$AB$6,0)</f>
        <v>60.395409000000001</v>
      </c>
      <c r="J17" s="8">
        <f t="shared" ref="J17:J19" ca="1" si="14">H17*111.021</f>
        <v>591.31594242300002</v>
      </c>
      <c r="K17" s="8">
        <f t="shared" ref="K17:K19" ca="1" si="15">I17*111.021</f>
        <v>6705.1587025890003</v>
      </c>
      <c r="L17" s="2" t="s">
        <v>17</v>
      </c>
      <c r="M17" s="3" cm="1">
        <f t="array" aca="1" ref="M17" ca="1">_xlfn.XLOOKUP(B17,$R$20:$R$47,_xlfn.XLOOKUP(G17,$S$19:$V$19,$S$20:$V$47))*2</f>
        <v>94</v>
      </c>
    </row>
    <row r="18" spans="1:26" ht="14.25" x14ac:dyDescent="0.2">
      <c r="A18" s="2" t="s">
        <v>26</v>
      </c>
      <c r="B18" s="3" t="str">
        <f t="shared" ca="1" si="8"/>
        <v>Spjeld</v>
      </c>
      <c r="C18" s="3">
        <f t="shared" ca="1" si="4"/>
        <v>5.0396080000000003</v>
      </c>
      <c r="D18" s="4">
        <f t="shared" ca="1" si="10"/>
        <v>60.390343000000001</v>
      </c>
      <c r="E18" s="5">
        <f t="shared" ca="1" si="11"/>
        <v>559.50231976800001</v>
      </c>
      <c r="F18" s="5">
        <f t="shared" ca="1" si="12"/>
        <v>6704.5962702030001</v>
      </c>
      <c r="G18" s="3" t="str">
        <f t="shared" ca="1" si="9"/>
        <v>Årstad</v>
      </c>
      <c r="H18" s="6">
        <f t="shared" ca="1" si="6"/>
        <v>5.3523550000000002</v>
      </c>
      <c r="I18" s="63">
        <f t="shared" ca="1" si="13"/>
        <v>60.363500999999999</v>
      </c>
      <c r="J18" s="8">
        <f t="shared" ca="1" si="14"/>
        <v>594.22380445500005</v>
      </c>
      <c r="K18" s="8">
        <f t="shared" ca="1" si="15"/>
        <v>6701.6162445210002</v>
      </c>
      <c r="L18" s="2" t="s">
        <v>17</v>
      </c>
      <c r="M18" s="3" cm="1">
        <f t="array" aca="1" ref="M18" ca="1">_xlfn.XLOOKUP(B18,$R$20:$R$47,_xlfn.XLOOKUP(G18,$S$19:$V$19,$S$20:$V$47))*2</f>
        <v>58</v>
      </c>
    </row>
    <row r="19" spans="1:26" ht="15" x14ac:dyDescent="0.25">
      <c r="A19" s="2" t="s">
        <v>26</v>
      </c>
      <c r="B19" s="3" t="str">
        <f t="shared" ca="1" si="8"/>
        <v>Bildøyna</v>
      </c>
      <c r="C19" s="3">
        <f t="shared" ca="1" si="4"/>
        <v>5.1060850000000002</v>
      </c>
      <c r="D19" s="4">
        <f t="shared" ca="1" si="10"/>
        <v>60.354084999999998</v>
      </c>
      <c r="E19" s="5">
        <f t="shared" ca="1" si="11"/>
        <v>566.88266278499998</v>
      </c>
      <c r="F19" s="5">
        <f t="shared" ca="1" si="12"/>
        <v>6700.5708707849999</v>
      </c>
      <c r="G19" s="3" t="str">
        <f t="shared" ca="1" si="9"/>
        <v>Årstad</v>
      </c>
      <c r="H19" s="6">
        <f t="shared" ca="1" si="6"/>
        <v>5.3523550000000002</v>
      </c>
      <c r="I19" s="63">
        <f t="shared" ca="1" si="13"/>
        <v>60.363500999999999</v>
      </c>
      <c r="J19" s="8">
        <f t="shared" ca="1" si="14"/>
        <v>594.22380445500005</v>
      </c>
      <c r="K19" s="8">
        <f t="shared" ca="1" si="15"/>
        <v>6701.6162445210002</v>
      </c>
      <c r="L19" s="2" t="s">
        <v>17</v>
      </c>
      <c r="M19" s="3" cm="1">
        <f t="array" aca="1" ref="M19" ca="1">_xlfn.XLOOKUP(B19,$R$20:$R$47,_xlfn.XLOOKUP(G19,$S$19:$V$19,$S$20:$V$47))*2</f>
        <v>46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16">S25+7</f>
        <v>27</v>
      </c>
      <c r="U25" s="23">
        <f t="shared" ref="U25:U47" si="17">S25+4</f>
        <v>24</v>
      </c>
      <c r="V25" s="24">
        <f t="shared" ref="V25:V47" si="18">S25+8</f>
        <v>28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16"/>
        <v>28</v>
      </c>
      <c r="U26" s="17">
        <f t="shared" si="17"/>
        <v>25</v>
      </c>
      <c r="V26" s="18">
        <f t="shared" si="18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6"/>
        <v>24</v>
      </c>
      <c r="U27" s="15">
        <f t="shared" si="17"/>
        <v>21</v>
      </c>
      <c r="V27" s="17">
        <f t="shared" si="18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6"/>
        <v>22</v>
      </c>
      <c r="U28" s="19">
        <f t="shared" si="17"/>
        <v>19</v>
      </c>
      <c r="V28" s="21">
        <f t="shared" si="18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6"/>
        <v>27</v>
      </c>
      <c r="U29" s="23">
        <f t="shared" si="17"/>
        <v>24</v>
      </c>
      <c r="V29" s="24">
        <f t="shared" si="18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6"/>
        <v>22</v>
      </c>
      <c r="U30" s="19">
        <f t="shared" si="17"/>
        <v>19</v>
      </c>
      <c r="V30" s="21">
        <f t="shared" si="18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6"/>
        <v>28</v>
      </c>
      <c r="U31" s="17">
        <f t="shared" si="17"/>
        <v>25</v>
      </c>
      <c r="V31" s="18">
        <f t="shared" si="18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6"/>
        <v>36</v>
      </c>
      <c r="U32" s="37">
        <f t="shared" si="17"/>
        <v>33</v>
      </c>
      <c r="V32" s="38">
        <f t="shared" si="18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6"/>
        <v>18</v>
      </c>
      <c r="U33" s="34">
        <f t="shared" si="17"/>
        <v>15</v>
      </c>
      <c r="V33" s="19">
        <f t="shared" si="18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6"/>
        <v>7</v>
      </c>
      <c r="U34" s="43">
        <f t="shared" si="17"/>
        <v>4</v>
      </c>
      <c r="V34" s="44">
        <f t="shared" si="18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6"/>
        <v>21</v>
      </c>
      <c r="U35" s="40">
        <f t="shared" si="17"/>
        <v>18</v>
      </c>
      <c r="V35" s="35">
        <f t="shared" si="18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6"/>
        <v>40</v>
      </c>
      <c r="U36" s="38">
        <f t="shared" si="17"/>
        <v>37</v>
      </c>
      <c r="V36" s="47">
        <f t="shared" si="18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6"/>
        <v>24</v>
      </c>
      <c r="U37" s="15">
        <f t="shared" si="17"/>
        <v>21</v>
      </c>
      <c r="V37" s="17">
        <f t="shared" si="18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6"/>
        <v>39</v>
      </c>
      <c r="U38" s="36">
        <f t="shared" si="17"/>
        <v>36</v>
      </c>
      <c r="V38" s="46">
        <f t="shared" si="18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6"/>
        <v>44</v>
      </c>
      <c r="U39" s="47">
        <f t="shared" si="17"/>
        <v>41</v>
      </c>
      <c r="V39" s="51">
        <f t="shared" si="18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6"/>
        <v>7</v>
      </c>
      <c r="U40" s="43">
        <f t="shared" si="17"/>
        <v>4</v>
      </c>
      <c r="V40" s="44">
        <f t="shared" si="18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6"/>
        <v>47</v>
      </c>
      <c r="U41" s="50">
        <f t="shared" si="17"/>
        <v>44</v>
      </c>
      <c r="V41" s="52">
        <f t="shared" si="18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6"/>
        <v>35</v>
      </c>
      <c r="U42" s="48">
        <f t="shared" si="17"/>
        <v>32</v>
      </c>
      <c r="V42" s="36">
        <f t="shared" si="18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6"/>
        <v>43</v>
      </c>
      <c r="U43" s="46">
        <f t="shared" si="17"/>
        <v>40</v>
      </c>
      <c r="V43" s="50">
        <f t="shared" si="18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6"/>
        <v>51</v>
      </c>
      <c r="U44" s="52">
        <f t="shared" si="17"/>
        <v>48</v>
      </c>
      <c r="V44" s="28">
        <f t="shared" si="18"/>
        <v>52</v>
      </c>
    </row>
    <row r="45" spans="1:22" ht="15" x14ac:dyDescent="0.25">
      <c r="R45" s="58" t="s">
        <v>60</v>
      </c>
      <c r="S45" s="55">
        <v>30</v>
      </c>
      <c r="T45" s="38">
        <f t="shared" si="16"/>
        <v>37</v>
      </c>
      <c r="U45" s="56">
        <f t="shared" si="17"/>
        <v>34</v>
      </c>
      <c r="V45" s="57">
        <f t="shared" si="18"/>
        <v>38</v>
      </c>
    </row>
    <row r="46" spans="1:22" ht="15" x14ac:dyDescent="0.25">
      <c r="R46" s="58" t="s">
        <v>36</v>
      </c>
      <c r="S46" s="34">
        <v>15</v>
      </c>
      <c r="T46" s="35">
        <f t="shared" si="16"/>
        <v>22</v>
      </c>
      <c r="U46" s="19">
        <f t="shared" si="17"/>
        <v>19</v>
      </c>
      <c r="V46" s="21">
        <f t="shared" si="18"/>
        <v>23</v>
      </c>
    </row>
    <row r="47" spans="1:22" ht="15" x14ac:dyDescent="0.25">
      <c r="R47" s="58" t="s">
        <v>15</v>
      </c>
      <c r="S47" s="59">
        <v>26</v>
      </c>
      <c r="T47" s="16">
        <f t="shared" si="16"/>
        <v>33</v>
      </c>
      <c r="U47" s="23">
        <f t="shared" si="17"/>
        <v>30</v>
      </c>
      <c r="V47" s="24">
        <f t="shared" si="18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5D3B0-A509-1F4C-8314-9E60B1888D06}">
  <dimension ref="A1:AB932"/>
  <sheetViews>
    <sheetView workbookViewId="0">
      <selection activeCell="H27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3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3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2" t="s">
        <v>15</v>
      </c>
      <c r="C5" s="3">
        <f t="shared" ref="C5:C6" si="4">_xlfn.XLOOKUP(B5,$W$3:$W$12,$X$3:$X$12,0)</f>
        <v>4.9934529999999997</v>
      </c>
      <c r="D5" s="4">
        <f t="shared" ref="D5:D6" si="5">_xlfn.XLOOKUP(B5,$W$3:$W$12,$Y$3:$Y$12,0)</f>
        <v>60.388651000000003</v>
      </c>
      <c r="E5" s="5">
        <f t="shared" ref="E5:E6" si="6">C5*111.021</f>
        <v>554.37814551299994</v>
      </c>
      <c r="F5" s="5">
        <f t="shared" ref="F5:F6" si="7">D5*111.021</f>
        <v>6704.4084226710002</v>
      </c>
      <c r="G5" s="2" t="s">
        <v>16</v>
      </c>
      <c r="H5" s="6">
        <f t="shared" ref="H5:H6" si="8">_xlfn.XLOOKUP(G5,$Z$3:$Z$6,$AA$3:$AA$6,0)</f>
        <v>5.3261630000000002</v>
      </c>
      <c r="I5" s="63">
        <f t="shared" ref="I5:I6" si="9">_xlfn.XLOOKUP(G5,$Z$3:$Z$6,$AB$3:$AB$6,0)</f>
        <v>60.395409000000001</v>
      </c>
      <c r="J5" s="8">
        <f t="shared" ref="J5:J6" si="10">H5*111.021</f>
        <v>591.31594242300002</v>
      </c>
      <c r="K5" s="8">
        <f t="shared" ref="K5:K6" si="11">I5*111.021</f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6"/>
        <v>554.37814551299994</v>
      </c>
      <c r="F6" s="5">
        <f t="shared" si="7"/>
        <v>6704.4084226710002</v>
      </c>
      <c r="G6" s="2" t="s">
        <v>16</v>
      </c>
      <c r="H6" s="6">
        <f t="shared" si="8"/>
        <v>5.3261630000000002</v>
      </c>
      <c r="I6" s="63">
        <f t="shared" si="9"/>
        <v>60.395409000000001</v>
      </c>
      <c r="J6" s="8">
        <f t="shared" si="10"/>
        <v>591.31594242300002</v>
      </c>
      <c r="K6" s="8">
        <f t="shared" si="1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ref="B7:B16" ca="1" si="12">INDEX($W$3:$W$12,RANDBETWEEN(1,ROWS($W$3:$W$12)),1)</f>
        <v>Knappskog</v>
      </c>
      <c r="C7" s="3">
        <f t="shared" ref="C7:C16" ca="1" si="13">_xlfn.XLOOKUP(B7,$W$3:$W$12,$X$3:$X$12,0)</f>
        <v>5.0559289999999999</v>
      </c>
      <c r="D7" s="4">
        <f t="shared" ref="D7:D13" ca="1" si="14">_xlfn.XLOOKUP(B7,$W$3:$W$12,$Y$3:$Y$12,0)</f>
        <v>60.382877999999998</v>
      </c>
      <c r="E7" s="5">
        <f t="shared" ca="1" si="0"/>
        <v>561.31429350899998</v>
      </c>
      <c r="F7" s="5">
        <f t="shared" ca="1" si="0"/>
        <v>6703.7674984380001</v>
      </c>
      <c r="G7" s="3" t="str">
        <f t="shared" ref="G7:G16" ca="1" si="15">INDEX($Z$3:$Z$6,RANDBETWEEN(1,ROWS($Z$3:$Z$6)),1)</f>
        <v>Ytrebygda</v>
      </c>
      <c r="H7" s="6">
        <f t="shared" ref="H7:H16" ca="1" si="16">_xlfn.XLOOKUP(G7,$Z$3:$Z$6,$AA$3:$AA$6,0)</f>
        <v>5.2586760000000004</v>
      </c>
      <c r="I7" s="63">
        <f t="shared" ref="I7:I13" ca="1" si="17">_xlfn.XLOOKUP(G7,$Z$3:$Z$6,$AB$3:$AB$6,0)</f>
        <v>60.290962</v>
      </c>
      <c r="J7" s="8">
        <f t="shared" ca="1" si="1"/>
        <v>583.82346819600002</v>
      </c>
      <c r="K7" s="8">
        <f t="shared" ca="1" si="1"/>
        <v>6693.5628922020005</v>
      </c>
      <c r="L7" s="2" t="s">
        <v>17</v>
      </c>
      <c r="M7" s="3" cm="1">
        <f t="array" aca="1" ref="M7" ca="1">_xlfn.XLOOKUP(B7,$R$20:$R$47,_xlfn.XLOOKUP(G7,$S$19:$V$19,$S$20:$V$47))*2</f>
        <v>50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12"/>
        <v>Knappskog</v>
      </c>
      <c r="C8" s="3">
        <f t="shared" ca="1" si="13"/>
        <v>5.0559289999999999</v>
      </c>
      <c r="D8" s="4">
        <f t="shared" ca="1" si="14"/>
        <v>60.382877999999998</v>
      </c>
      <c r="E8" s="5">
        <f t="shared" ca="1" si="0"/>
        <v>561.31429350899998</v>
      </c>
      <c r="F8" s="5">
        <f t="shared" ca="1" si="0"/>
        <v>6703.7674984380001</v>
      </c>
      <c r="G8" s="3" t="str">
        <f t="shared" ca="1" si="15"/>
        <v>Bergenhus</v>
      </c>
      <c r="H8" s="6">
        <f t="shared" ca="1" si="16"/>
        <v>5.3261630000000002</v>
      </c>
      <c r="I8" s="63">
        <f t="shared" ca="1" si="17"/>
        <v>60.395409000000001</v>
      </c>
      <c r="J8" s="8">
        <f t="shared" ca="1" si="1"/>
        <v>591.31594242300002</v>
      </c>
      <c r="K8" s="8">
        <f t="shared" ca="1" si="1"/>
        <v>6705.1587025890003</v>
      </c>
      <c r="L8" s="2" t="s">
        <v>17</v>
      </c>
      <c r="M8" s="3" cm="1">
        <f t="array" aca="1" ref="M8" ca="1">_xlfn.XLOOKUP(B8,$R$20:$R$47,_xlfn.XLOOKUP(G8,$S$19:$V$19,$S$20:$V$47))*2</f>
        <v>54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12"/>
        <v>Knarrevik</v>
      </c>
      <c r="C9" s="3">
        <f t="shared" ca="1" si="13"/>
        <v>5.1530250000000004</v>
      </c>
      <c r="D9" s="4">
        <f t="shared" ca="1" si="14"/>
        <v>60.368082999999999</v>
      </c>
      <c r="E9" s="5">
        <f t="shared" ca="1" si="0"/>
        <v>572.0939885250001</v>
      </c>
      <c r="F9" s="5">
        <f t="shared" ca="1" si="0"/>
        <v>6702.1249427430002</v>
      </c>
      <c r="G9" s="3" t="str">
        <f t="shared" ca="1" si="15"/>
        <v>Ytrebygda</v>
      </c>
      <c r="H9" s="6">
        <f t="shared" ca="1" si="16"/>
        <v>5.2586760000000004</v>
      </c>
      <c r="I9" s="63">
        <f t="shared" ca="1" si="17"/>
        <v>60.290962</v>
      </c>
      <c r="J9" s="8">
        <f t="shared" ca="1" si="1"/>
        <v>583.82346819600002</v>
      </c>
      <c r="K9" s="8">
        <f t="shared" ca="1" si="1"/>
        <v>6693.5628922020005</v>
      </c>
      <c r="L9" s="2" t="s">
        <v>17</v>
      </c>
      <c r="M9" s="3" cm="1">
        <f t="array" aca="1" ref="M9" ca="1">_xlfn.XLOOKUP(B9,$R$20:$R$47,_xlfn.XLOOKUP(G9,$S$19:$V$19,$S$20:$V$47))*2</f>
        <v>30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12"/>
        <v>Foldnes</v>
      </c>
      <c r="C10" s="3">
        <f t="shared" ca="1" si="13"/>
        <v>5.1065680000000002</v>
      </c>
      <c r="D10" s="4">
        <f t="shared" ca="1" si="14"/>
        <v>60.375988</v>
      </c>
      <c r="E10" s="5">
        <f t="shared" ca="1" si="0"/>
        <v>566.93628592800007</v>
      </c>
      <c r="F10" s="5">
        <f t="shared" ca="1" si="0"/>
        <v>6703.0025637480003</v>
      </c>
      <c r="G10" s="3" t="str">
        <f t="shared" ca="1" si="15"/>
        <v>Bergenhus</v>
      </c>
      <c r="H10" s="6">
        <f t="shared" ca="1" si="16"/>
        <v>5.3261630000000002</v>
      </c>
      <c r="I10" s="63">
        <f t="shared" ca="1" si="17"/>
        <v>60.395409000000001</v>
      </c>
      <c r="J10" s="8">
        <f t="shared" ca="1" si="1"/>
        <v>591.31594242300002</v>
      </c>
      <c r="K10" s="8">
        <f t="shared" ca="1" si="1"/>
        <v>6705.1587025890003</v>
      </c>
      <c r="L10" s="2" t="s">
        <v>17</v>
      </c>
      <c r="M10" s="3" cm="1">
        <f t="array" aca="1" ref="M10" ca="1">_xlfn.XLOOKUP(B10,$R$20:$R$47,_xlfn.XLOOKUP(G10,$S$19:$V$19,$S$20:$V$47))*2</f>
        <v>54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12"/>
        <v>Kolltveit</v>
      </c>
      <c r="C11" s="3">
        <f t="shared" ca="1" si="13"/>
        <v>5.0878129999999997</v>
      </c>
      <c r="D11" s="4">
        <f t="shared" ca="1" si="14"/>
        <v>60.352223000000002</v>
      </c>
      <c r="E11" s="5">
        <f t="shared" ca="1" si="0"/>
        <v>564.85408707299996</v>
      </c>
      <c r="F11" s="5">
        <f t="shared" ca="1" si="0"/>
        <v>6700.3641496830005</v>
      </c>
      <c r="G11" s="3" t="str">
        <f t="shared" ca="1" si="15"/>
        <v>Bergenhus</v>
      </c>
      <c r="H11" s="6">
        <f t="shared" ca="1" si="16"/>
        <v>5.3261630000000002</v>
      </c>
      <c r="I11" s="63">
        <f t="shared" ca="1" si="17"/>
        <v>60.395409000000001</v>
      </c>
      <c r="J11" s="8">
        <f t="shared" ca="1" si="1"/>
        <v>591.31594242300002</v>
      </c>
      <c r="K11" s="8">
        <f t="shared" ca="1" si="1"/>
        <v>6705.1587025890003</v>
      </c>
      <c r="L11" s="2" t="s">
        <v>17</v>
      </c>
      <c r="M11" s="3" cm="1">
        <f t="array" aca="1" ref="M11" ca="1">_xlfn.XLOOKUP(B11,$R$20:$R$47,_xlfn.XLOOKUP(G11,$S$19:$V$19,$S$20:$V$47))*2</f>
        <v>52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12"/>
        <v>Knarrevik</v>
      </c>
      <c r="C12" s="3">
        <f t="shared" ca="1" si="13"/>
        <v>5.1530250000000004</v>
      </c>
      <c r="D12" s="4">
        <f t="shared" ca="1" si="14"/>
        <v>60.368082999999999</v>
      </c>
      <c r="E12" s="5">
        <f t="shared" ca="1" si="0"/>
        <v>572.0939885250001</v>
      </c>
      <c r="F12" s="5">
        <f t="shared" ca="1" si="0"/>
        <v>6702.1249427430002</v>
      </c>
      <c r="G12" s="3" t="str">
        <f t="shared" ca="1" si="15"/>
        <v>Bergenhus</v>
      </c>
      <c r="H12" s="6">
        <f t="shared" ca="1" si="16"/>
        <v>5.3261630000000002</v>
      </c>
      <c r="I12" s="63">
        <f t="shared" ca="1" si="17"/>
        <v>60.395409000000001</v>
      </c>
      <c r="J12" s="8">
        <f t="shared" ca="1" si="1"/>
        <v>591.31594242300002</v>
      </c>
      <c r="K12" s="8">
        <f t="shared" ca="1" si="1"/>
        <v>6705.1587025890003</v>
      </c>
      <c r="L12" s="2" t="s">
        <v>17</v>
      </c>
      <c r="M12" s="3" cm="1">
        <f t="array" aca="1" ref="M12" ca="1">_xlfn.XLOOKUP(B12,$R$20:$R$47,_xlfn.XLOOKUP(G12,$S$19:$V$19,$S$20:$V$47))*2</f>
        <v>36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12"/>
        <v>Spjeld</v>
      </c>
      <c r="C13" s="3">
        <f t="shared" ca="1" si="13"/>
        <v>5.0396080000000003</v>
      </c>
      <c r="D13" s="4">
        <f t="shared" ca="1" si="14"/>
        <v>60.390343000000001</v>
      </c>
      <c r="E13" s="5">
        <f t="shared" ca="1" si="0"/>
        <v>559.50231976800001</v>
      </c>
      <c r="F13" s="5">
        <f t="shared" ca="1" si="0"/>
        <v>6704.5962702030001</v>
      </c>
      <c r="G13" s="3" t="str">
        <f t="shared" ca="1" si="15"/>
        <v>Årstad</v>
      </c>
      <c r="H13" s="6">
        <f t="shared" ca="1" si="16"/>
        <v>5.3523550000000002</v>
      </c>
      <c r="I13" s="63">
        <f t="shared" ca="1" si="17"/>
        <v>60.363500999999999</v>
      </c>
      <c r="J13" s="8">
        <f t="shared" ca="1" si="1"/>
        <v>594.22380445500005</v>
      </c>
      <c r="K13" s="8">
        <f t="shared" ca="1" si="1"/>
        <v>6701.6162445210002</v>
      </c>
      <c r="L13" s="2" t="s">
        <v>17</v>
      </c>
      <c r="M13" s="3" cm="1">
        <f t="array" aca="1" ref="M13" ca="1">_xlfn.XLOOKUP(B13,$R$20:$R$47,_xlfn.XLOOKUP(G13,$S$19:$V$19,$S$20:$V$47))*2</f>
        <v>58</v>
      </c>
    </row>
    <row r="14" spans="1:28" ht="15.75" customHeight="1" x14ac:dyDescent="0.2">
      <c r="A14" s="2" t="s">
        <v>26</v>
      </c>
      <c r="B14" s="3" t="str">
        <f t="shared" ca="1" si="12"/>
        <v>Foldnes</v>
      </c>
      <c r="C14" s="3">
        <f t="shared" ca="1" si="13"/>
        <v>5.1065680000000002</v>
      </c>
      <c r="D14" s="4">
        <f t="shared" ref="D14:D16" ca="1" si="18">_xlfn.XLOOKUP(B14,$W$3:$W$12,$Y$3:$Y$12,0)</f>
        <v>60.375988</v>
      </c>
      <c r="E14" s="5">
        <f t="shared" ref="E14:E16" ca="1" si="19">C14*111.021</f>
        <v>566.93628592800007</v>
      </c>
      <c r="F14" s="5">
        <f t="shared" ref="F14:F16" ca="1" si="20">D14*111.021</f>
        <v>6703.0025637480003</v>
      </c>
      <c r="G14" s="3" t="str">
        <f t="shared" ca="1" si="15"/>
        <v>Laksevåg</v>
      </c>
      <c r="H14" s="6">
        <f t="shared" ca="1" si="16"/>
        <v>5.2647930000000001</v>
      </c>
      <c r="I14" s="63">
        <f t="shared" ref="I14:I16" ca="1" si="21">_xlfn.XLOOKUP(G14,$Z$3:$Z$6,$AB$3:$AB$6,0)</f>
        <v>60.379098999999997</v>
      </c>
      <c r="J14" s="8">
        <f t="shared" ref="J14:J16" ca="1" si="22">H14*111.021</f>
        <v>584.50258365299999</v>
      </c>
      <c r="K14" s="8">
        <f t="shared" ref="K14:K16" ca="1" si="23">I14*111.021</f>
        <v>6703.3479500789999</v>
      </c>
      <c r="L14" s="2" t="s">
        <v>17</v>
      </c>
      <c r="M14" s="3" cm="1">
        <f t="array" aca="1" ref="M14" ca="1">_xlfn.XLOOKUP(B14,$R$20:$R$47,_xlfn.XLOOKUP(G14,$S$19:$V$19,$S$20:$V$47))*2</f>
        <v>40</v>
      </c>
    </row>
    <row r="15" spans="1:28" ht="14.25" x14ac:dyDescent="0.2">
      <c r="A15" s="2" t="s">
        <v>26</v>
      </c>
      <c r="B15" s="3" t="str">
        <f t="shared" ca="1" si="12"/>
        <v>Brattholmen</v>
      </c>
      <c r="C15" s="3">
        <f t="shared" ca="1" si="13"/>
        <v>5.1522740000000002</v>
      </c>
      <c r="D15" s="4">
        <f t="shared" ca="1" si="18"/>
        <v>60.354616</v>
      </c>
      <c r="E15" s="5">
        <f t="shared" ca="1" si="19"/>
        <v>572.01061175400002</v>
      </c>
      <c r="F15" s="5">
        <f t="shared" ca="1" si="20"/>
        <v>6700.629822936</v>
      </c>
      <c r="G15" s="3" t="str">
        <f t="shared" ca="1" si="15"/>
        <v>Ytrebygda</v>
      </c>
      <c r="H15" s="6">
        <f t="shared" ca="1" si="16"/>
        <v>5.2586760000000004</v>
      </c>
      <c r="I15" s="63">
        <f t="shared" ca="1" si="21"/>
        <v>60.290962</v>
      </c>
      <c r="J15" s="8">
        <f t="shared" ca="1" si="22"/>
        <v>583.82346819600002</v>
      </c>
      <c r="K15" s="8">
        <f t="shared" ca="1" si="23"/>
        <v>6693.5628922020005</v>
      </c>
      <c r="L15" s="2" t="s">
        <v>17</v>
      </c>
      <c r="M15" s="3" cm="1">
        <f t="array" aca="1" ref="M15" ca="1">_xlfn.XLOOKUP(B15,$R$20:$R$47,_xlfn.XLOOKUP(G15,$S$19:$V$19,$S$20:$V$47))*2</f>
        <v>42</v>
      </c>
    </row>
    <row r="16" spans="1:28" ht="14.25" x14ac:dyDescent="0.2">
      <c r="A16" s="2" t="s">
        <v>26</v>
      </c>
      <c r="B16" s="3" t="str">
        <f t="shared" ca="1" si="12"/>
        <v>Kolltveit</v>
      </c>
      <c r="C16" s="3">
        <f t="shared" ca="1" si="13"/>
        <v>5.0878129999999997</v>
      </c>
      <c r="D16" s="4">
        <f t="shared" ca="1" si="18"/>
        <v>60.352223000000002</v>
      </c>
      <c r="E16" s="5">
        <f t="shared" ca="1" si="19"/>
        <v>564.85408707299996</v>
      </c>
      <c r="F16" s="5">
        <f t="shared" ca="1" si="20"/>
        <v>6700.3641496830005</v>
      </c>
      <c r="G16" s="3" t="str">
        <f t="shared" ca="1" si="15"/>
        <v>Laksevåg</v>
      </c>
      <c r="H16" s="6">
        <f t="shared" ca="1" si="16"/>
        <v>5.2647930000000001</v>
      </c>
      <c r="I16" s="63">
        <f t="shared" ca="1" si="21"/>
        <v>60.379098999999997</v>
      </c>
      <c r="J16" s="8">
        <f t="shared" ca="1" si="22"/>
        <v>584.50258365299999</v>
      </c>
      <c r="K16" s="8">
        <f t="shared" ca="1" si="23"/>
        <v>6703.3479500789999</v>
      </c>
      <c r="L16" s="2" t="s">
        <v>17</v>
      </c>
      <c r="M16" s="3" cm="1">
        <f t="array" aca="1" ref="M16" ca="1">_xlfn.XLOOKUP(B16,$R$20:$R$47,_xlfn.XLOOKUP(G16,$S$19:$V$19,$S$20:$V$47))*2</f>
        <v>38</v>
      </c>
    </row>
    <row r="17" spans="1:26" ht="15.75" x14ac:dyDescent="0.3">
      <c r="A17" s="11"/>
      <c r="D17" s="4"/>
      <c r="E17" s="5"/>
      <c r="F17" s="5"/>
      <c r="H17" s="6"/>
      <c r="I17" s="63"/>
      <c r="J17" s="8"/>
      <c r="K17" s="8"/>
    </row>
    <row r="18" spans="1:26" ht="15.75" x14ac:dyDescent="0.3">
      <c r="A18" s="11"/>
      <c r="D18" s="4"/>
      <c r="E18" s="5"/>
      <c r="F18" s="5"/>
      <c r="H18" s="6"/>
      <c r="I18" s="63"/>
      <c r="J18" s="8"/>
      <c r="K18" s="8"/>
    </row>
    <row r="19" spans="1:26" ht="15.75" x14ac:dyDescent="0.3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24">S25+7</f>
        <v>27</v>
      </c>
      <c r="U25" s="23">
        <f t="shared" ref="U25:U47" si="25">S25+4</f>
        <v>24</v>
      </c>
      <c r="V25" s="24">
        <f t="shared" ref="V25:V47" si="26">S25+8</f>
        <v>28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24"/>
        <v>28</v>
      </c>
      <c r="U26" s="17">
        <f t="shared" si="25"/>
        <v>25</v>
      </c>
      <c r="V26" s="18">
        <f t="shared" si="26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24"/>
        <v>24</v>
      </c>
      <c r="U27" s="15">
        <f t="shared" si="25"/>
        <v>21</v>
      </c>
      <c r="V27" s="17">
        <f t="shared" si="26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24"/>
        <v>22</v>
      </c>
      <c r="U28" s="19">
        <f t="shared" si="25"/>
        <v>19</v>
      </c>
      <c r="V28" s="21">
        <f t="shared" si="26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24"/>
        <v>27</v>
      </c>
      <c r="U29" s="23">
        <f t="shared" si="25"/>
        <v>24</v>
      </c>
      <c r="V29" s="24">
        <f t="shared" si="26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24"/>
        <v>22</v>
      </c>
      <c r="U30" s="19">
        <f t="shared" si="25"/>
        <v>19</v>
      </c>
      <c r="V30" s="21">
        <f t="shared" si="26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24"/>
        <v>28</v>
      </c>
      <c r="U31" s="17">
        <f t="shared" si="25"/>
        <v>25</v>
      </c>
      <c r="V31" s="18">
        <f t="shared" si="26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24"/>
        <v>36</v>
      </c>
      <c r="U32" s="37">
        <f t="shared" si="25"/>
        <v>33</v>
      </c>
      <c r="V32" s="38">
        <f t="shared" si="26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24"/>
        <v>18</v>
      </c>
      <c r="U33" s="34">
        <f t="shared" si="25"/>
        <v>15</v>
      </c>
      <c r="V33" s="19">
        <f t="shared" si="26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24"/>
        <v>7</v>
      </c>
      <c r="U34" s="43">
        <f t="shared" si="25"/>
        <v>4</v>
      </c>
      <c r="V34" s="44">
        <f t="shared" si="26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24"/>
        <v>21</v>
      </c>
      <c r="U35" s="40">
        <f t="shared" si="25"/>
        <v>18</v>
      </c>
      <c r="V35" s="35">
        <f t="shared" si="26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24"/>
        <v>40</v>
      </c>
      <c r="U36" s="38">
        <f t="shared" si="25"/>
        <v>37</v>
      </c>
      <c r="V36" s="47">
        <f t="shared" si="26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24"/>
        <v>24</v>
      </c>
      <c r="U37" s="15">
        <f t="shared" si="25"/>
        <v>21</v>
      </c>
      <c r="V37" s="17">
        <f t="shared" si="26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24"/>
        <v>39</v>
      </c>
      <c r="U38" s="36">
        <f t="shared" si="25"/>
        <v>36</v>
      </c>
      <c r="V38" s="46">
        <f t="shared" si="26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24"/>
        <v>44</v>
      </c>
      <c r="U39" s="47">
        <f t="shared" si="25"/>
        <v>41</v>
      </c>
      <c r="V39" s="51">
        <f t="shared" si="26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24"/>
        <v>7</v>
      </c>
      <c r="U40" s="43">
        <f t="shared" si="25"/>
        <v>4</v>
      </c>
      <c r="V40" s="44">
        <f t="shared" si="26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24"/>
        <v>47</v>
      </c>
      <c r="U41" s="50">
        <f t="shared" si="25"/>
        <v>44</v>
      </c>
      <c r="V41" s="52">
        <f t="shared" si="26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24"/>
        <v>35</v>
      </c>
      <c r="U42" s="48">
        <f t="shared" si="25"/>
        <v>32</v>
      </c>
      <c r="V42" s="36">
        <f t="shared" si="26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24"/>
        <v>43</v>
      </c>
      <c r="U43" s="46">
        <f t="shared" si="25"/>
        <v>40</v>
      </c>
      <c r="V43" s="50">
        <f t="shared" si="26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24"/>
        <v>51</v>
      </c>
      <c r="U44" s="52">
        <f t="shared" si="25"/>
        <v>48</v>
      </c>
      <c r="V44" s="28">
        <f t="shared" si="26"/>
        <v>52</v>
      </c>
    </row>
    <row r="45" spans="1:22" ht="15" x14ac:dyDescent="0.25">
      <c r="R45" s="58" t="s">
        <v>60</v>
      </c>
      <c r="S45" s="55">
        <v>30</v>
      </c>
      <c r="T45" s="38">
        <f t="shared" si="24"/>
        <v>37</v>
      </c>
      <c r="U45" s="56">
        <f t="shared" si="25"/>
        <v>34</v>
      </c>
      <c r="V45" s="57">
        <f t="shared" si="26"/>
        <v>38</v>
      </c>
    </row>
    <row r="46" spans="1:22" ht="15" x14ac:dyDescent="0.25">
      <c r="R46" s="58" t="s">
        <v>36</v>
      </c>
      <c r="S46" s="34">
        <v>15</v>
      </c>
      <c r="T46" s="35">
        <f t="shared" si="24"/>
        <v>22</v>
      </c>
      <c r="U46" s="19">
        <f t="shared" si="25"/>
        <v>19</v>
      </c>
      <c r="V46" s="21">
        <f t="shared" si="26"/>
        <v>23</v>
      </c>
    </row>
    <row r="47" spans="1:22" ht="15" x14ac:dyDescent="0.25">
      <c r="R47" s="58" t="s">
        <v>15</v>
      </c>
      <c r="S47" s="59">
        <v>26</v>
      </c>
      <c r="T47" s="16">
        <f t="shared" si="24"/>
        <v>33</v>
      </c>
      <c r="U47" s="23">
        <f t="shared" si="25"/>
        <v>30</v>
      </c>
      <c r="V47" s="24">
        <f t="shared" si="26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BEDF2-F22F-EF43-AA7F-DBAAF482104E}">
  <dimension ref="A1:AB932"/>
  <sheetViews>
    <sheetView workbookViewId="0">
      <selection activeCell="H24" sqref="H24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1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1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:H1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ref="E4" si="4">C4*111.021</f>
        <v>554.37814551299994</v>
      </c>
      <c r="F4" s="5">
        <f t="shared" ref="F4" si="5">D4*111.021</f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ref="J4" si="6">H4*111.021</f>
        <v>591.31594242300002</v>
      </c>
      <c r="K4" s="8">
        <f t="shared" ref="K4" si="7">I4*111.021</f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26</v>
      </c>
      <c r="B5" s="3" t="str">
        <f t="shared" ref="B5:B13" ca="1" si="8">INDEX($W$3:$W$12,RANDBETWEEN(1,ROWS($W$3:$W$12)),1)</f>
        <v>Straume</v>
      </c>
      <c r="C5" s="3">
        <f t="shared" ref="C5:C13" ca="1" si="9">_xlfn.XLOOKUP(B5,$W$3:$W$12,$X$3:$X$12,0)</f>
        <v>5.1213329999999999</v>
      </c>
      <c r="D5" s="4">
        <f t="shared" ca="1" si="2"/>
        <v>60.356560999999999</v>
      </c>
      <c r="E5" s="5">
        <f t="shared" ca="1" si="0"/>
        <v>568.57551099299997</v>
      </c>
      <c r="F5" s="5">
        <f t="shared" ca="1" si="0"/>
        <v>6700.8457587809999</v>
      </c>
      <c r="G5" s="3" t="str">
        <f t="shared" ref="G5:G13" ca="1" si="10">INDEX($Z$3:$Z$6,RANDBETWEEN(1,ROWS($Z$3:$Z$6)),1)</f>
        <v>Årstad</v>
      </c>
      <c r="H5" s="6">
        <f t="shared" ca="1" si="3"/>
        <v>5.3523550000000002</v>
      </c>
      <c r="I5" s="63">
        <f t="shared" ref="I5:I11" ca="1" si="11">_xlfn.XLOOKUP(G5,$Z$3:$Z$6,$AB$3:$AB$6,0)</f>
        <v>60.363500999999999</v>
      </c>
      <c r="J5" s="8">
        <f t="shared" ca="1" si="1"/>
        <v>594.22380445500005</v>
      </c>
      <c r="K5" s="8">
        <f t="shared" ca="1" si="1"/>
        <v>6701.6162445210002</v>
      </c>
      <c r="L5" s="2" t="s">
        <v>17</v>
      </c>
      <c r="M5" s="3" cm="1">
        <f t="array" aca="1" ref="M5" ca="1">_xlfn.XLOOKUP(B5,$R$20:$R$47,_xlfn.XLOOKUP(G5,$S$19:$V$19,$S$20:$V$47))*2</f>
        <v>46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26</v>
      </c>
      <c r="B6" s="3" t="str">
        <f t="shared" ca="1" si="8"/>
        <v>Brattholmen</v>
      </c>
      <c r="C6" s="3">
        <f t="shared" ca="1" si="9"/>
        <v>5.1522740000000002</v>
      </c>
      <c r="D6" s="4">
        <f ca="1">_xlfn.XLOOKUP(B6,$W$3:$W$12,$Y$3:$Y$12,0)</f>
        <v>60.354616</v>
      </c>
      <c r="E6" s="5">
        <f t="shared" ca="1" si="0"/>
        <v>572.01061175400002</v>
      </c>
      <c r="F6" s="5">
        <f t="shared" ca="1" si="0"/>
        <v>6700.629822936</v>
      </c>
      <c r="G6" s="3" t="str">
        <f t="shared" ca="1" si="10"/>
        <v>Bergenhus</v>
      </c>
      <c r="H6" s="6">
        <f t="shared" ca="1" si="3"/>
        <v>5.3261630000000002</v>
      </c>
      <c r="I6" s="63">
        <f t="shared" ca="1" si="11"/>
        <v>60.395409000000001</v>
      </c>
      <c r="J6" s="8">
        <f t="shared" ca="1" si="1"/>
        <v>591.31594242300002</v>
      </c>
      <c r="K6" s="8">
        <f t="shared" ca="1" si="1"/>
        <v>6705.1587025890003</v>
      </c>
      <c r="L6" s="2" t="s">
        <v>17</v>
      </c>
      <c r="M6" s="3" cm="1">
        <f t="array" aca="1" ref="M6" ca="1">_xlfn.XLOOKUP(B6,$R$20:$R$47,_xlfn.XLOOKUP(G6,$S$19:$V$19,$S$20:$V$47))*2</f>
        <v>48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ca="1" si="8"/>
        <v>Brattholmen</v>
      </c>
      <c r="C7" s="3">
        <f t="shared" ca="1" si="9"/>
        <v>5.1522740000000002</v>
      </c>
      <c r="D7" s="4">
        <f t="shared" ref="D7:D11" ca="1" si="12">_xlfn.XLOOKUP(B7,$W$3:$W$12,$Y$3:$Y$12,0)</f>
        <v>60.354616</v>
      </c>
      <c r="E7" s="5">
        <f t="shared" ca="1" si="0"/>
        <v>572.01061175400002</v>
      </c>
      <c r="F7" s="5">
        <f t="shared" ca="1" si="0"/>
        <v>6700.629822936</v>
      </c>
      <c r="G7" s="3" t="str">
        <f t="shared" ca="1" si="10"/>
        <v>Laksevåg</v>
      </c>
      <c r="H7" s="6">
        <f t="shared" ca="1" si="3"/>
        <v>5.2647930000000001</v>
      </c>
      <c r="I7" s="63">
        <f t="shared" ca="1" si="11"/>
        <v>60.379098999999997</v>
      </c>
      <c r="J7" s="8">
        <f t="shared" ca="1" si="1"/>
        <v>584.50258365299999</v>
      </c>
      <c r="K7" s="8">
        <f t="shared" ca="1" si="1"/>
        <v>6703.3479500789999</v>
      </c>
      <c r="L7" s="2" t="s">
        <v>17</v>
      </c>
      <c r="M7" s="3" cm="1">
        <f t="array" aca="1" ref="M7" ca="1">_xlfn.XLOOKUP(B7,$R$20:$R$47,_xlfn.XLOOKUP(G7,$S$19:$V$19,$S$20:$V$47))*2</f>
        <v>34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8"/>
        <v>Straume</v>
      </c>
      <c r="C8" s="3">
        <f t="shared" ca="1" si="9"/>
        <v>5.1213329999999999</v>
      </c>
      <c r="D8" s="4">
        <f t="shared" ca="1" si="12"/>
        <v>60.356560999999999</v>
      </c>
      <c r="E8" s="5">
        <f t="shared" ca="1" si="0"/>
        <v>568.57551099299997</v>
      </c>
      <c r="F8" s="5">
        <f t="shared" ca="1" si="0"/>
        <v>6700.8457587809999</v>
      </c>
      <c r="G8" s="3" t="str">
        <f t="shared" ca="1" si="10"/>
        <v>Ytrebygda</v>
      </c>
      <c r="H8" s="6">
        <f t="shared" ca="1" si="3"/>
        <v>5.2586760000000004</v>
      </c>
      <c r="I8" s="63">
        <f t="shared" ca="1" si="11"/>
        <v>60.290962</v>
      </c>
      <c r="J8" s="8">
        <f t="shared" ca="1" si="1"/>
        <v>583.82346819600002</v>
      </c>
      <c r="K8" s="8">
        <f t="shared" ca="1" si="1"/>
        <v>6693.5628922020005</v>
      </c>
      <c r="L8" s="2" t="s">
        <v>17</v>
      </c>
      <c r="M8" s="3" cm="1">
        <f t="array" aca="1" ref="M8" ca="1">_xlfn.XLOOKUP(B8,$R$20:$R$47,_xlfn.XLOOKUP(G8,$S$19:$V$19,$S$20:$V$47))*2</f>
        <v>38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8"/>
        <v>Telavåg</v>
      </c>
      <c r="C9" s="3">
        <f t="shared" ca="1" si="9"/>
        <v>4.9820219999999997</v>
      </c>
      <c r="D9" s="4">
        <f t="shared" ca="1" si="12"/>
        <v>60.261564</v>
      </c>
      <c r="E9" s="5">
        <f t="shared" ca="1" si="0"/>
        <v>553.10906446199999</v>
      </c>
      <c r="F9" s="5">
        <f t="shared" ca="1" si="0"/>
        <v>6690.2990968439999</v>
      </c>
      <c r="G9" s="3" t="str">
        <f t="shared" ca="1" si="10"/>
        <v>Bergenhus</v>
      </c>
      <c r="H9" s="6">
        <f t="shared" ca="1" si="3"/>
        <v>5.3261630000000002</v>
      </c>
      <c r="I9" s="63">
        <f t="shared" ca="1" si="11"/>
        <v>60.395409000000001</v>
      </c>
      <c r="J9" s="8">
        <f t="shared" ca="1" si="1"/>
        <v>591.31594242300002</v>
      </c>
      <c r="K9" s="8">
        <f t="shared" ca="1" si="1"/>
        <v>6705.1587025890003</v>
      </c>
      <c r="L9" s="2" t="s">
        <v>17</v>
      </c>
      <c r="M9" s="3" cm="1">
        <f t="array" aca="1" ref="M9" ca="1">_xlfn.XLOOKUP(B9,$R$20:$R$47,_xlfn.XLOOKUP(G9,$S$19:$V$19,$S$20:$V$47))*2</f>
        <v>94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8"/>
        <v>Kolltveit</v>
      </c>
      <c r="C10" s="3">
        <f t="shared" ca="1" si="9"/>
        <v>5.0878129999999997</v>
      </c>
      <c r="D10" s="4">
        <f t="shared" ca="1" si="12"/>
        <v>60.352223000000002</v>
      </c>
      <c r="E10" s="5">
        <f t="shared" ca="1" si="0"/>
        <v>564.85408707299996</v>
      </c>
      <c r="F10" s="5">
        <f t="shared" ca="1" si="0"/>
        <v>6700.3641496830005</v>
      </c>
      <c r="G10" s="3" t="str">
        <f t="shared" ca="1" si="10"/>
        <v>Laksevåg</v>
      </c>
      <c r="H10" s="6">
        <f t="shared" ca="1" si="3"/>
        <v>5.2647930000000001</v>
      </c>
      <c r="I10" s="63">
        <f t="shared" ca="1" si="11"/>
        <v>60.379098999999997</v>
      </c>
      <c r="J10" s="8">
        <f t="shared" ca="1" si="1"/>
        <v>584.50258365299999</v>
      </c>
      <c r="K10" s="8">
        <f t="shared" ca="1" si="1"/>
        <v>6703.3479500789999</v>
      </c>
      <c r="L10" s="2" t="s">
        <v>17</v>
      </c>
      <c r="M10" s="3" cm="1">
        <f t="array" aca="1" ref="M10" ca="1">_xlfn.XLOOKUP(B10,$R$20:$R$47,_xlfn.XLOOKUP(G10,$S$19:$V$19,$S$20:$V$47))*2</f>
        <v>38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8"/>
        <v>Knappskog</v>
      </c>
      <c r="C11" s="3">
        <f t="shared" ca="1" si="9"/>
        <v>5.0559289999999999</v>
      </c>
      <c r="D11" s="4">
        <f t="shared" ca="1" si="12"/>
        <v>60.382877999999998</v>
      </c>
      <c r="E11" s="5">
        <f t="shared" ca="1" si="0"/>
        <v>561.31429350899998</v>
      </c>
      <c r="F11" s="5">
        <f t="shared" ca="1" si="0"/>
        <v>6703.7674984380001</v>
      </c>
      <c r="G11" s="3" t="str">
        <f t="shared" ca="1" si="10"/>
        <v>Laksevåg</v>
      </c>
      <c r="H11" s="6">
        <f t="shared" ca="1" si="3"/>
        <v>5.2647930000000001</v>
      </c>
      <c r="I11" s="63">
        <f t="shared" ca="1" si="11"/>
        <v>60.379098999999997</v>
      </c>
      <c r="J11" s="8">
        <f t="shared" ca="1" si="1"/>
        <v>584.50258365299999</v>
      </c>
      <c r="K11" s="8">
        <f t="shared" ca="1" si="1"/>
        <v>6703.3479500789999</v>
      </c>
      <c r="L11" s="2" t="s">
        <v>17</v>
      </c>
      <c r="M11" s="3" cm="1">
        <f t="array" aca="1" ref="M11" ca="1">_xlfn.XLOOKUP(B11,$R$20:$R$47,_xlfn.XLOOKUP(G11,$S$19:$V$19,$S$20:$V$47))*2</f>
        <v>42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8"/>
        <v>Spjeld</v>
      </c>
      <c r="C12" s="3">
        <f t="shared" ca="1" si="9"/>
        <v>5.0396080000000003</v>
      </c>
      <c r="D12" s="4">
        <f t="shared" ref="D12:D13" ca="1" si="13">_xlfn.XLOOKUP(B12,$W$3:$W$12,$Y$3:$Y$12,0)</f>
        <v>60.390343000000001</v>
      </c>
      <c r="E12" s="5">
        <f t="shared" ref="E12:E13" ca="1" si="14">C12*111.021</f>
        <v>559.50231976800001</v>
      </c>
      <c r="F12" s="5">
        <f t="shared" ref="F12:F13" ca="1" si="15">D12*111.021</f>
        <v>6704.5962702030001</v>
      </c>
      <c r="G12" s="3" t="str">
        <f t="shared" ca="1" si="10"/>
        <v>Laksevåg</v>
      </c>
      <c r="H12" s="6">
        <f t="shared" ca="1" si="3"/>
        <v>5.2647930000000001</v>
      </c>
      <c r="I12" s="63">
        <f t="shared" ref="I12:I13" ca="1" si="16">_xlfn.XLOOKUP(G12,$Z$3:$Z$6,$AB$3:$AB$6,0)</f>
        <v>60.379098999999997</v>
      </c>
      <c r="J12" s="8">
        <f t="shared" ref="J12:J13" ca="1" si="17">H12*111.021</f>
        <v>584.50258365299999</v>
      </c>
      <c r="K12" s="8">
        <f t="shared" ref="K12:K13" ca="1" si="18">I12*111.021</f>
        <v>6703.3479500789999</v>
      </c>
      <c r="L12" s="2" t="s">
        <v>17</v>
      </c>
      <c r="M12" s="3" cm="1">
        <f t="array" aca="1" ref="M12" ca="1">_xlfn.XLOOKUP(B12,$R$20:$R$47,_xlfn.XLOOKUP(G12,$S$19:$V$19,$S$20:$V$47))*2</f>
        <v>42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8"/>
        <v>Telavåg</v>
      </c>
      <c r="C13" s="3">
        <f t="shared" ca="1" si="9"/>
        <v>4.9820219999999997</v>
      </c>
      <c r="D13" s="4">
        <f t="shared" ca="1" si="13"/>
        <v>60.261564</v>
      </c>
      <c r="E13" s="5">
        <f t="shared" ca="1" si="14"/>
        <v>553.10906446199999</v>
      </c>
      <c r="F13" s="5">
        <f t="shared" ca="1" si="15"/>
        <v>6690.2990968439999</v>
      </c>
      <c r="G13" s="3" t="str">
        <f t="shared" ca="1" si="10"/>
        <v>Årstad</v>
      </c>
      <c r="H13" s="6">
        <f t="shared" ca="1" si="3"/>
        <v>5.3523550000000002</v>
      </c>
      <c r="I13" s="63">
        <f t="shared" ca="1" si="16"/>
        <v>60.363500999999999</v>
      </c>
      <c r="J13" s="8">
        <f t="shared" ca="1" si="17"/>
        <v>594.22380445500005</v>
      </c>
      <c r="K13" s="8">
        <f t="shared" ca="1" si="18"/>
        <v>6701.6162445210002</v>
      </c>
      <c r="L13" s="2" t="s">
        <v>17</v>
      </c>
      <c r="M13" s="3" cm="1">
        <f t="array" aca="1" ref="M13" ca="1">_xlfn.XLOOKUP(B13,$R$20:$R$47,_xlfn.XLOOKUP(G13,$S$19:$V$19,$S$20:$V$47))*2</f>
        <v>96</v>
      </c>
    </row>
    <row r="14" spans="1:28" ht="15.75" customHeight="1" x14ac:dyDescent="0.2"/>
    <row r="15" spans="1:28" ht="14.25" x14ac:dyDescent="0.2">
      <c r="D15" s="4"/>
      <c r="E15" s="5"/>
      <c r="F15" s="5"/>
      <c r="H15" s="6"/>
      <c r="I15" s="63"/>
      <c r="J15" s="8"/>
      <c r="K15" s="8"/>
    </row>
    <row r="16" spans="1:28" ht="15.75" x14ac:dyDescent="0.3">
      <c r="A16" s="11"/>
      <c r="D16" s="4"/>
      <c r="E16" s="5"/>
      <c r="F16" s="5"/>
      <c r="H16" s="6"/>
      <c r="I16" s="63"/>
      <c r="J16" s="8"/>
      <c r="K16" s="8"/>
    </row>
    <row r="17" spans="1:26" ht="15.75" x14ac:dyDescent="0.3">
      <c r="A17" s="11"/>
      <c r="D17" s="4"/>
      <c r="E17" s="5"/>
      <c r="F17" s="5"/>
      <c r="H17" s="6"/>
      <c r="I17" s="63"/>
      <c r="J17" s="8"/>
      <c r="K17" s="8"/>
    </row>
    <row r="18" spans="1:26" ht="15.75" x14ac:dyDescent="0.3">
      <c r="A18" s="11"/>
      <c r="D18" s="4"/>
      <c r="E18" s="5"/>
      <c r="F18" s="5"/>
      <c r="H18" s="6"/>
      <c r="I18" s="63"/>
      <c r="J18" s="8"/>
      <c r="K18" s="8"/>
    </row>
    <row r="19" spans="1:26" ht="15.75" x14ac:dyDescent="0.3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19">S25+7</f>
        <v>27</v>
      </c>
      <c r="U25" s="23">
        <f t="shared" ref="U25:U47" si="20">S25+4</f>
        <v>24</v>
      </c>
      <c r="V25" s="24">
        <f t="shared" ref="V25:V47" si="21">S25+8</f>
        <v>28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19"/>
        <v>28</v>
      </c>
      <c r="U26" s="17">
        <f t="shared" si="20"/>
        <v>25</v>
      </c>
      <c r="V26" s="18">
        <f t="shared" si="21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9"/>
        <v>24</v>
      </c>
      <c r="U27" s="15">
        <f t="shared" si="20"/>
        <v>21</v>
      </c>
      <c r="V27" s="17">
        <f t="shared" si="21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9"/>
        <v>22</v>
      </c>
      <c r="U28" s="19">
        <f t="shared" si="20"/>
        <v>19</v>
      </c>
      <c r="V28" s="21">
        <f t="shared" si="21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9"/>
        <v>27</v>
      </c>
      <c r="U29" s="23">
        <f t="shared" si="20"/>
        <v>24</v>
      </c>
      <c r="V29" s="24">
        <f t="shared" si="21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9"/>
        <v>22</v>
      </c>
      <c r="U30" s="19">
        <f t="shared" si="20"/>
        <v>19</v>
      </c>
      <c r="V30" s="21">
        <f t="shared" si="21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9"/>
        <v>28</v>
      </c>
      <c r="U31" s="17">
        <f t="shared" si="20"/>
        <v>25</v>
      </c>
      <c r="V31" s="18">
        <f t="shared" si="21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9"/>
        <v>36</v>
      </c>
      <c r="U32" s="37">
        <f t="shared" si="20"/>
        <v>33</v>
      </c>
      <c r="V32" s="38">
        <f t="shared" si="21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9"/>
        <v>18</v>
      </c>
      <c r="U33" s="34">
        <f t="shared" si="20"/>
        <v>15</v>
      </c>
      <c r="V33" s="19">
        <f t="shared" si="21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9"/>
        <v>7</v>
      </c>
      <c r="U34" s="43">
        <f t="shared" si="20"/>
        <v>4</v>
      </c>
      <c r="V34" s="44">
        <f t="shared" si="21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9"/>
        <v>21</v>
      </c>
      <c r="U35" s="40">
        <f t="shared" si="20"/>
        <v>18</v>
      </c>
      <c r="V35" s="35">
        <f t="shared" si="21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9"/>
        <v>40</v>
      </c>
      <c r="U36" s="38">
        <f t="shared" si="20"/>
        <v>37</v>
      </c>
      <c r="V36" s="47">
        <f t="shared" si="21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9"/>
        <v>24</v>
      </c>
      <c r="U37" s="15">
        <f t="shared" si="20"/>
        <v>21</v>
      </c>
      <c r="V37" s="17">
        <f t="shared" si="21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9"/>
        <v>39</v>
      </c>
      <c r="U38" s="36">
        <f t="shared" si="20"/>
        <v>36</v>
      </c>
      <c r="V38" s="46">
        <f t="shared" si="21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9"/>
        <v>44</v>
      </c>
      <c r="U39" s="47">
        <f t="shared" si="20"/>
        <v>41</v>
      </c>
      <c r="V39" s="51">
        <f t="shared" si="21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9"/>
        <v>7</v>
      </c>
      <c r="U40" s="43">
        <f t="shared" si="20"/>
        <v>4</v>
      </c>
      <c r="V40" s="44">
        <f t="shared" si="21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9"/>
        <v>47</v>
      </c>
      <c r="U41" s="50">
        <f t="shared" si="20"/>
        <v>44</v>
      </c>
      <c r="V41" s="52">
        <f t="shared" si="21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9"/>
        <v>35</v>
      </c>
      <c r="U42" s="48">
        <f t="shared" si="20"/>
        <v>32</v>
      </c>
      <c r="V42" s="36">
        <f t="shared" si="21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9"/>
        <v>43</v>
      </c>
      <c r="U43" s="46">
        <f t="shared" si="20"/>
        <v>40</v>
      </c>
      <c r="V43" s="50">
        <f t="shared" si="21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9"/>
        <v>51</v>
      </c>
      <c r="U44" s="52">
        <f t="shared" si="20"/>
        <v>48</v>
      </c>
      <c r="V44" s="28">
        <f t="shared" si="21"/>
        <v>52</v>
      </c>
    </row>
    <row r="45" spans="1:22" ht="15" x14ac:dyDescent="0.25">
      <c r="R45" s="58" t="s">
        <v>60</v>
      </c>
      <c r="S45" s="55">
        <v>30</v>
      </c>
      <c r="T45" s="38">
        <f t="shared" si="19"/>
        <v>37</v>
      </c>
      <c r="U45" s="56">
        <f t="shared" si="20"/>
        <v>34</v>
      </c>
      <c r="V45" s="57">
        <f t="shared" si="21"/>
        <v>38</v>
      </c>
    </row>
    <row r="46" spans="1:22" ht="15" x14ac:dyDescent="0.25">
      <c r="R46" s="58" t="s">
        <v>36</v>
      </c>
      <c r="S46" s="34">
        <v>15</v>
      </c>
      <c r="T46" s="35">
        <f t="shared" si="19"/>
        <v>22</v>
      </c>
      <c r="U46" s="19">
        <f t="shared" si="20"/>
        <v>19</v>
      </c>
      <c r="V46" s="21">
        <f t="shared" si="21"/>
        <v>23</v>
      </c>
    </row>
    <row r="47" spans="1:22" ht="15" x14ac:dyDescent="0.25">
      <c r="R47" s="58" t="s">
        <v>15</v>
      </c>
      <c r="S47" s="59">
        <v>26</v>
      </c>
      <c r="T47" s="16">
        <f t="shared" si="19"/>
        <v>33</v>
      </c>
      <c r="U47" s="23">
        <f t="shared" si="20"/>
        <v>30</v>
      </c>
      <c r="V47" s="24">
        <f t="shared" si="21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A4E2F-6E69-2442-81F8-2E8A962ABB19}">
  <dimension ref="A1:AB932"/>
  <sheetViews>
    <sheetView workbookViewId="0">
      <selection activeCell="A11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6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6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:H11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24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26</v>
      </c>
      <c r="B4" s="3" t="str">
        <f t="shared" ref="B4:B11" ca="1" si="4">INDEX($W$3:$W$12,RANDBETWEEN(1,ROWS($W$3:$W$12)),1)</f>
        <v>Straume</v>
      </c>
      <c r="C4" s="3">
        <f t="shared" ref="C4:C11" ca="1" si="5">_xlfn.XLOOKUP(B4,$W$3:$W$12,$X$3:$X$12,0)</f>
        <v>5.1213329999999999</v>
      </c>
      <c r="D4" s="4">
        <f t="shared" ca="1" si="2"/>
        <v>60.356560999999999</v>
      </c>
      <c r="E4" s="5">
        <f t="shared" ca="1" si="0"/>
        <v>568.57551099299997</v>
      </c>
      <c r="F4" s="5">
        <f t="shared" ca="1" si="0"/>
        <v>6700.8457587809999</v>
      </c>
      <c r="G4" s="3" t="str">
        <f t="shared" ref="G4:G11" ca="1" si="6">INDEX($Z$3:$Z$6,RANDBETWEEN(1,ROWS($Z$3:$Z$6)),1)</f>
        <v>Ytrebygda</v>
      </c>
      <c r="H4" s="6">
        <f t="shared" ca="1" si="3"/>
        <v>5.2586760000000004</v>
      </c>
      <c r="I4" s="63">
        <f t="shared" ref="I4:I6" ca="1" si="7">_xlfn.XLOOKUP(G4,$Z$3:$Z$6,$AB$3:$AB$6,0)</f>
        <v>60.290962</v>
      </c>
      <c r="J4" s="8">
        <f t="shared" ca="1" si="1"/>
        <v>583.82346819600002</v>
      </c>
      <c r="K4" s="8">
        <f t="shared" ca="1" si="1"/>
        <v>6693.5628922020005</v>
      </c>
      <c r="L4" s="2" t="s">
        <v>24</v>
      </c>
      <c r="M4" s="3" cm="1">
        <f t="array" aca="1" ref="M4" ca="1">_xlfn.XLOOKUP(B4,$R$20:$R$47,_xlfn.XLOOKUP(G4,$S$19:$V$19,$S$20:$V$47))*2</f>
        <v>38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26</v>
      </c>
      <c r="B5" s="3" t="str">
        <f t="shared" ca="1" si="4"/>
        <v>Spjeld</v>
      </c>
      <c r="C5" s="3">
        <f t="shared" ca="1" si="5"/>
        <v>5.0396080000000003</v>
      </c>
      <c r="D5" s="4">
        <f t="shared" ca="1" si="2"/>
        <v>60.390343000000001</v>
      </c>
      <c r="E5" s="5">
        <f t="shared" ca="1" si="0"/>
        <v>559.50231976800001</v>
      </c>
      <c r="F5" s="5">
        <f t="shared" ca="1" si="0"/>
        <v>6704.5962702030001</v>
      </c>
      <c r="G5" s="3" t="str">
        <f t="shared" ca="1" si="6"/>
        <v>Ytrebygda</v>
      </c>
      <c r="H5" s="6">
        <f t="shared" ca="1" si="3"/>
        <v>5.2586760000000004</v>
      </c>
      <c r="I5" s="63">
        <f t="shared" ca="1" si="7"/>
        <v>60.290962</v>
      </c>
      <c r="J5" s="8">
        <f t="shared" ca="1" si="1"/>
        <v>583.82346819600002</v>
      </c>
      <c r="K5" s="8">
        <f t="shared" ca="1" si="1"/>
        <v>6693.5628922020005</v>
      </c>
      <c r="L5" s="2" t="s">
        <v>29</v>
      </c>
      <c r="M5" s="3" cm="1">
        <f t="array" aca="1" ref="M5" ca="1">_xlfn.XLOOKUP(B5,$R$20:$R$47,_xlfn.XLOOKUP(G5,$S$19:$V$19,$S$20:$V$47))*2</f>
        <v>50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26</v>
      </c>
      <c r="B6" s="3" t="str">
        <f t="shared" ca="1" si="4"/>
        <v>Kårtveit</v>
      </c>
      <c r="C6" s="3">
        <f t="shared" ca="1" si="5"/>
        <v>4.9934529999999997</v>
      </c>
      <c r="D6" s="4">
        <f ca="1">_xlfn.XLOOKUP(B6,$W$3:$W$12,$Y$3:$Y$12,0)</f>
        <v>60.388651000000003</v>
      </c>
      <c r="E6" s="5">
        <f t="shared" ca="1" si="0"/>
        <v>554.37814551299994</v>
      </c>
      <c r="F6" s="5">
        <f t="shared" ca="1" si="0"/>
        <v>6704.4084226710002</v>
      </c>
      <c r="G6" s="3" t="str">
        <f t="shared" ca="1" si="6"/>
        <v>Årstad</v>
      </c>
      <c r="H6" s="6">
        <f t="shared" ca="1" si="3"/>
        <v>5.3523550000000002</v>
      </c>
      <c r="I6" s="63">
        <f t="shared" ca="1" si="7"/>
        <v>60.363500999999999</v>
      </c>
      <c r="J6" s="8">
        <f t="shared" ca="1" si="1"/>
        <v>594.22380445500005</v>
      </c>
      <c r="K6" s="8">
        <f t="shared" ca="1" si="1"/>
        <v>6701.6162445210002</v>
      </c>
      <c r="L6" s="2" t="s">
        <v>31</v>
      </c>
      <c r="M6" s="3" cm="1">
        <f t="array" aca="1" ref="M6" ca="1">_xlfn.XLOOKUP(B6,$R$20:$R$47,_xlfn.XLOOKUP(G6,$S$19:$V$19,$S$20:$V$47))*2</f>
        <v>68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ca="1" si="4"/>
        <v>Telavåg</v>
      </c>
      <c r="C7" s="3">
        <f t="shared" ca="1" si="5"/>
        <v>4.9820219999999997</v>
      </c>
      <c r="D7" s="4">
        <f t="shared" ref="D7:D11" ca="1" si="8">_xlfn.XLOOKUP(B7,$W$3:$W$12,$Y$3:$Y$12,0)</f>
        <v>60.261564</v>
      </c>
      <c r="E7" s="5">
        <f t="shared" ref="E7:E11" ca="1" si="9">C7*111.021</f>
        <v>553.10906446199999</v>
      </c>
      <c r="F7" s="5">
        <f t="shared" ref="F7:F11" ca="1" si="10">D7*111.021</f>
        <v>6690.2990968439999</v>
      </c>
      <c r="G7" s="3" t="str">
        <f t="shared" ca="1" si="6"/>
        <v>Ytrebygda</v>
      </c>
      <c r="H7" s="6">
        <f t="shared" ca="1" si="3"/>
        <v>5.2586760000000004</v>
      </c>
      <c r="I7" s="63">
        <f t="shared" ref="I7:I11" ca="1" si="11">_xlfn.XLOOKUP(G7,$Z$3:$Z$6,$AB$3:$AB$6,0)</f>
        <v>60.290962</v>
      </c>
      <c r="J7" s="8">
        <f t="shared" ref="J7:J11" ca="1" si="12">H7*111.021</f>
        <v>583.82346819600002</v>
      </c>
      <c r="K7" s="8">
        <f t="shared" ref="K7:K11" ca="1" si="13">I7*111.021</f>
        <v>6693.5628922020005</v>
      </c>
      <c r="L7" s="2" t="s">
        <v>87</v>
      </c>
      <c r="M7" s="3" cm="1">
        <f t="array" aca="1" ref="M7" ca="1">_xlfn.XLOOKUP(B7,$R$20:$R$47,_xlfn.XLOOKUP(G7,$S$19:$V$19,$S$20:$V$47))*2</f>
        <v>88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4"/>
        <v>Kolltveit</v>
      </c>
      <c r="C8" s="3">
        <f t="shared" ca="1" si="5"/>
        <v>5.0878129999999997</v>
      </c>
      <c r="D8" s="4">
        <f t="shared" ca="1" si="8"/>
        <v>60.352223000000002</v>
      </c>
      <c r="E8" s="5">
        <f t="shared" ca="1" si="9"/>
        <v>564.85408707299996</v>
      </c>
      <c r="F8" s="5">
        <f t="shared" ca="1" si="10"/>
        <v>6700.3641496830005</v>
      </c>
      <c r="G8" s="3" t="str">
        <f t="shared" ca="1" si="6"/>
        <v>Ytrebygda</v>
      </c>
      <c r="H8" s="6">
        <f t="shared" ca="1" si="3"/>
        <v>5.2586760000000004</v>
      </c>
      <c r="I8" s="63">
        <f t="shared" ca="1" si="11"/>
        <v>60.290962</v>
      </c>
      <c r="J8" s="8">
        <f t="shared" ca="1" si="12"/>
        <v>583.82346819600002</v>
      </c>
      <c r="K8" s="8">
        <f t="shared" ca="1" si="13"/>
        <v>6693.5628922020005</v>
      </c>
      <c r="L8" s="2" t="s">
        <v>88</v>
      </c>
      <c r="M8" s="3" cm="1">
        <f t="array" aca="1" ref="M8" ca="1">_xlfn.XLOOKUP(B8,$R$20:$R$47,_xlfn.XLOOKUP(G8,$S$19:$V$19,$S$20:$V$47))*2</f>
        <v>46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4"/>
        <v>Spjeld</v>
      </c>
      <c r="C9" s="3">
        <f t="shared" ca="1" si="5"/>
        <v>5.0396080000000003</v>
      </c>
      <c r="D9" s="4">
        <f t="shared" ca="1" si="8"/>
        <v>60.390343000000001</v>
      </c>
      <c r="E9" s="5">
        <f t="shared" ca="1" si="9"/>
        <v>559.50231976800001</v>
      </c>
      <c r="F9" s="5">
        <f t="shared" ca="1" si="10"/>
        <v>6704.5962702030001</v>
      </c>
      <c r="G9" s="3" t="str">
        <f t="shared" ca="1" si="6"/>
        <v>Ytrebygda</v>
      </c>
      <c r="H9" s="6">
        <f t="shared" ca="1" si="3"/>
        <v>5.2586760000000004</v>
      </c>
      <c r="I9" s="63">
        <f t="shared" ca="1" si="11"/>
        <v>60.290962</v>
      </c>
      <c r="J9" s="8">
        <f t="shared" ca="1" si="12"/>
        <v>583.82346819600002</v>
      </c>
      <c r="K9" s="8">
        <f t="shared" ca="1" si="13"/>
        <v>6693.5628922020005</v>
      </c>
      <c r="L9" s="2" t="s">
        <v>89</v>
      </c>
      <c r="M9" s="3" cm="1">
        <f t="array" aca="1" ref="M9" ca="1">_xlfn.XLOOKUP(B9,$R$20:$R$47,_xlfn.XLOOKUP(G9,$S$19:$V$19,$S$20:$V$47))*2</f>
        <v>50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4"/>
        <v>Spjeld</v>
      </c>
      <c r="C10" s="3">
        <f t="shared" ca="1" si="5"/>
        <v>5.0396080000000003</v>
      </c>
      <c r="D10" s="4">
        <f t="shared" ca="1" si="8"/>
        <v>60.390343000000001</v>
      </c>
      <c r="E10" s="5">
        <f t="shared" ca="1" si="9"/>
        <v>559.50231976800001</v>
      </c>
      <c r="F10" s="5">
        <f t="shared" ca="1" si="10"/>
        <v>6704.5962702030001</v>
      </c>
      <c r="G10" s="3" t="str">
        <f t="shared" ca="1" si="6"/>
        <v>Bergenhus</v>
      </c>
      <c r="H10" s="6">
        <f t="shared" ca="1" si="3"/>
        <v>5.3261630000000002</v>
      </c>
      <c r="I10" s="63">
        <f t="shared" ca="1" si="11"/>
        <v>60.395409000000001</v>
      </c>
      <c r="J10" s="8">
        <f t="shared" ca="1" si="12"/>
        <v>591.31594242300002</v>
      </c>
      <c r="K10" s="8">
        <f t="shared" ca="1" si="13"/>
        <v>6705.1587025890003</v>
      </c>
      <c r="L10" s="2" t="s">
        <v>90</v>
      </c>
      <c r="M10" s="3" cm="1">
        <f t="array" aca="1" ref="M10" ca="1">_xlfn.XLOOKUP(B10,$R$20:$R$47,_xlfn.XLOOKUP(G10,$S$19:$V$19,$S$20:$V$47))*2</f>
        <v>56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4"/>
        <v>Straume</v>
      </c>
      <c r="C11" s="3">
        <f t="shared" ca="1" si="5"/>
        <v>5.1213329999999999</v>
      </c>
      <c r="D11" s="4">
        <f t="shared" ca="1" si="8"/>
        <v>60.356560999999999</v>
      </c>
      <c r="E11" s="5">
        <f t="shared" ca="1" si="9"/>
        <v>568.57551099299997</v>
      </c>
      <c r="F11" s="5">
        <f t="shared" ca="1" si="10"/>
        <v>6700.8457587809999</v>
      </c>
      <c r="G11" s="3" t="str">
        <f t="shared" ca="1" si="6"/>
        <v>Bergenhus</v>
      </c>
      <c r="H11" s="6">
        <f t="shared" ca="1" si="3"/>
        <v>5.3261630000000002</v>
      </c>
      <c r="I11" s="63">
        <f t="shared" ca="1" si="11"/>
        <v>60.395409000000001</v>
      </c>
      <c r="J11" s="8">
        <f t="shared" ca="1" si="12"/>
        <v>591.31594242300002</v>
      </c>
      <c r="K11" s="8">
        <f t="shared" ca="1" si="13"/>
        <v>6705.1587025890003</v>
      </c>
      <c r="L11" s="2" t="s">
        <v>91</v>
      </c>
      <c r="M11" s="3" cm="1">
        <f t="array" aca="1" ref="M11" ca="1">_xlfn.XLOOKUP(B11,$R$20:$R$47,_xlfn.XLOOKUP(G11,$S$19:$V$19,$S$20:$V$47))*2</f>
        <v>44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D12" s="4"/>
      <c r="E12" s="5"/>
      <c r="F12" s="5"/>
      <c r="H12" s="6"/>
      <c r="I12" s="63"/>
      <c r="J12" s="8"/>
      <c r="K12" s="8"/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4" spans="1:28" ht="15.75" customHeight="1" x14ac:dyDescent="0.2"/>
    <row r="15" spans="1:28" ht="14.25" x14ac:dyDescent="0.2">
      <c r="D15" s="4"/>
      <c r="E15" s="5"/>
      <c r="F15" s="5"/>
      <c r="H15" s="6"/>
      <c r="I15" s="63"/>
      <c r="J15" s="8"/>
      <c r="K15" s="8"/>
    </row>
    <row r="16" spans="1:28" ht="15.75" x14ac:dyDescent="0.3">
      <c r="A16" s="11"/>
      <c r="D16" s="4"/>
      <c r="E16" s="5"/>
      <c r="F16" s="5"/>
      <c r="H16" s="6"/>
      <c r="I16" s="63"/>
      <c r="J16" s="8"/>
      <c r="K16" s="8"/>
    </row>
    <row r="17" spans="1:26" ht="15.75" x14ac:dyDescent="0.3">
      <c r="A17" s="11"/>
      <c r="D17" s="4"/>
      <c r="E17" s="5"/>
      <c r="F17" s="5"/>
      <c r="H17" s="6"/>
      <c r="I17" s="63"/>
      <c r="J17" s="8"/>
      <c r="K17" s="8"/>
    </row>
    <row r="18" spans="1:26" ht="15.75" x14ac:dyDescent="0.3">
      <c r="A18" s="11"/>
      <c r="D18" s="4"/>
      <c r="E18" s="5"/>
      <c r="F18" s="5"/>
      <c r="H18" s="6"/>
      <c r="I18" s="63"/>
      <c r="J18" s="8"/>
      <c r="K18" s="8"/>
    </row>
    <row r="19" spans="1:26" ht="15.75" x14ac:dyDescent="0.3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14">S25+7</f>
        <v>27</v>
      </c>
      <c r="U25" s="23">
        <f t="shared" ref="U25:U47" si="15">S25+4</f>
        <v>24</v>
      </c>
      <c r="V25" s="24">
        <f t="shared" ref="V25:V47" si="16">S25+8</f>
        <v>28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14"/>
        <v>28</v>
      </c>
      <c r="U26" s="17">
        <f t="shared" si="15"/>
        <v>25</v>
      </c>
      <c r="V26" s="18">
        <f t="shared" si="16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4"/>
        <v>24</v>
      </c>
      <c r="U27" s="15">
        <f t="shared" si="15"/>
        <v>21</v>
      </c>
      <c r="V27" s="17">
        <f t="shared" si="16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4"/>
        <v>22</v>
      </c>
      <c r="U28" s="19">
        <f t="shared" si="15"/>
        <v>19</v>
      </c>
      <c r="V28" s="21">
        <f t="shared" si="16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4"/>
        <v>27</v>
      </c>
      <c r="U29" s="23">
        <f t="shared" si="15"/>
        <v>24</v>
      </c>
      <c r="V29" s="24">
        <f t="shared" si="16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4"/>
        <v>22</v>
      </c>
      <c r="U30" s="19">
        <f t="shared" si="15"/>
        <v>19</v>
      </c>
      <c r="V30" s="21">
        <f t="shared" si="16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4"/>
        <v>28</v>
      </c>
      <c r="U31" s="17">
        <f t="shared" si="15"/>
        <v>25</v>
      </c>
      <c r="V31" s="18">
        <f t="shared" si="16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4"/>
        <v>36</v>
      </c>
      <c r="U32" s="37">
        <f t="shared" si="15"/>
        <v>33</v>
      </c>
      <c r="V32" s="38">
        <f t="shared" si="16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4"/>
        <v>18</v>
      </c>
      <c r="U33" s="34">
        <f t="shared" si="15"/>
        <v>15</v>
      </c>
      <c r="V33" s="19">
        <f t="shared" si="16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4"/>
        <v>7</v>
      </c>
      <c r="U34" s="43">
        <f t="shared" si="15"/>
        <v>4</v>
      </c>
      <c r="V34" s="44">
        <f t="shared" si="16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4"/>
        <v>21</v>
      </c>
      <c r="U35" s="40">
        <f t="shared" si="15"/>
        <v>18</v>
      </c>
      <c r="V35" s="35">
        <f t="shared" si="16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4"/>
        <v>40</v>
      </c>
      <c r="U36" s="38">
        <f t="shared" si="15"/>
        <v>37</v>
      </c>
      <c r="V36" s="47">
        <f t="shared" si="16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4"/>
        <v>24</v>
      </c>
      <c r="U37" s="15">
        <f t="shared" si="15"/>
        <v>21</v>
      </c>
      <c r="V37" s="17">
        <f t="shared" si="16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4"/>
        <v>39</v>
      </c>
      <c r="U38" s="36">
        <f t="shared" si="15"/>
        <v>36</v>
      </c>
      <c r="V38" s="46">
        <f t="shared" si="16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4"/>
        <v>44</v>
      </c>
      <c r="U39" s="47">
        <f t="shared" si="15"/>
        <v>41</v>
      </c>
      <c r="V39" s="51">
        <f t="shared" si="16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4"/>
        <v>7</v>
      </c>
      <c r="U40" s="43">
        <f t="shared" si="15"/>
        <v>4</v>
      </c>
      <c r="V40" s="44">
        <f t="shared" si="16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4"/>
        <v>47</v>
      </c>
      <c r="U41" s="50">
        <f t="shared" si="15"/>
        <v>44</v>
      </c>
      <c r="V41" s="52">
        <f t="shared" si="16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4"/>
        <v>35</v>
      </c>
      <c r="U42" s="48">
        <f t="shared" si="15"/>
        <v>32</v>
      </c>
      <c r="V42" s="36">
        <f t="shared" si="16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4"/>
        <v>43</v>
      </c>
      <c r="U43" s="46">
        <f t="shared" si="15"/>
        <v>40</v>
      </c>
      <c r="V43" s="50">
        <f t="shared" si="16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4"/>
        <v>51</v>
      </c>
      <c r="U44" s="52">
        <f t="shared" si="15"/>
        <v>48</v>
      </c>
      <c r="V44" s="28">
        <f t="shared" si="16"/>
        <v>52</v>
      </c>
    </row>
    <row r="45" spans="1:22" ht="15" x14ac:dyDescent="0.25">
      <c r="R45" s="58" t="s">
        <v>60</v>
      </c>
      <c r="S45" s="55">
        <v>30</v>
      </c>
      <c r="T45" s="38">
        <f t="shared" si="14"/>
        <v>37</v>
      </c>
      <c r="U45" s="56">
        <f t="shared" si="15"/>
        <v>34</v>
      </c>
      <c r="V45" s="57">
        <f t="shared" si="16"/>
        <v>38</v>
      </c>
    </row>
    <row r="46" spans="1:22" ht="15" x14ac:dyDescent="0.25">
      <c r="R46" s="58" t="s">
        <v>36</v>
      </c>
      <c r="S46" s="34">
        <v>15</v>
      </c>
      <c r="T46" s="35">
        <f t="shared" si="14"/>
        <v>22</v>
      </c>
      <c r="U46" s="19">
        <f t="shared" si="15"/>
        <v>19</v>
      </c>
      <c r="V46" s="21">
        <f t="shared" si="16"/>
        <v>23</v>
      </c>
    </row>
    <row r="47" spans="1:22" ht="15" x14ac:dyDescent="0.25">
      <c r="R47" s="58" t="s">
        <v>15</v>
      </c>
      <c r="S47" s="59">
        <v>26</v>
      </c>
      <c r="T47" s="16">
        <f t="shared" si="14"/>
        <v>33</v>
      </c>
      <c r="U47" s="23">
        <f t="shared" si="15"/>
        <v>30</v>
      </c>
      <c r="V47" s="24">
        <f t="shared" si="16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932"/>
  <sheetViews>
    <sheetView workbookViewId="0">
      <selection activeCell="N14" sqref="A1:XFD1048576"/>
    </sheetView>
  </sheetViews>
  <sheetFormatPr defaultColWidth="12.7109375" defaultRowHeight="15.75" customHeight="1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3" max="13" width="12.7109375" customWidth="1"/>
    <col min="19" max="19" width="19.42578125" customWidth="1"/>
  </cols>
  <sheetData>
    <row r="1" spans="1:28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2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2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ref="E3:F3" si="3">C3*111.021</f>
        <v>554.37814551299994</v>
      </c>
      <c r="F3" s="5">
        <f t="shared" si="3"/>
        <v>6704.4084226710002</v>
      </c>
      <c r="G3" s="2" t="s">
        <v>16</v>
      </c>
      <c r="H3" s="6">
        <f t="shared" ref="H3:H6" si="4">_xlfn.XLOOKUP(G3,$Z$3:$Z$6,$AA$3:$AA$6,0)</f>
        <v>5.3261630000000002</v>
      </c>
      <c r="I3" s="7">
        <f>_xlfn.XLOOKUP(G3,$Z$3:$Z$6,$AB$3:$AB$6,0)</f>
        <v>60.395409000000001</v>
      </c>
      <c r="J3" s="8">
        <f t="shared" ref="J3:K3" si="5">H3*111.021</f>
        <v>591.31594242300002</v>
      </c>
      <c r="K3" s="8">
        <f t="shared" si="5"/>
        <v>6705.1587025890003</v>
      </c>
      <c r="L3" s="2" t="s">
        <v>24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10">
        <v>60.382877999999998</v>
      </c>
      <c r="Z3" s="2" t="s">
        <v>16</v>
      </c>
      <c r="AA3" s="6">
        <v>5.3261630000000002</v>
      </c>
      <c r="AB3" s="7">
        <v>60.395409000000001</v>
      </c>
    </row>
    <row r="4" spans="1:28" ht="14.25" x14ac:dyDescent="0.2">
      <c r="A4" s="2" t="s">
        <v>26</v>
      </c>
      <c r="B4" s="3" t="str">
        <f t="shared" ref="B4:B6" ca="1" si="6">INDEX($W$3:$W$12,RANDBETWEEN(1,ROWS($W$3:$W$12)),1)</f>
        <v>Brattholmen</v>
      </c>
      <c r="C4" s="3">
        <f t="shared" ref="C4:C6" ca="1" si="7">_xlfn.XLOOKUP(B4,$W$3:$W$12,$X$3:$X$12,0)</f>
        <v>5.1522740000000002</v>
      </c>
      <c r="D4" s="4">
        <f t="shared" ca="1" si="2"/>
        <v>60.354616</v>
      </c>
      <c r="E4" s="5">
        <f t="shared" ref="E4:F4" ca="1" si="8">C4*111.021</f>
        <v>572.01061175400002</v>
      </c>
      <c r="F4" s="5">
        <f t="shared" ca="1" si="8"/>
        <v>6700.629822936</v>
      </c>
      <c r="G4" s="3" t="str">
        <f t="shared" ref="G4:G6" ca="1" si="9">INDEX($Z$3:$Z$6,RANDBETWEEN(1,ROWS($Z$3:$Z$6)),1)</f>
        <v>Bergenhus</v>
      </c>
      <c r="H4" s="6">
        <f t="shared" ca="1" si="4"/>
        <v>5.3261630000000002</v>
      </c>
      <c r="I4" s="63">
        <f t="shared" ref="I4:I6" ca="1" si="10">_xlfn.XLOOKUP(G4,$Z$3:$Z$6,$AB$3:$AB$6,0)</f>
        <v>60.395409000000001</v>
      </c>
      <c r="J4" s="8">
        <f t="shared" ref="J4:K4" ca="1" si="11">H4*111.021</f>
        <v>591.31594242300002</v>
      </c>
      <c r="K4" s="8">
        <f t="shared" ca="1" si="11"/>
        <v>6705.1587025890003</v>
      </c>
      <c r="L4" s="2" t="s">
        <v>24</v>
      </c>
      <c r="M4" s="3" cm="1">
        <f t="array" aca="1" ref="M4" ca="1">_xlfn.XLOOKUP(B4,$R$20:$R$47,_xlfn.XLOOKUP(G4,$S$19:$V$19,$S$20:$V$47))*2</f>
        <v>48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26</v>
      </c>
      <c r="B5" s="3" t="str">
        <f t="shared" ca="1" si="6"/>
        <v>Straume</v>
      </c>
      <c r="C5" s="3">
        <f t="shared" ca="1" si="7"/>
        <v>5.1213329999999999</v>
      </c>
      <c r="D5" s="4">
        <f t="shared" ca="1" si="2"/>
        <v>60.356560999999999</v>
      </c>
      <c r="E5" s="5">
        <f t="shared" ref="E5:F5" ca="1" si="12">C5*111.021</f>
        <v>568.57551099299997</v>
      </c>
      <c r="F5" s="5">
        <f t="shared" ca="1" si="12"/>
        <v>6700.8457587809999</v>
      </c>
      <c r="G5" s="3" t="str">
        <f t="shared" ca="1" si="9"/>
        <v>Laksevåg</v>
      </c>
      <c r="H5" s="6">
        <f t="shared" ca="1" si="4"/>
        <v>5.2647930000000001</v>
      </c>
      <c r="I5" s="63">
        <f t="shared" ca="1" si="10"/>
        <v>60.379098999999997</v>
      </c>
      <c r="J5" s="8">
        <f t="shared" ref="J5:K5" ca="1" si="13">H5*111.021</f>
        <v>584.50258365299999</v>
      </c>
      <c r="K5" s="8">
        <f t="shared" ca="1" si="13"/>
        <v>6703.3479500789999</v>
      </c>
      <c r="L5" s="2" t="s">
        <v>29</v>
      </c>
      <c r="M5" s="3" cm="1">
        <f t="array" aca="1" ref="M5" ca="1">_xlfn.XLOOKUP(B5,$R$20:$R$47,_xlfn.XLOOKUP(G5,$S$19:$V$19,$S$20:$V$47))*2</f>
        <v>30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26</v>
      </c>
      <c r="B6" s="3" t="str">
        <f t="shared" ca="1" si="6"/>
        <v>Spjeld</v>
      </c>
      <c r="C6" s="3">
        <f t="shared" ca="1" si="7"/>
        <v>5.0396080000000003</v>
      </c>
      <c r="D6" s="4">
        <f ca="1">_xlfn.XLOOKUP(B6,$W$3:$W$12,$Y$3:$Y$12,0)</f>
        <v>60.390343000000001</v>
      </c>
      <c r="E6" s="5">
        <f t="shared" ref="E6:F6" ca="1" si="14">C6*111.021</f>
        <v>559.50231976800001</v>
      </c>
      <c r="F6" s="5">
        <f t="shared" ca="1" si="14"/>
        <v>6704.5962702030001</v>
      </c>
      <c r="G6" s="3" t="str">
        <f t="shared" ca="1" si="9"/>
        <v>Ytrebygda</v>
      </c>
      <c r="H6" s="6">
        <f t="shared" ca="1" si="4"/>
        <v>5.2586760000000004</v>
      </c>
      <c r="I6" s="63">
        <f t="shared" ca="1" si="10"/>
        <v>60.290962</v>
      </c>
      <c r="J6" s="8">
        <f t="shared" ref="J6:K6" ca="1" si="15">H6*111.021</f>
        <v>583.82346819600002</v>
      </c>
      <c r="K6" s="8">
        <f t="shared" ca="1" si="15"/>
        <v>6693.5628922020005</v>
      </c>
      <c r="L6" s="2" t="s">
        <v>31</v>
      </c>
      <c r="M6" s="3" cm="1">
        <f t="array" aca="1" ref="M6" ca="1">_xlfn.XLOOKUP(B6,$R$20:$R$47,_xlfn.XLOOKUP(G6,$S$19:$V$19,$S$20:$V$47))*2</f>
        <v>50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D7" s="4"/>
      <c r="E7" s="5"/>
      <c r="F7" s="5"/>
      <c r="H7" s="6"/>
      <c r="I7" s="7"/>
      <c r="J7" s="8"/>
      <c r="K7" s="8"/>
      <c r="W7" s="2" t="s">
        <v>34</v>
      </c>
      <c r="X7" s="4">
        <v>5.1213329999999999</v>
      </c>
      <c r="Y7" s="10">
        <v>60.356560999999999</v>
      </c>
    </row>
    <row r="8" spans="1:28" ht="14.25" x14ac:dyDescent="0.2">
      <c r="D8" s="4"/>
      <c r="E8" s="5"/>
      <c r="F8" s="5"/>
      <c r="H8" s="6"/>
      <c r="I8" s="7"/>
      <c r="J8" s="8"/>
      <c r="K8" s="8"/>
      <c r="W8" s="2" t="s">
        <v>35</v>
      </c>
      <c r="X8" s="4">
        <v>5.1530250000000004</v>
      </c>
      <c r="Y8" s="10">
        <v>60.368082999999999</v>
      </c>
    </row>
    <row r="9" spans="1:28" ht="14.25" x14ac:dyDescent="0.2">
      <c r="D9" s="4"/>
      <c r="E9" s="5"/>
      <c r="F9" s="5"/>
      <c r="H9" s="6"/>
      <c r="I9" s="7"/>
      <c r="J9" s="8"/>
      <c r="K9" s="8"/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D10" s="4"/>
      <c r="E10" s="5"/>
      <c r="F10" s="5"/>
      <c r="H10" s="6"/>
      <c r="I10" s="7"/>
      <c r="J10" s="8"/>
      <c r="K10" s="8"/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D11" s="4"/>
      <c r="E11" s="5"/>
      <c r="F11" s="5"/>
      <c r="H11" s="6"/>
      <c r="I11" s="7"/>
      <c r="J11" s="8"/>
      <c r="K11" s="8"/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D12" s="4"/>
      <c r="E12" s="5"/>
      <c r="F12" s="5"/>
      <c r="H12" s="6"/>
      <c r="I12" s="7"/>
      <c r="J12" s="8"/>
      <c r="K12" s="8"/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4" spans="1:28" ht="15.75" customHeight="1" x14ac:dyDescent="0.2">
      <c r="N14" t="s">
        <v>86</v>
      </c>
    </row>
    <row r="15" spans="1:28" ht="14.25" x14ac:dyDescent="0.2">
      <c r="D15" s="4"/>
      <c r="E15" s="5"/>
      <c r="F15" s="5"/>
      <c r="H15" s="6"/>
      <c r="I15" s="7"/>
      <c r="J15" s="8"/>
      <c r="K15" s="8"/>
    </row>
    <row r="16" spans="1:28" x14ac:dyDescent="0.3">
      <c r="A16" s="11"/>
      <c r="D16" s="4"/>
      <c r="E16" s="5"/>
      <c r="F16" s="5"/>
      <c r="H16" s="6"/>
      <c r="I16" s="7"/>
      <c r="J16" s="8"/>
      <c r="K16" s="8"/>
    </row>
    <row r="17" spans="1:26" x14ac:dyDescent="0.3">
      <c r="A17" s="11"/>
      <c r="D17" s="4"/>
      <c r="E17" s="5"/>
      <c r="F17" s="5"/>
      <c r="H17" s="6"/>
      <c r="I17" s="7"/>
      <c r="J17" s="8"/>
      <c r="K17" s="8"/>
    </row>
    <row r="18" spans="1:26" x14ac:dyDescent="0.3">
      <c r="A18" s="11"/>
      <c r="D18" s="4"/>
      <c r="E18" s="5"/>
      <c r="F18" s="5"/>
      <c r="H18" s="6"/>
      <c r="I18" s="7"/>
      <c r="J18" s="8"/>
      <c r="K18" s="8"/>
    </row>
    <row r="19" spans="1:26" x14ac:dyDescent="0.3">
      <c r="A19" s="11"/>
      <c r="D19" s="4"/>
      <c r="E19" s="5"/>
      <c r="F19" s="5"/>
      <c r="H19" s="6"/>
      <c r="I19" s="7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x14ac:dyDescent="0.3">
      <c r="A20" s="11"/>
      <c r="D20" s="4"/>
      <c r="E20" s="5"/>
      <c r="F20" s="5"/>
      <c r="H20" s="6"/>
      <c r="I20" s="7"/>
      <c r="J20" s="8"/>
      <c r="K20" s="8"/>
      <c r="R20" s="14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x14ac:dyDescent="0.3">
      <c r="A21" s="11"/>
      <c r="D21" s="4"/>
      <c r="E21" s="5"/>
      <c r="F21" s="5"/>
      <c r="H21" s="6"/>
      <c r="I21" s="7"/>
      <c r="J21" s="8"/>
      <c r="K21" s="8"/>
      <c r="R21" s="14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x14ac:dyDescent="0.3">
      <c r="A22" s="11"/>
      <c r="D22" s="4"/>
      <c r="E22" s="5"/>
      <c r="F22" s="5"/>
      <c r="H22" s="6"/>
      <c r="I22" s="7"/>
      <c r="J22" s="8"/>
      <c r="K22" s="8"/>
      <c r="R22" s="14" t="s">
        <v>40</v>
      </c>
      <c r="S22" s="22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x14ac:dyDescent="0.3">
      <c r="A23" s="11"/>
      <c r="D23" s="4"/>
      <c r="E23" s="5"/>
      <c r="F23" s="5"/>
      <c r="H23" s="6"/>
      <c r="I23" s="7"/>
      <c r="J23" s="8"/>
      <c r="K23" s="8"/>
      <c r="R23" s="14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x14ac:dyDescent="0.3">
      <c r="A24" s="11"/>
      <c r="D24" s="4"/>
      <c r="E24" s="5"/>
      <c r="F24" s="5"/>
      <c r="H24" s="6"/>
      <c r="I24" s="7"/>
      <c r="J24" s="8"/>
      <c r="K24" s="8"/>
      <c r="R24" s="14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x14ac:dyDescent="0.3">
      <c r="A25" s="11"/>
      <c r="D25" s="4"/>
      <c r="E25" s="5"/>
      <c r="F25" s="5"/>
      <c r="H25" s="6"/>
      <c r="I25" s="7"/>
      <c r="J25" s="8"/>
      <c r="K25" s="8"/>
      <c r="R25" s="14" t="s">
        <v>38</v>
      </c>
      <c r="S25" s="22">
        <v>20</v>
      </c>
      <c r="T25" s="16">
        <f t="shared" ref="T25:T47" si="16">S25+7</f>
        <v>27</v>
      </c>
      <c r="U25" s="23">
        <f t="shared" ref="U25:U47" si="17">S25+4</f>
        <v>24</v>
      </c>
      <c r="V25" s="24">
        <f t="shared" ref="V25:V47" si="18">S25+8</f>
        <v>28</v>
      </c>
    </row>
    <row r="26" spans="1:26" x14ac:dyDescent="0.3">
      <c r="A26" s="11"/>
      <c r="D26" s="4"/>
      <c r="E26" s="5"/>
      <c r="F26" s="5"/>
      <c r="H26" s="6"/>
      <c r="I26" s="7"/>
      <c r="J26" s="8"/>
      <c r="K26" s="8"/>
      <c r="R26" s="14" t="s">
        <v>46</v>
      </c>
      <c r="S26" s="15">
        <v>21</v>
      </c>
      <c r="T26" s="24">
        <f t="shared" si="16"/>
        <v>28</v>
      </c>
      <c r="U26" s="17">
        <f t="shared" si="17"/>
        <v>25</v>
      </c>
      <c r="V26" s="18">
        <f t="shared" si="18"/>
        <v>29</v>
      </c>
    </row>
    <row r="27" spans="1:26" x14ac:dyDescent="0.3">
      <c r="A27" s="11"/>
      <c r="D27" s="4"/>
      <c r="E27" s="5"/>
      <c r="F27" s="5"/>
      <c r="H27" s="6"/>
      <c r="I27" s="7"/>
      <c r="J27" s="8"/>
      <c r="K27" s="8"/>
      <c r="R27" s="14" t="s">
        <v>39</v>
      </c>
      <c r="S27" s="33">
        <v>17</v>
      </c>
      <c r="T27" s="23">
        <f t="shared" si="16"/>
        <v>24</v>
      </c>
      <c r="U27" s="15">
        <f t="shared" si="17"/>
        <v>21</v>
      </c>
      <c r="V27" s="17">
        <f t="shared" si="18"/>
        <v>25</v>
      </c>
    </row>
    <row r="28" spans="1:26" x14ac:dyDescent="0.3">
      <c r="A28" s="11"/>
      <c r="D28" s="4"/>
      <c r="E28" s="5"/>
      <c r="F28" s="5"/>
      <c r="H28" s="6"/>
      <c r="I28" s="7"/>
      <c r="J28" s="8"/>
      <c r="K28" s="8"/>
      <c r="R28" s="14" t="s">
        <v>47</v>
      </c>
      <c r="S28" s="34">
        <v>15</v>
      </c>
      <c r="T28" s="35">
        <f t="shared" si="16"/>
        <v>22</v>
      </c>
      <c r="U28" s="19">
        <f t="shared" si="17"/>
        <v>19</v>
      </c>
      <c r="V28" s="21">
        <f t="shared" si="18"/>
        <v>23</v>
      </c>
    </row>
    <row r="29" spans="1:26" x14ac:dyDescent="0.3">
      <c r="A29" s="11"/>
      <c r="D29" s="4"/>
      <c r="E29" s="5"/>
      <c r="F29" s="5"/>
      <c r="H29" s="6"/>
      <c r="I29" s="7"/>
      <c r="J29" s="8"/>
      <c r="K29" s="8"/>
      <c r="R29" s="14" t="s">
        <v>48</v>
      </c>
      <c r="S29" s="22">
        <v>20</v>
      </c>
      <c r="T29" s="16">
        <f t="shared" si="16"/>
        <v>27</v>
      </c>
      <c r="U29" s="23">
        <f t="shared" si="17"/>
        <v>24</v>
      </c>
      <c r="V29" s="24">
        <f t="shared" si="18"/>
        <v>28</v>
      </c>
    </row>
    <row r="30" spans="1:26" x14ac:dyDescent="0.3">
      <c r="A30" s="11"/>
      <c r="D30" s="4"/>
      <c r="E30" s="5"/>
      <c r="F30" s="5"/>
      <c r="H30" s="6"/>
      <c r="I30" s="7"/>
      <c r="J30" s="8"/>
      <c r="K30" s="8"/>
      <c r="R30" s="14" t="s">
        <v>34</v>
      </c>
      <c r="S30" s="34">
        <v>15</v>
      </c>
      <c r="T30" s="35">
        <f t="shared" si="16"/>
        <v>22</v>
      </c>
      <c r="U30" s="19">
        <f t="shared" si="17"/>
        <v>19</v>
      </c>
      <c r="V30" s="21">
        <f t="shared" si="18"/>
        <v>23</v>
      </c>
    </row>
    <row r="31" spans="1:26" x14ac:dyDescent="0.3">
      <c r="A31" s="11"/>
      <c r="D31" s="4"/>
      <c r="E31" s="5"/>
      <c r="F31" s="5"/>
      <c r="H31" s="6"/>
      <c r="I31" s="7"/>
      <c r="J31" s="8"/>
      <c r="K31" s="8"/>
      <c r="R31" s="14" t="s">
        <v>37</v>
      </c>
      <c r="S31" s="15">
        <v>21</v>
      </c>
      <c r="T31" s="24">
        <f t="shared" si="16"/>
        <v>28</v>
      </c>
      <c r="U31" s="17">
        <f t="shared" si="17"/>
        <v>25</v>
      </c>
      <c r="V31" s="18">
        <f t="shared" si="18"/>
        <v>29</v>
      </c>
    </row>
    <row r="32" spans="1:26" x14ac:dyDescent="0.3">
      <c r="A32" s="11"/>
      <c r="D32" s="4"/>
      <c r="E32" s="5"/>
      <c r="F32" s="5"/>
      <c r="H32" s="6"/>
      <c r="I32" s="7"/>
      <c r="J32" s="8"/>
      <c r="K32" s="8"/>
      <c r="R32" s="14" t="s">
        <v>49</v>
      </c>
      <c r="S32" s="18">
        <v>29</v>
      </c>
      <c r="T32" s="36">
        <f t="shared" si="16"/>
        <v>36</v>
      </c>
      <c r="U32" s="37">
        <f t="shared" si="17"/>
        <v>33</v>
      </c>
      <c r="V32" s="38">
        <f t="shared" si="18"/>
        <v>37</v>
      </c>
    </row>
    <row r="33" spans="1:22" x14ac:dyDescent="0.3">
      <c r="A33" s="11"/>
      <c r="D33" s="4"/>
      <c r="E33" s="5"/>
      <c r="F33" s="5"/>
      <c r="H33" s="6"/>
      <c r="I33" s="7"/>
      <c r="J33" s="8"/>
      <c r="K33" s="8"/>
      <c r="R33" s="14" t="s">
        <v>35</v>
      </c>
      <c r="S33" s="39">
        <v>11</v>
      </c>
      <c r="T33" s="40">
        <f t="shared" si="16"/>
        <v>18</v>
      </c>
      <c r="U33" s="34">
        <f t="shared" si="17"/>
        <v>15</v>
      </c>
      <c r="V33" s="19">
        <f t="shared" si="18"/>
        <v>19</v>
      </c>
    </row>
    <row r="34" spans="1:22" x14ac:dyDescent="0.3">
      <c r="A34" s="11"/>
      <c r="D34" s="4"/>
      <c r="E34" s="5"/>
      <c r="F34" s="5"/>
      <c r="H34" s="6"/>
      <c r="I34" s="7"/>
      <c r="J34" s="8"/>
      <c r="K34" s="8"/>
      <c r="R34" s="14" t="s">
        <v>50</v>
      </c>
      <c r="S34" s="41"/>
      <c r="T34" s="42">
        <f t="shared" si="16"/>
        <v>7</v>
      </c>
      <c r="U34" s="43">
        <f t="shared" si="17"/>
        <v>4</v>
      </c>
      <c r="V34" s="44">
        <f t="shared" si="18"/>
        <v>8</v>
      </c>
    </row>
    <row r="35" spans="1:22" x14ac:dyDescent="0.3">
      <c r="A35" s="11"/>
      <c r="D35" s="4"/>
      <c r="E35" s="5"/>
      <c r="F35" s="5"/>
      <c r="H35" s="6"/>
      <c r="I35" s="7"/>
      <c r="J35" s="8"/>
      <c r="K35" s="8"/>
      <c r="R35" s="14" t="s">
        <v>51</v>
      </c>
      <c r="S35" s="45">
        <v>14</v>
      </c>
      <c r="T35" s="15">
        <f t="shared" si="16"/>
        <v>21</v>
      </c>
      <c r="U35" s="40">
        <f t="shared" si="17"/>
        <v>18</v>
      </c>
      <c r="V35" s="35">
        <f t="shared" si="18"/>
        <v>22</v>
      </c>
    </row>
    <row r="36" spans="1:22" x14ac:dyDescent="0.3">
      <c r="A36" s="11"/>
      <c r="D36" s="4"/>
      <c r="E36" s="5"/>
      <c r="F36" s="5"/>
      <c r="H36" s="6"/>
      <c r="I36" s="7"/>
      <c r="J36" s="8"/>
      <c r="K36" s="8"/>
      <c r="R36" s="14" t="s">
        <v>52</v>
      </c>
      <c r="S36" s="37">
        <v>33</v>
      </c>
      <c r="T36" s="46">
        <f t="shared" si="16"/>
        <v>40</v>
      </c>
      <c r="U36" s="38">
        <f t="shared" si="17"/>
        <v>37</v>
      </c>
      <c r="V36" s="47">
        <f t="shared" si="18"/>
        <v>41</v>
      </c>
    </row>
    <row r="37" spans="1:22" x14ac:dyDescent="0.3">
      <c r="A37" s="11"/>
      <c r="D37" s="4"/>
      <c r="E37" s="5"/>
      <c r="F37" s="5"/>
      <c r="H37" s="6"/>
      <c r="I37" s="7"/>
      <c r="J37" s="8"/>
      <c r="K37" s="8"/>
      <c r="R37" s="14" t="s">
        <v>53</v>
      </c>
      <c r="S37" s="33">
        <v>17</v>
      </c>
      <c r="T37" s="23">
        <f t="shared" si="16"/>
        <v>24</v>
      </c>
      <c r="U37" s="15">
        <f t="shared" si="17"/>
        <v>21</v>
      </c>
      <c r="V37" s="17">
        <f t="shared" si="18"/>
        <v>25</v>
      </c>
    </row>
    <row r="38" spans="1:22" x14ac:dyDescent="0.3">
      <c r="A38" s="11"/>
      <c r="D38" s="4"/>
      <c r="E38" s="5"/>
      <c r="F38" s="5"/>
      <c r="H38" s="6"/>
      <c r="I38" s="7"/>
      <c r="J38" s="8"/>
      <c r="K38" s="8"/>
      <c r="R38" s="14" t="s">
        <v>54</v>
      </c>
      <c r="S38" s="48">
        <v>32</v>
      </c>
      <c r="T38" s="49">
        <f t="shared" si="16"/>
        <v>39</v>
      </c>
      <c r="U38" s="36">
        <f t="shared" si="17"/>
        <v>36</v>
      </c>
      <c r="V38" s="46">
        <f t="shared" si="18"/>
        <v>40</v>
      </c>
    </row>
    <row r="39" spans="1:22" x14ac:dyDescent="0.3">
      <c r="A39" s="11"/>
      <c r="D39" s="4"/>
      <c r="E39" s="5"/>
      <c r="F39" s="5"/>
      <c r="H39" s="6"/>
      <c r="I39" s="7"/>
      <c r="J39" s="8"/>
      <c r="K39" s="8"/>
      <c r="R39" s="14" t="s">
        <v>55</v>
      </c>
      <c r="S39" s="38">
        <v>37</v>
      </c>
      <c r="T39" s="50">
        <f t="shared" si="16"/>
        <v>44</v>
      </c>
      <c r="U39" s="47">
        <f t="shared" si="17"/>
        <v>41</v>
      </c>
      <c r="V39" s="51">
        <f t="shared" si="18"/>
        <v>45</v>
      </c>
    </row>
    <row r="40" spans="1:22" x14ac:dyDescent="0.3">
      <c r="A40" s="11"/>
      <c r="D40" s="4"/>
      <c r="E40" s="5"/>
      <c r="F40" s="5"/>
      <c r="H40" s="6"/>
      <c r="I40" s="7"/>
      <c r="J40" s="8"/>
      <c r="K40" s="8"/>
      <c r="R40" s="14" t="s">
        <v>56</v>
      </c>
      <c r="S40" s="41"/>
      <c r="T40" s="42">
        <f t="shared" si="16"/>
        <v>7</v>
      </c>
      <c r="U40" s="43">
        <f t="shared" si="17"/>
        <v>4</v>
      </c>
      <c r="V40" s="44">
        <f t="shared" si="18"/>
        <v>8</v>
      </c>
    </row>
    <row r="41" spans="1:22" x14ac:dyDescent="0.3">
      <c r="A41" s="11"/>
      <c r="D41" s="4"/>
      <c r="E41" s="5"/>
      <c r="F41" s="5"/>
      <c r="H41" s="6"/>
      <c r="I41" s="7"/>
      <c r="J41" s="8"/>
      <c r="K41" s="8"/>
      <c r="R41" s="14" t="s">
        <v>32</v>
      </c>
      <c r="S41" s="46">
        <v>40</v>
      </c>
      <c r="T41" s="27">
        <f t="shared" si="16"/>
        <v>47</v>
      </c>
      <c r="U41" s="50">
        <f t="shared" si="17"/>
        <v>44</v>
      </c>
      <c r="V41" s="52">
        <f t="shared" si="18"/>
        <v>48</v>
      </c>
    </row>
    <row r="42" spans="1:22" x14ac:dyDescent="0.3">
      <c r="A42" s="11"/>
      <c r="D42" s="4"/>
      <c r="E42" s="5"/>
      <c r="F42" s="5"/>
      <c r="H42" s="6"/>
      <c r="I42" s="7"/>
      <c r="J42" s="8"/>
      <c r="K42" s="8"/>
      <c r="R42" s="14" t="s">
        <v>57</v>
      </c>
      <c r="S42" s="24">
        <v>28</v>
      </c>
      <c r="T42" s="53">
        <f t="shared" si="16"/>
        <v>35</v>
      </c>
      <c r="U42" s="48">
        <f t="shared" si="17"/>
        <v>32</v>
      </c>
      <c r="V42" s="36">
        <f t="shared" si="18"/>
        <v>36</v>
      </c>
    </row>
    <row r="43" spans="1:22" x14ac:dyDescent="0.3">
      <c r="A43" s="11"/>
      <c r="D43" s="4"/>
      <c r="E43" s="5"/>
      <c r="F43" s="5"/>
      <c r="H43" s="6"/>
      <c r="I43" s="7"/>
      <c r="J43" s="8"/>
      <c r="K43" s="8"/>
      <c r="R43" s="14" t="s">
        <v>58</v>
      </c>
      <c r="S43" s="36">
        <v>36</v>
      </c>
      <c r="T43" s="25">
        <f t="shared" si="16"/>
        <v>43</v>
      </c>
      <c r="U43" s="46">
        <f t="shared" si="17"/>
        <v>40</v>
      </c>
      <c r="V43" s="50">
        <f t="shared" si="18"/>
        <v>44</v>
      </c>
    </row>
    <row r="44" spans="1:22" x14ac:dyDescent="0.3">
      <c r="A44" s="11"/>
      <c r="D44" s="4"/>
      <c r="E44" s="5"/>
      <c r="F44" s="5"/>
      <c r="H44" s="6"/>
      <c r="I44" s="7"/>
      <c r="J44" s="8"/>
      <c r="K44" s="8"/>
      <c r="R44" s="14" t="s">
        <v>59</v>
      </c>
      <c r="S44" s="50">
        <v>44</v>
      </c>
      <c r="T44" s="54">
        <f t="shared" si="16"/>
        <v>51</v>
      </c>
      <c r="U44" s="52">
        <f t="shared" si="17"/>
        <v>48</v>
      </c>
      <c r="V44" s="28">
        <f t="shared" si="18"/>
        <v>52</v>
      </c>
    </row>
    <row r="45" spans="1:22" ht="15" x14ac:dyDescent="0.25">
      <c r="R45" s="14" t="s">
        <v>60</v>
      </c>
      <c r="S45" s="55">
        <v>30</v>
      </c>
      <c r="T45" s="38">
        <f t="shared" si="16"/>
        <v>37</v>
      </c>
      <c r="U45" s="56">
        <f t="shared" si="17"/>
        <v>34</v>
      </c>
      <c r="V45" s="57">
        <f t="shared" si="18"/>
        <v>38</v>
      </c>
    </row>
    <row r="46" spans="1:22" ht="15" x14ac:dyDescent="0.25">
      <c r="R46" s="14" t="s">
        <v>36</v>
      </c>
      <c r="S46" s="34">
        <v>15</v>
      </c>
      <c r="T46" s="35">
        <f t="shared" si="16"/>
        <v>22</v>
      </c>
      <c r="U46" s="19">
        <f t="shared" si="17"/>
        <v>19</v>
      </c>
      <c r="V46" s="21">
        <f t="shared" si="18"/>
        <v>23</v>
      </c>
    </row>
    <row r="47" spans="1:22" ht="15" x14ac:dyDescent="0.25">
      <c r="R47" s="58" t="s">
        <v>15</v>
      </c>
      <c r="S47" s="59">
        <v>26</v>
      </c>
      <c r="T47" s="16">
        <f t="shared" si="16"/>
        <v>33</v>
      </c>
      <c r="U47" s="23">
        <f t="shared" si="17"/>
        <v>30</v>
      </c>
      <c r="V47" s="24">
        <f t="shared" si="18"/>
        <v>34</v>
      </c>
    </row>
    <row r="932" spans="2:2" x14ac:dyDescent="0.3">
      <c r="B932" s="1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2:H38"/>
  <sheetViews>
    <sheetView workbookViewId="0"/>
  </sheetViews>
  <sheetFormatPr defaultColWidth="12.7109375" defaultRowHeight="15.75" customHeight="1" x14ac:dyDescent="0.2"/>
  <cols>
    <col min="3" max="3" width="16.28515625" customWidth="1"/>
    <col min="4" max="4" width="16.7109375" customWidth="1"/>
    <col min="5" max="5" width="17.140625" customWidth="1"/>
    <col min="7" max="7" width="14" customWidth="1"/>
  </cols>
  <sheetData>
    <row r="2" spans="2:8" ht="15.75" customHeight="1" x14ac:dyDescent="0.2">
      <c r="C2" s="9" t="s">
        <v>61</v>
      </c>
      <c r="D2" s="9" t="s">
        <v>62</v>
      </c>
      <c r="E2" s="9" t="s">
        <v>63</v>
      </c>
      <c r="F2" s="9" t="s">
        <v>64</v>
      </c>
      <c r="G2" s="9" t="s">
        <v>65</v>
      </c>
      <c r="H2" s="9" t="s">
        <v>66</v>
      </c>
    </row>
    <row r="3" spans="2:8" ht="15.75" customHeight="1" x14ac:dyDescent="0.2">
      <c r="B3" s="2" t="s">
        <v>67</v>
      </c>
    </row>
    <row r="4" spans="2:8" ht="15.75" customHeight="1" x14ac:dyDescent="0.2">
      <c r="B4" s="2" t="s">
        <v>68</v>
      </c>
    </row>
    <row r="5" spans="2:8" ht="15.75" customHeight="1" x14ac:dyDescent="0.2">
      <c r="B5" s="2" t="s">
        <v>69</v>
      </c>
    </row>
    <row r="6" spans="2:8" ht="15.75" customHeight="1" x14ac:dyDescent="0.2">
      <c r="B6" s="2" t="s">
        <v>70</v>
      </c>
    </row>
    <row r="7" spans="2:8" ht="15.75" customHeight="1" x14ac:dyDescent="0.2">
      <c r="B7" s="2" t="s">
        <v>71</v>
      </c>
    </row>
    <row r="9" spans="2:8" ht="15.75" customHeight="1" x14ac:dyDescent="0.2">
      <c r="B9" s="2" t="s">
        <v>72</v>
      </c>
    </row>
    <row r="10" spans="2:8" ht="15.75" customHeight="1" x14ac:dyDescent="0.2">
      <c r="B10" s="2" t="s">
        <v>73</v>
      </c>
    </row>
    <row r="11" spans="2:8" ht="15.75" customHeight="1" x14ac:dyDescent="0.2">
      <c r="B11" s="2" t="s">
        <v>74</v>
      </c>
    </row>
    <row r="12" spans="2:8" ht="15.75" customHeight="1" x14ac:dyDescent="0.2">
      <c r="B12" s="2" t="s">
        <v>75</v>
      </c>
    </row>
    <row r="13" spans="2:8" ht="15.75" customHeight="1" x14ac:dyDescent="0.2">
      <c r="B13" s="2" t="s">
        <v>76</v>
      </c>
    </row>
    <row r="15" spans="2:8" ht="15.75" customHeight="1" x14ac:dyDescent="0.2">
      <c r="B15" s="2" t="s">
        <v>77</v>
      </c>
    </row>
    <row r="16" spans="2:8" ht="15.75" customHeight="1" x14ac:dyDescent="0.2">
      <c r="B16" s="2" t="s">
        <v>78</v>
      </c>
    </row>
    <row r="17" spans="2:4" ht="15.75" customHeight="1" x14ac:dyDescent="0.2">
      <c r="B17" s="2" t="s">
        <v>79</v>
      </c>
    </row>
    <row r="18" spans="2:4" ht="15.75" customHeight="1" x14ac:dyDescent="0.2">
      <c r="B18" s="2" t="s">
        <v>80</v>
      </c>
    </row>
    <row r="19" spans="2:4" ht="15.75" customHeight="1" x14ac:dyDescent="0.2">
      <c r="B19" s="2" t="s">
        <v>81</v>
      </c>
    </row>
    <row r="21" spans="2:4" ht="15.75" customHeight="1" x14ac:dyDescent="0.2">
      <c r="C21" s="9" t="s">
        <v>82</v>
      </c>
      <c r="D21" s="9" t="s">
        <v>83</v>
      </c>
    </row>
    <row r="22" spans="2:4" ht="15.75" customHeight="1" x14ac:dyDescent="0.2">
      <c r="B22" s="2" t="s">
        <v>84</v>
      </c>
      <c r="C22" s="2">
        <v>1</v>
      </c>
      <c r="D22" s="2">
        <v>1</v>
      </c>
    </row>
    <row r="23" spans="2:4" ht="15.75" customHeight="1" x14ac:dyDescent="0.2">
      <c r="B23" s="2" t="s">
        <v>68</v>
      </c>
      <c r="C23" s="2">
        <v>4</v>
      </c>
      <c r="D23" s="2">
        <v>1</v>
      </c>
    </row>
    <row r="24" spans="2:4" ht="15.75" customHeight="1" x14ac:dyDescent="0.2">
      <c r="B24" s="2" t="s">
        <v>69</v>
      </c>
      <c r="C24" s="2">
        <v>3</v>
      </c>
      <c r="D24" s="2">
        <v>2</v>
      </c>
    </row>
    <row r="25" spans="2:4" ht="15.75" customHeight="1" x14ac:dyDescent="0.2">
      <c r="B25" s="2" t="s">
        <v>70</v>
      </c>
      <c r="C25" s="2">
        <v>8</v>
      </c>
      <c r="D25" s="2">
        <v>2</v>
      </c>
    </row>
    <row r="26" spans="2:4" ht="15.75" customHeight="1" x14ac:dyDescent="0.2">
      <c r="B26" s="2" t="s">
        <v>71</v>
      </c>
      <c r="C26" s="2">
        <v>9</v>
      </c>
      <c r="D26" s="2">
        <v>3</v>
      </c>
    </row>
    <row r="28" spans="2:4" ht="15.75" customHeight="1" x14ac:dyDescent="0.2">
      <c r="B28" s="2" t="s">
        <v>72</v>
      </c>
      <c r="C28" s="2">
        <v>10</v>
      </c>
      <c r="D28" s="2">
        <v>5</v>
      </c>
    </row>
    <row r="29" spans="2:4" ht="15.75" customHeight="1" x14ac:dyDescent="0.2">
      <c r="B29" s="2" t="s">
        <v>73</v>
      </c>
      <c r="C29" s="2">
        <v>13</v>
      </c>
      <c r="D29" s="2">
        <v>5</v>
      </c>
    </row>
    <row r="30" spans="2:4" ht="15.75" customHeight="1" x14ac:dyDescent="0.2">
      <c r="B30" s="2" t="s">
        <v>74</v>
      </c>
      <c r="C30" s="2">
        <v>20</v>
      </c>
      <c r="D30" s="2">
        <v>5</v>
      </c>
    </row>
    <row r="31" spans="2:4" ht="15.75" customHeight="1" x14ac:dyDescent="0.2">
      <c r="B31" s="2" t="s">
        <v>85</v>
      </c>
      <c r="C31" s="2">
        <v>18</v>
      </c>
      <c r="D31" s="2">
        <v>7</v>
      </c>
    </row>
    <row r="32" spans="2:4" ht="15.75" customHeight="1" x14ac:dyDescent="0.2">
      <c r="B32" s="2" t="s">
        <v>76</v>
      </c>
      <c r="C32" s="2">
        <v>23</v>
      </c>
      <c r="D32" s="2">
        <v>7</v>
      </c>
    </row>
    <row r="34" spans="2:4" ht="15.75" customHeight="1" x14ac:dyDescent="0.2">
      <c r="B34" s="2" t="s">
        <v>77</v>
      </c>
      <c r="C34" s="2">
        <v>30</v>
      </c>
      <c r="D34" s="2">
        <v>10</v>
      </c>
    </row>
    <row r="35" spans="2:4" ht="15.75" customHeight="1" x14ac:dyDescent="0.2">
      <c r="B35" s="2" t="s">
        <v>78</v>
      </c>
      <c r="C35" s="2">
        <v>35</v>
      </c>
      <c r="D35" s="2">
        <v>10</v>
      </c>
    </row>
    <row r="36" spans="2:4" ht="15.75" customHeight="1" x14ac:dyDescent="0.2">
      <c r="B36" s="2" t="s">
        <v>79</v>
      </c>
      <c r="C36" s="2">
        <v>50</v>
      </c>
      <c r="D36" s="2">
        <v>13</v>
      </c>
    </row>
    <row r="37" spans="2:4" ht="15.75" customHeight="1" x14ac:dyDescent="0.2">
      <c r="B37" s="2" t="s">
        <v>80</v>
      </c>
      <c r="C37" s="2">
        <v>60</v>
      </c>
      <c r="D37" s="2">
        <v>17</v>
      </c>
    </row>
    <row r="38" spans="2:4" ht="15.75" customHeight="1" x14ac:dyDescent="0.2">
      <c r="B38" s="2" t="s">
        <v>81</v>
      </c>
      <c r="C38" s="2">
        <v>80</v>
      </c>
      <c r="D38" s="2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4:F32"/>
  <sheetViews>
    <sheetView workbookViewId="0"/>
  </sheetViews>
  <sheetFormatPr defaultColWidth="12.7109375" defaultRowHeight="15.75" customHeight="1" x14ac:dyDescent="0.2"/>
  <sheetData>
    <row r="4" spans="2:6" ht="15.75" customHeight="1" x14ac:dyDescent="0.25">
      <c r="B4" s="12"/>
      <c r="C4" s="13" t="s">
        <v>28</v>
      </c>
      <c r="D4" s="13" t="s">
        <v>16</v>
      </c>
      <c r="E4" s="13" t="s">
        <v>30</v>
      </c>
      <c r="F4" s="13" t="s">
        <v>33</v>
      </c>
    </row>
    <row r="5" spans="2:6" ht="15.75" customHeight="1" x14ac:dyDescent="0.25">
      <c r="B5" s="14" t="s">
        <v>25</v>
      </c>
      <c r="C5" s="15">
        <v>21</v>
      </c>
      <c r="D5" s="16">
        <v>27</v>
      </c>
      <c r="E5" s="17">
        <v>25</v>
      </c>
      <c r="F5" s="18">
        <v>29</v>
      </c>
    </row>
    <row r="6" spans="2:6" ht="15.75" customHeight="1" x14ac:dyDescent="0.25">
      <c r="B6" s="14" t="s">
        <v>27</v>
      </c>
      <c r="C6" s="19">
        <v>19</v>
      </c>
      <c r="D6" s="20">
        <v>26</v>
      </c>
      <c r="E6" s="21">
        <v>23</v>
      </c>
      <c r="F6" s="16">
        <v>27</v>
      </c>
    </row>
    <row r="7" spans="2:6" ht="15.75" customHeight="1" x14ac:dyDescent="0.25">
      <c r="B7" s="14" t="s">
        <v>40</v>
      </c>
      <c r="C7" s="22">
        <v>20</v>
      </c>
      <c r="D7" s="20">
        <v>26</v>
      </c>
      <c r="E7" s="23">
        <v>24</v>
      </c>
      <c r="F7" s="24">
        <v>28</v>
      </c>
    </row>
    <row r="8" spans="2:6" ht="15.75" customHeight="1" x14ac:dyDescent="0.25">
      <c r="B8" s="14" t="s">
        <v>42</v>
      </c>
      <c r="C8" s="25">
        <v>43</v>
      </c>
      <c r="D8" s="26">
        <v>50</v>
      </c>
      <c r="E8" s="27">
        <v>47</v>
      </c>
      <c r="F8" s="28">
        <v>52</v>
      </c>
    </row>
    <row r="9" spans="2:6" ht="15.75" customHeight="1" x14ac:dyDescent="0.25">
      <c r="B9" s="14" t="s">
        <v>44</v>
      </c>
      <c r="C9" s="29">
        <v>62</v>
      </c>
      <c r="D9" s="30">
        <v>69</v>
      </c>
      <c r="E9" s="31">
        <v>65</v>
      </c>
      <c r="F9" s="32">
        <v>71</v>
      </c>
    </row>
    <row r="10" spans="2:6" ht="15.75" customHeight="1" x14ac:dyDescent="0.25">
      <c r="B10" s="14" t="s">
        <v>38</v>
      </c>
      <c r="C10" s="22">
        <v>20</v>
      </c>
      <c r="D10" s="16">
        <f t="shared" ref="D10:D32" si="0">C10+7</f>
        <v>27</v>
      </c>
      <c r="E10" s="23">
        <f t="shared" ref="E10:E32" si="1">C10+4</f>
        <v>24</v>
      </c>
      <c r="F10" s="24">
        <f t="shared" ref="F10:F32" si="2">C10+8</f>
        <v>28</v>
      </c>
    </row>
    <row r="11" spans="2:6" ht="15.75" customHeight="1" x14ac:dyDescent="0.25">
      <c r="B11" s="14" t="s">
        <v>46</v>
      </c>
      <c r="C11" s="15">
        <v>21</v>
      </c>
      <c r="D11" s="24">
        <f t="shared" si="0"/>
        <v>28</v>
      </c>
      <c r="E11" s="17">
        <f t="shared" si="1"/>
        <v>25</v>
      </c>
      <c r="F11" s="18">
        <f t="shared" si="2"/>
        <v>29</v>
      </c>
    </row>
    <row r="12" spans="2:6" ht="15.75" customHeight="1" x14ac:dyDescent="0.25">
      <c r="B12" s="14" t="s">
        <v>39</v>
      </c>
      <c r="C12" s="33">
        <v>17</v>
      </c>
      <c r="D12" s="23">
        <f t="shared" si="0"/>
        <v>24</v>
      </c>
      <c r="E12" s="15">
        <f t="shared" si="1"/>
        <v>21</v>
      </c>
      <c r="F12" s="17">
        <f t="shared" si="2"/>
        <v>25</v>
      </c>
    </row>
    <row r="13" spans="2:6" ht="15.75" customHeight="1" x14ac:dyDescent="0.25">
      <c r="B13" s="14" t="s">
        <v>47</v>
      </c>
      <c r="C13" s="34">
        <v>15</v>
      </c>
      <c r="D13" s="35">
        <f t="shared" si="0"/>
        <v>22</v>
      </c>
      <c r="E13" s="19">
        <f t="shared" si="1"/>
        <v>19</v>
      </c>
      <c r="F13" s="21">
        <f t="shared" si="2"/>
        <v>23</v>
      </c>
    </row>
    <row r="14" spans="2:6" ht="15.75" customHeight="1" x14ac:dyDescent="0.25">
      <c r="B14" s="14" t="s">
        <v>48</v>
      </c>
      <c r="C14" s="22">
        <v>20</v>
      </c>
      <c r="D14" s="16">
        <f t="shared" si="0"/>
        <v>27</v>
      </c>
      <c r="E14" s="23">
        <f t="shared" si="1"/>
        <v>24</v>
      </c>
      <c r="F14" s="24">
        <f t="shared" si="2"/>
        <v>28</v>
      </c>
    </row>
    <row r="15" spans="2:6" ht="15.75" customHeight="1" x14ac:dyDescent="0.25">
      <c r="B15" s="14" t="s">
        <v>34</v>
      </c>
      <c r="C15" s="34">
        <v>15</v>
      </c>
      <c r="D15" s="35">
        <f t="shared" si="0"/>
        <v>22</v>
      </c>
      <c r="E15" s="19">
        <f t="shared" si="1"/>
        <v>19</v>
      </c>
      <c r="F15" s="21">
        <f t="shared" si="2"/>
        <v>23</v>
      </c>
    </row>
    <row r="16" spans="2:6" ht="15.75" customHeight="1" x14ac:dyDescent="0.25">
      <c r="B16" s="14" t="s">
        <v>37</v>
      </c>
      <c r="C16" s="15">
        <v>21</v>
      </c>
      <c r="D16" s="24">
        <f t="shared" si="0"/>
        <v>28</v>
      </c>
      <c r="E16" s="17">
        <f t="shared" si="1"/>
        <v>25</v>
      </c>
      <c r="F16" s="18">
        <f t="shared" si="2"/>
        <v>29</v>
      </c>
    </row>
    <row r="17" spans="2:6" ht="15.75" customHeight="1" x14ac:dyDescent="0.25">
      <c r="B17" s="14" t="s">
        <v>49</v>
      </c>
      <c r="C17" s="18">
        <v>29</v>
      </c>
      <c r="D17" s="36">
        <f t="shared" si="0"/>
        <v>36</v>
      </c>
      <c r="E17" s="37">
        <f t="shared" si="1"/>
        <v>33</v>
      </c>
      <c r="F17" s="38">
        <f t="shared" si="2"/>
        <v>37</v>
      </c>
    </row>
    <row r="18" spans="2:6" ht="15.75" customHeight="1" x14ac:dyDescent="0.25">
      <c r="B18" s="14" t="s">
        <v>35</v>
      </c>
      <c r="C18" s="39">
        <v>11</v>
      </c>
      <c r="D18" s="40">
        <f t="shared" si="0"/>
        <v>18</v>
      </c>
      <c r="E18" s="34">
        <f t="shared" si="1"/>
        <v>15</v>
      </c>
      <c r="F18" s="19">
        <f t="shared" si="2"/>
        <v>19</v>
      </c>
    </row>
    <row r="19" spans="2:6" ht="15.75" customHeight="1" x14ac:dyDescent="0.25">
      <c r="B19" s="14" t="s">
        <v>50</v>
      </c>
      <c r="C19" s="41"/>
      <c r="D19" s="42">
        <f t="shared" si="0"/>
        <v>7</v>
      </c>
      <c r="E19" s="43">
        <f t="shared" si="1"/>
        <v>4</v>
      </c>
      <c r="F19" s="44">
        <f t="shared" si="2"/>
        <v>8</v>
      </c>
    </row>
    <row r="20" spans="2:6" ht="15.75" customHeight="1" x14ac:dyDescent="0.25">
      <c r="B20" s="14" t="s">
        <v>51</v>
      </c>
      <c r="C20" s="45">
        <v>14</v>
      </c>
      <c r="D20" s="15">
        <f t="shared" si="0"/>
        <v>21</v>
      </c>
      <c r="E20" s="40">
        <f t="shared" si="1"/>
        <v>18</v>
      </c>
      <c r="F20" s="35">
        <f t="shared" si="2"/>
        <v>22</v>
      </c>
    </row>
    <row r="21" spans="2:6" ht="15.75" customHeight="1" x14ac:dyDescent="0.25">
      <c r="B21" s="14" t="s">
        <v>52</v>
      </c>
      <c r="C21" s="37">
        <v>33</v>
      </c>
      <c r="D21" s="46">
        <f t="shared" si="0"/>
        <v>40</v>
      </c>
      <c r="E21" s="38">
        <f t="shared" si="1"/>
        <v>37</v>
      </c>
      <c r="F21" s="47">
        <f t="shared" si="2"/>
        <v>41</v>
      </c>
    </row>
    <row r="22" spans="2:6" ht="15.75" customHeight="1" x14ac:dyDescent="0.25">
      <c r="B22" s="14" t="s">
        <v>53</v>
      </c>
      <c r="C22" s="33">
        <v>17</v>
      </c>
      <c r="D22" s="23">
        <f t="shared" si="0"/>
        <v>24</v>
      </c>
      <c r="E22" s="15">
        <f t="shared" si="1"/>
        <v>21</v>
      </c>
      <c r="F22" s="17">
        <f t="shared" si="2"/>
        <v>25</v>
      </c>
    </row>
    <row r="23" spans="2:6" ht="15.75" customHeight="1" x14ac:dyDescent="0.25">
      <c r="B23" s="14" t="s">
        <v>54</v>
      </c>
      <c r="C23" s="48">
        <v>32</v>
      </c>
      <c r="D23" s="49">
        <f t="shared" si="0"/>
        <v>39</v>
      </c>
      <c r="E23" s="36">
        <f t="shared" si="1"/>
        <v>36</v>
      </c>
      <c r="F23" s="46">
        <f t="shared" si="2"/>
        <v>40</v>
      </c>
    </row>
    <row r="24" spans="2:6" ht="15.75" customHeight="1" x14ac:dyDescent="0.25">
      <c r="B24" s="14" t="s">
        <v>55</v>
      </c>
      <c r="C24" s="38">
        <v>37</v>
      </c>
      <c r="D24" s="50">
        <f t="shared" si="0"/>
        <v>44</v>
      </c>
      <c r="E24" s="47">
        <f t="shared" si="1"/>
        <v>41</v>
      </c>
      <c r="F24" s="51">
        <f t="shared" si="2"/>
        <v>45</v>
      </c>
    </row>
    <row r="25" spans="2:6" ht="15.75" customHeight="1" x14ac:dyDescent="0.25">
      <c r="B25" s="14" t="s">
        <v>56</v>
      </c>
      <c r="C25" s="41"/>
      <c r="D25" s="42">
        <f t="shared" si="0"/>
        <v>7</v>
      </c>
      <c r="E25" s="43">
        <f t="shared" si="1"/>
        <v>4</v>
      </c>
      <c r="F25" s="44">
        <f t="shared" si="2"/>
        <v>8</v>
      </c>
    </row>
    <row r="26" spans="2:6" ht="15.75" customHeight="1" x14ac:dyDescent="0.25">
      <c r="B26" s="14" t="s">
        <v>32</v>
      </c>
      <c r="C26" s="46">
        <v>40</v>
      </c>
      <c r="D26" s="27">
        <f t="shared" si="0"/>
        <v>47</v>
      </c>
      <c r="E26" s="50">
        <f t="shared" si="1"/>
        <v>44</v>
      </c>
      <c r="F26" s="52">
        <f t="shared" si="2"/>
        <v>48</v>
      </c>
    </row>
    <row r="27" spans="2:6" ht="15.75" customHeight="1" x14ac:dyDescent="0.25">
      <c r="B27" s="14" t="s">
        <v>57</v>
      </c>
      <c r="C27" s="24">
        <v>28</v>
      </c>
      <c r="D27" s="53">
        <f t="shared" si="0"/>
        <v>35</v>
      </c>
      <c r="E27" s="48">
        <f t="shared" si="1"/>
        <v>32</v>
      </c>
      <c r="F27" s="36">
        <f t="shared" si="2"/>
        <v>36</v>
      </c>
    </row>
    <row r="28" spans="2:6" ht="15.75" customHeight="1" x14ac:dyDescent="0.25">
      <c r="B28" s="14" t="s">
        <v>58</v>
      </c>
      <c r="C28" s="36">
        <v>36</v>
      </c>
      <c r="D28" s="25">
        <f t="shared" si="0"/>
        <v>43</v>
      </c>
      <c r="E28" s="46">
        <f t="shared" si="1"/>
        <v>40</v>
      </c>
      <c r="F28" s="50">
        <f t="shared" si="2"/>
        <v>44</v>
      </c>
    </row>
    <row r="29" spans="2:6" ht="15" x14ac:dyDescent="0.25">
      <c r="B29" s="14" t="s">
        <v>59</v>
      </c>
      <c r="C29" s="50">
        <v>44</v>
      </c>
      <c r="D29" s="54">
        <f t="shared" si="0"/>
        <v>51</v>
      </c>
      <c r="E29" s="52">
        <f t="shared" si="1"/>
        <v>48</v>
      </c>
      <c r="F29" s="28">
        <f t="shared" si="2"/>
        <v>52</v>
      </c>
    </row>
    <row r="30" spans="2:6" ht="15" x14ac:dyDescent="0.25">
      <c r="B30" s="14" t="s">
        <v>60</v>
      </c>
      <c r="C30" s="55">
        <v>30</v>
      </c>
      <c r="D30" s="38">
        <f t="shared" si="0"/>
        <v>37</v>
      </c>
      <c r="E30" s="56">
        <f t="shared" si="1"/>
        <v>34</v>
      </c>
      <c r="F30" s="57">
        <f t="shared" si="2"/>
        <v>38</v>
      </c>
    </row>
    <row r="31" spans="2:6" ht="15" x14ac:dyDescent="0.25">
      <c r="B31" s="14" t="s">
        <v>36</v>
      </c>
      <c r="C31" s="34">
        <v>15</v>
      </c>
      <c r="D31" s="35">
        <f t="shared" si="0"/>
        <v>22</v>
      </c>
      <c r="E31" s="19">
        <f t="shared" si="1"/>
        <v>19</v>
      </c>
      <c r="F31" s="21">
        <f t="shared" si="2"/>
        <v>23</v>
      </c>
    </row>
    <row r="32" spans="2:6" ht="15" x14ac:dyDescent="0.25">
      <c r="B32" s="58" t="s">
        <v>15</v>
      </c>
      <c r="C32" s="59">
        <v>26</v>
      </c>
      <c r="D32" s="16">
        <f t="shared" si="0"/>
        <v>33</v>
      </c>
      <c r="E32" s="23">
        <f t="shared" si="1"/>
        <v>30</v>
      </c>
      <c r="F32" s="24">
        <f t="shared" si="2"/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C3:H13"/>
  <sheetViews>
    <sheetView workbookViewId="0"/>
  </sheetViews>
  <sheetFormatPr defaultColWidth="12.7109375" defaultRowHeight="15.75" customHeight="1" x14ac:dyDescent="0.2"/>
  <sheetData>
    <row r="3" spans="3:8" ht="15.75" customHeight="1" x14ac:dyDescent="0.2"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</row>
    <row r="4" spans="3:8" ht="15.75" customHeight="1" x14ac:dyDescent="0.2">
      <c r="C4" s="2" t="s">
        <v>25</v>
      </c>
      <c r="D4" s="60">
        <v>5.0559289999999999</v>
      </c>
      <c r="E4" s="61">
        <v>60.382877999999998</v>
      </c>
      <c r="F4" s="2" t="s">
        <v>16</v>
      </c>
      <c r="G4" s="60">
        <v>5.3261630000000002</v>
      </c>
      <c r="H4" s="61">
        <v>60.395409000000001</v>
      </c>
    </row>
    <row r="5" spans="3:8" ht="15.75" customHeight="1" x14ac:dyDescent="0.2">
      <c r="C5" s="2" t="s">
        <v>27</v>
      </c>
      <c r="D5" s="2">
        <v>5.0878129999999997</v>
      </c>
      <c r="E5" s="2">
        <v>60.352223000000002</v>
      </c>
      <c r="F5" s="2" t="s">
        <v>28</v>
      </c>
      <c r="G5" s="2">
        <v>5.2647930000000001</v>
      </c>
      <c r="H5" s="2">
        <v>60.379098999999997</v>
      </c>
    </row>
    <row r="6" spans="3:8" ht="15.75" customHeight="1" x14ac:dyDescent="0.2">
      <c r="C6" s="2" t="s">
        <v>15</v>
      </c>
      <c r="D6" s="2">
        <v>4.9934529999999997</v>
      </c>
      <c r="E6" s="2">
        <v>60.388651000000003</v>
      </c>
      <c r="F6" s="2" t="s">
        <v>30</v>
      </c>
      <c r="G6" s="2">
        <v>5.2586760000000004</v>
      </c>
      <c r="H6" s="2">
        <v>60.290962</v>
      </c>
    </row>
    <row r="7" spans="3:8" ht="15.75" customHeight="1" x14ac:dyDescent="0.2">
      <c r="C7" s="2" t="s">
        <v>32</v>
      </c>
      <c r="D7" s="2">
        <v>4.9820219999999997</v>
      </c>
      <c r="E7" s="2">
        <v>60.261564</v>
      </c>
      <c r="F7" s="2" t="s">
        <v>33</v>
      </c>
      <c r="G7" s="2">
        <v>5.3523550000000002</v>
      </c>
      <c r="H7" s="2">
        <v>60.363500999999999</v>
      </c>
    </row>
    <row r="8" spans="3:8" ht="15.75" customHeight="1" x14ac:dyDescent="0.2">
      <c r="C8" s="2" t="s">
        <v>34</v>
      </c>
      <c r="D8" s="60">
        <v>5.1213329999999999</v>
      </c>
      <c r="E8" s="61">
        <v>60.356560999999999</v>
      </c>
    </row>
    <row r="9" spans="3:8" ht="15.75" customHeight="1" x14ac:dyDescent="0.2">
      <c r="C9" s="2" t="s">
        <v>35</v>
      </c>
      <c r="D9" s="60">
        <v>5.1530250000000004</v>
      </c>
      <c r="E9" s="61">
        <v>60.368082999999999</v>
      </c>
    </row>
    <row r="10" spans="3:8" ht="15.75" customHeight="1" x14ac:dyDescent="0.2">
      <c r="C10" s="2" t="s">
        <v>36</v>
      </c>
      <c r="D10" s="2">
        <v>5.1060850000000002</v>
      </c>
      <c r="E10" s="2">
        <v>60.354084999999998</v>
      </c>
    </row>
    <row r="11" spans="3:8" ht="15.75" customHeight="1" x14ac:dyDescent="0.2">
      <c r="C11" s="2" t="s">
        <v>37</v>
      </c>
      <c r="D11" s="2">
        <v>5.0396080000000003</v>
      </c>
      <c r="E11" s="2">
        <v>60.390343000000001</v>
      </c>
    </row>
    <row r="12" spans="3:8" ht="15.75" customHeight="1" x14ac:dyDescent="0.2">
      <c r="C12" s="2" t="s">
        <v>38</v>
      </c>
      <c r="D12" s="2">
        <v>5.1065680000000002</v>
      </c>
      <c r="E12" s="2">
        <v>60.375988</v>
      </c>
    </row>
    <row r="13" spans="3:8" ht="15.75" customHeight="1" x14ac:dyDescent="0.2">
      <c r="C13" s="2" t="s">
        <v>39</v>
      </c>
      <c r="D13" s="2">
        <v>5.1522740000000002</v>
      </c>
      <c r="E13" s="2">
        <v>60.354616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Medium3</vt:lpstr>
      <vt:lpstr>Medium2</vt:lpstr>
      <vt:lpstr>Medium1</vt:lpstr>
      <vt:lpstr>Small5</vt:lpstr>
      <vt:lpstr>Small4</vt:lpstr>
      <vt:lpstr>Small3</vt:lpstr>
      <vt:lpstr>Results</vt:lpstr>
      <vt:lpstr>Reisetider</vt:lpstr>
      <vt:lpstr>Koordinater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Jacob Nitter</cp:lastModifiedBy>
  <dcterms:created xsi:type="dcterms:W3CDTF">2022-12-03T09:04:55Z</dcterms:created>
  <dcterms:modified xsi:type="dcterms:W3CDTF">2022-12-05T12:14:00Z</dcterms:modified>
</cp:coreProperties>
</file>