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63FB582E-35F1-6946-BC09-0FE3CF0D37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C58" i="18" s="1"/>
  <c r="E58" i="18" s="1"/>
  <c r="D58" i="18"/>
  <c r="F58" i="18" s="1"/>
  <c r="G58" i="18"/>
  <c r="H58" i="18" s="1"/>
  <c r="J58" i="18" s="1"/>
  <c r="B59" i="18"/>
  <c r="C59" i="18" s="1"/>
  <c r="E59" i="18" s="1"/>
  <c r="G59" i="18"/>
  <c r="H59" i="18" s="1"/>
  <c r="J59" i="18" s="1"/>
  <c r="B60" i="18"/>
  <c r="G60" i="18"/>
  <c r="H60" i="18" s="1"/>
  <c r="J60" i="18" s="1"/>
  <c r="B61" i="18"/>
  <c r="C61" i="18" s="1"/>
  <c r="E61" i="18" s="1"/>
  <c r="G61" i="18"/>
  <c r="H61" i="18" s="1"/>
  <c r="J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H63" i="18" s="1"/>
  <c r="J63" i="18" s="1"/>
  <c r="B64" i="18"/>
  <c r="G64" i="18"/>
  <c r="H64" i="18" s="1"/>
  <c r="J64" i="18" s="1"/>
  <c r="B65" i="18"/>
  <c r="C65" i="18" s="1"/>
  <c r="E65" i="18" s="1"/>
  <c r="G65" i="18"/>
  <c r="H65" i="18" s="1"/>
  <c r="J65" i="18" s="1"/>
  <c r="B66" i="18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C16" i="18" s="1"/>
  <c r="E16" i="18" s="1"/>
  <c r="D16" i="18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53" i="18" l="1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74" i="18" a="1"/>
  <c r="M74" i="18" s="1"/>
  <c r="M58" i="18" a="1"/>
  <c r="M58" i="18" s="1"/>
  <c r="M66" i="18" a="1"/>
  <c r="M66" i="18" s="1"/>
  <c r="D8" i="18"/>
  <c r="F8" i="18" s="1"/>
  <c r="H14" i="18"/>
  <c r="J14" i="18" s="1"/>
  <c r="I5" i="18"/>
  <c r="K5" i="18" s="1"/>
  <c r="D19" i="18"/>
  <c r="F19" i="18" s="1"/>
  <c r="M72" i="18" a="1"/>
  <c r="M72" i="18" s="1"/>
  <c r="H39" i="18"/>
  <c r="J39" i="18" s="1"/>
  <c r="C18" i="18"/>
  <c r="E18" i="18" s="1"/>
  <c r="I73" i="18"/>
  <c r="K73" i="18" s="1"/>
  <c r="I71" i="18"/>
  <c r="K71" i="18" s="1"/>
  <c r="D66" i="18"/>
  <c r="F66" i="18" s="1"/>
  <c r="D62" i="18"/>
  <c r="F62" i="18" s="1"/>
  <c r="D60" i="18"/>
  <c r="F60" i="18" s="1"/>
  <c r="I55" i="18"/>
  <c r="K55" i="18" s="1"/>
  <c r="I75" i="18"/>
  <c r="K75" i="18" s="1"/>
  <c r="C66" i="18"/>
  <c r="E66" i="18" s="1"/>
  <c r="C64" i="18"/>
  <c r="E64" i="18" s="1"/>
  <c r="C60" i="18"/>
  <c r="E60" i="18" s="1"/>
  <c r="D17" i="18"/>
  <c r="F17" i="18" s="1"/>
  <c r="M15" i="18" a="1"/>
  <c r="M15" i="18" s="1"/>
  <c r="I65" i="18"/>
  <c r="K65" i="18" s="1"/>
  <c r="I63" i="18"/>
  <c r="K63" i="18" s="1"/>
  <c r="I61" i="18"/>
  <c r="K61" i="18" s="1"/>
  <c r="I59" i="18"/>
  <c r="K59" i="18" s="1"/>
  <c r="I78" i="18"/>
  <c r="K78" i="18" s="1"/>
  <c r="H77" i="18"/>
  <c r="J77" i="18" s="1"/>
  <c r="M70" i="18" a="1"/>
  <c r="M70" i="18" s="1"/>
  <c r="I67" i="18"/>
  <c r="K6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<sst xmlns="http://schemas.openxmlformats.org/spreadsheetml/2006/main" count="2171" uniqueCount="98">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</sst>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workbookViewId="0">
      <selection activeCell="N7" sqref="N7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4" ca="1" si="1">C2*111.021</f>
        <v>554.37814551299994</v>
      </c>
      <c r="F2" s="5">
        <f t="shared" ca="1" si="1"/>
        <v>6704.4084226710002</v>
      </c>
      <c r="G2" s="3" t="str">
        <f t="shared" ref="G2:G7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17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Bildøyna</v>
      </c>
      <c r="C8" s="3">
        <f t="shared" ref="C8" ca="1" si="10">_xlfn.XLOOKUP(B8,$W$3:$W$12,$X$3:$X$12,0)</f>
        <v>5.1060850000000002</v>
      </c>
      <c r="D8" s="4">
        <f t="shared" ref="D8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Kårtveit</v>
      </c>
      <c r="C10" s="3">
        <f t="shared" ref="C10:C11" ca="1" si="14">_xlfn.XLOOKUP(B10,$W$3:$W$12,$X$3:$X$12,0)</f>
        <v>4.9934529999999997</v>
      </c>
      <c r="D10" s="4">
        <f t="shared" ref="D10:D11" ca="1" si="15">_xlfn.XLOOKUP(B10,$W$3:$W$12,$Y$3:$Y$12,0)</f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2"/>
        <v>Bergenhus</v>
      </c>
      <c r="H10" s="6">
        <f t="shared" ref="H10:H11" ca="1" si="16">_xlfn.XLOOKUP(G10,$Z$3:$Z$6,$AA$3:$AA$6,0)</f>
        <v>5.3261630000000002</v>
      </c>
      <c r="I10" s="63">
        <f t="shared" ref="I10:I11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Spjeld</v>
      </c>
      <c r="C12" s="3">
        <f ca="1">_xlfn.XLOOKUP(B12,$W$3:$W$12,$X$3:$X$12,0)</f>
        <v>5.0396080000000003</v>
      </c>
      <c r="D12" s="4">
        <f ca="1">_xlfn.XLOOKUP(B12,$W$3:$W$12,$Y$3:$Y$12,0)</f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Knappskog</v>
      </c>
      <c r="C13" s="3">
        <f t="shared" ref="C13:C54" ca="1" si="18">_xlfn.XLOOKUP(B13,$W$3:$W$12,$X$3:$X$12,0)</f>
        <v>5.0559289999999999</v>
      </c>
      <c r="D13" s="4">
        <f t="shared" ref="D13:D54" ca="1" si="19">_xlfn.XLOOKUP(B13,$W$3:$W$12,$Y$3:$Y$12,0)</f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Knarrevik</v>
      </c>
      <c r="C14" s="3">
        <f t="shared" ca="1" si="18"/>
        <v>5.1530250000000004</v>
      </c>
      <c r="D14" s="4">
        <f t="shared" ca="1" si="19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Brattholmen</v>
      </c>
      <c r="C15" s="3">
        <f t="shared" ca="1" si="18"/>
        <v>5.1522740000000002</v>
      </c>
      <c r="D15" s="4">
        <f t="shared" ca="1" si="19"/>
        <v>60.354616</v>
      </c>
      <c r="E15" s="5">
        <f t="shared" ref="E15:E18" ca="1" si="22">C15*111.021</f>
        <v>572.01061175400002</v>
      </c>
      <c r="F15" s="5">
        <f t="shared" ref="F15:F18" ca="1" si="23">D15*111.021</f>
        <v>6700.629822936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8" ca="1" si="24">H15*111.021</f>
        <v>591.31594242300002</v>
      </c>
      <c r="K15" s="8">
        <f t="shared" ref="K15:K18" ca="1" si="25">I15*111.021</f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Knappskog</v>
      </c>
      <c r="C16" s="3">
        <f ca="1">_xlfn.XLOOKUP(B16,$W$3:$W$12,$X$3:$X$12,0)</f>
        <v>5.0559289999999999</v>
      </c>
      <c r="D16" s="4">
        <f ca="1">_xlfn.XLOOKUP(B16,$W$3:$W$12,$Y$3:$Y$12,0)</f>
        <v>60.382877999999998</v>
      </c>
      <c r="E16" s="5">
        <f t="shared" ca="1" si="22"/>
        <v>561.31429350899998</v>
      </c>
      <c r="F16" s="5">
        <f t="shared" ca="1" si="23"/>
        <v>6703.7674984380001</v>
      </c>
      <c r="G16" s="3" t="str">
        <f t="shared" ca="1" si="2"/>
        <v>Bergenhus</v>
      </c>
      <c r="H16" s="6">
        <f ca="1">_xlfn.XLOOKUP(G16,$Z$3:$Z$6,$AA$3:$AA$6,0)</f>
        <v>5.3261630000000002</v>
      </c>
      <c r="I16" s="63">
        <f ca="1">_xlfn.XLOOKUP(G16,$Z$3:$Z$6,$AB$3:$AB$6,0)</f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Knarrevik</v>
      </c>
      <c r="C17" s="3">
        <f t="shared" ref="C17:C18" ca="1" si="26">_xlfn.XLOOKUP(B17,$W$3:$W$12,$X$3:$X$12,0)</f>
        <v>5.1530250000000004</v>
      </c>
      <c r="D17" s="4">
        <f t="shared" ref="D17:D18" ca="1" si="27">_xlfn.XLOOKUP(B17,$W$3:$W$12,$Y$3:$Y$12,0)</f>
        <v>60.368082999999999</v>
      </c>
      <c r="E17" s="5">
        <f t="shared" ca="1" si="22"/>
        <v>572.0939885250001</v>
      </c>
      <c r="F17" s="5">
        <f t="shared" ca="1" si="23"/>
        <v>6702.1249427430002</v>
      </c>
      <c r="G17" s="3" t="str">
        <f t="shared" ca="1" si="2"/>
        <v>Ytrebygda</v>
      </c>
      <c r="H17" s="6">
        <f t="shared" ref="H17:H18" ca="1" si="28">_xlfn.XLOOKUP(G17,$Z$3:$Z$6,$AA$3:$AA$6,0)</f>
        <v>5.2586760000000004</v>
      </c>
      <c r="I17" s="63">
        <f t="shared" ref="I17:I18" ca="1" si="29">_xlfn.XLOOKUP(G17,$Z$3:$Z$6,$AB$3:$AB$6,0)</f>
        <v>60.290962</v>
      </c>
      <c r="J17" s="8">
        <f t="shared" ca="1" si="24"/>
        <v>583.82346819600002</v>
      </c>
      <c r="K17" s="8">
        <f t="shared" ca="1" si="25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Telavåg</v>
      </c>
      <c r="C18" s="3">
        <f t="shared" ca="1" si="26"/>
        <v>4.9820219999999997</v>
      </c>
      <c r="D18" s="4">
        <f t="shared" ca="1" si="27"/>
        <v>60.261564</v>
      </c>
      <c r="E18" s="5">
        <f t="shared" ca="1" si="22"/>
        <v>553.10906446199999</v>
      </c>
      <c r="F18" s="5">
        <f t="shared" ca="1" si="23"/>
        <v>6690.2990968439999</v>
      </c>
      <c r="G18" s="3" t="str">
        <f t="shared" ca="1" si="2"/>
        <v>Laksevåg</v>
      </c>
      <c r="H18" s="6">
        <f t="shared" ca="1" si="28"/>
        <v>5.2647930000000001</v>
      </c>
      <c r="I18" s="63">
        <f t="shared" ca="1" si="29"/>
        <v>60.379098999999997</v>
      </c>
      <c r="J18" s="8">
        <f t="shared" ca="1" si="24"/>
        <v>584.50258365299999</v>
      </c>
      <c r="K18" s="8">
        <f t="shared" ca="1" si="25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  <c r="N18" s="2">
        <v>4</v>
      </c>
    </row>
    <row r="19" spans="1:26" ht="15" x14ac:dyDescent="0.2">
      <c r="A19" s="2" t="s">
        <v>26</v>
      </c>
      <c r="B19" s="3" t="str">
        <f t="shared" ca="1" si="0"/>
        <v>Kolltveit</v>
      </c>
      <c r="C19" s="3">
        <f t="shared" ca="1" si="18"/>
        <v>5.0878129999999997</v>
      </c>
      <c r="D19" s="4">
        <f t="shared" ca="1" si="19"/>
        <v>60.352223000000002</v>
      </c>
      <c r="E19" s="5">
        <f t="shared" ref="E19:F33" ca="1" si="30">C19*111.021</f>
        <v>564.85408707299996</v>
      </c>
      <c r="F19" s="5">
        <f t="shared" ca="1" si="30"/>
        <v>6700.3641496830005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8"/>
        <v>5.1522740000000002</v>
      </c>
      <c r="D20" s="4">
        <f t="shared" ca="1" si="19"/>
        <v>60.354616</v>
      </c>
      <c r="E20" s="5">
        <f t="shared" ca="1" si="30"/>
        <v>572.01061175400002</v>
      </c>
      <c r="F20" s="5">
        <f t="shared" ca="1" si="30"/>
        <v>6700.629822936</v>
      </c>
      <c r="G20" s="3" t="str">
        <f t="shared" ca="1" si="2"/>
        <v>Årstad</v>
      </c>
      <c r="H20" s="6">
        <f t="shared" ca="1" si="20"/>
        <v>5.3523550000000002</v>
      </c>
      <c r="I20" s="63">
        <f t="shared" ca="1" si="21"/>
        <v>60.363500999999999</v>
      </c>
      <c r="J20" s="8">
        <f t="shared" ca="1" si="31"/>
        <v>594.22380445500005</v>
      </c>
      <c r="K20" s="8">
        <f t="shared" ca="1" si="31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8"/>
        <v>4.9820219999999997</v>
      </c>
      <c r="D21" s="4">
        <f t="shared" ca="1" si="19"/>
        <v>60.261564</v>
      </c>
      <c r="E21" s="5">
        <f t="shared" ca="1" si="30"/>
        <v>553.10906446199999</v>
      </c>
      <c r="F21" s="5">
        <f t="shared" ca="1" si="30"/>
        <v>6690.2990968439999</v>
      </c>
      <c r="G21" s="3" t="str">
        <f t="shared" ca="1" si="2"/>
        <v>Årstad</v>
      </c>
      <c r="H21" s="6">
        <f t="shared" ca="1" si="20"/>
        <v>5.3523550000000002</v>
      </c>
      <c r="I21" s="63">
        <f t="shared" ca="1" si="21"/>
        <v>60.363500999999999</v>
      </c>
      <c r="J21" s="8">
        <f t="shared" ca="1" si="31"/>
        <v>594.22380445500005</v>
      </c>
      <c r="K21" s="8">
        <f t="shared" ca="1" si="31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Laksevåg</v>
      </c>
      <c r="H22" s="6">
        <f t="shared" ca="1" si="20"/>
        <v>5.2647930000000001</v>
      </c>
      <c r="I22" s="63">
        <f t="shared" ca="1" si="21"/>
        <v>60.379098999999997</v>
      </c>
      <c r="J22" s="8">
        <f t="shared" ca="1" si="31"/>
        <v>584.50258365299999</v>
      </c>
      <c r="K22" s="8">
        <f t="shared" ca="1" si="31"/>
        <v>6703.3479500789999</v>
      </c>
      <c r="L22" s="2" t="s">
        <v>17</v>
      </c>
      <c r="M22" s="3" cm="1">
        <f t="array" aca="1" ref="M22" ca="1">_xlfn.XLOOKUP(B22,$R$20:$R$47,_xlfn.XLOOKUP(G22,$S$19:$V$19,$S$20:$V$47))*2</f>
        <v>34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Telavåg</v>
      </c>
      <c r="C23" s="3">
        <f t="shared" ca="1" si="18"/>
        <v>4.9820219999999997</v>
      </c>
      <c r="D23" s="4">
        <f t="shared" ca="1" si="19"/>
        <v>60.261564</v>
      </c>
      <c r="E23" s="5">
        <f t="shared" ca="1" si="30"/>
        <v>553.10906446199999</v>
      </c>
      <c r="F23" s="5">
        <f t="shared" ca="1" si="30"/>
        <v>6690.2990968439999</v>
      </c>
      <c r="G23" s="3" t="str">
        <f t="shared" ca="1" si="2"/>
        <v>Årstad</v>
      </c>
      <c r="H23" s="6">
        <f t="shared" ca="1" si="20"/>
        <v>5.3523550000000002</v>
      </c>
      <c r="I23" s="63">
        <f t="shared" ca="1" si="21"/>
        <v>60.363500999999999</v>
      </c>
      <c r="J23" s="8">
        <f t="shared" ca="1" si="31"/>
        <v>594.22380445500005</v>
      </c>
      <c r="K23" s="8">
        <f t="shared" ca="1" si="31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Knarrevik</v>
      </c>
      <c r="C24" s="3">
        <f t="shared" ca="1" si="18"/>
        <v>5.1530250000000004</v>
      </c>
      <c r="D24" s="4">
        <f t="shared" ca="1" si="19"/>
        <v>60.368082999999999</v>
      </c>
      <c r="E24" s="5">
        <f t="shared" ca="1" si="30"/>
        <v>572.0939885250001</v>
      </c>
      <c r="F24" s="5">
        <f t="shared" ca="1" si="30"/>
        <v>6702.1249427430002</v>
      </c>
      <c r="G24" s="3" t="str">
        <f t="shared" ca="1" si="2"/>
        <v>Ytrebygda</v>
      </c>
      <c r="H24" s="6">
        <f t="shared" ca="1" si="20"/>
        <v>5.2586760000000004</v>
      </c>
      <c r="I24" s="63">
        <f t="shared" ca="1" si="21"/>
        <v>60.290962</v>
      </c>
      <c r="J24" s="8">
        <f t="shared" ca="1" si="31"/>
        <v>583.82346819600002</v>
      </c>
      <c r="K24" s="8">
        <f t="shared" ca="1" si="31"/>
        <v>6693.5628922020005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8"/>
        <v>5.1065680000000002</v>
      </c>
      <c r="D25" s="4">
        <f t="shared" ca="1" si="19"/>
        <v>60.375988</v>
      </c>
      <c r="E25" s="5">
        <f t="shared" ca="1" si="30"/>
        <v>566.93628592800007</v>
      </c>
      <c r="F25" s="5">
        <f t="shared" ca="1" si="30"/>
        <v>6703.0025637480003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1"/>
        <v>584.50258365299999</v>
      </c>
      <c r="K25" s="8">
        <f t="shared" ca="1" si="31"/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8"/>
        <v>5.0878129999999997</v>
      </c>
      <c r="D26" s="4">
        <f t="shared" ca="1" si="19"/>
        <v>60.352223000000002</v>
      </c>
      <c r="E26" s="5">
        <f t="shared" ca="1" si="30"/>
        <v>564.85408707299996</v>
      </c>
      <c r="F26" s="5">
        <f t="shared" ca="1" si="30"/>
        <v>6700.3641496830005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Knarrevik</v>
      </c>
      <c r="C27" s="3">
        <f t="shared" ca="1" si="18"/>
        <v>5.1530250000000004</v>
      </c>
      <c r="D27" s="4">
        <f t="shared" ca="1" si="19"/>
        <v>60.368082999999999</v>
      </c>
      <c r="E27" s="5">
        <f t="shared" ca="1" si="30"/>
        <v>572.0939885250001</v>
      </c>
      <c r="F27" s="5">
        <f t="shared" ca="1" si="30"/>
        <v>6702.1249427430002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31"/>
        <v>584.50258365299999</v>
      </c>
      <c r="K27" s="8">
        <f t="shared" ca="1" si="31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8"/>
        <v>4.9934529999999997</v>
      </c>
      <c r="D28" s="4">
        <f t="shared" ca="1" si="19"/>
        <v>60.388651000000003</v>
      </c>
      <c r="E28" s="5">
        <f t="shared" ca="1" si="30"/>
        <v>554.37814551299994</v>
      </c>
      <c r="F28" s="5">
        <f t="shared" ca="1" si="30"/>
        <v>6704.4084226710002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8"/>
        <v>5.0878129999999997</v>
      </c>
      <c r="D29" s="4">
        <f t="shared" ca="1" si="19"/>
        <v>60.352223000000002</v>
      </c>
      <c r="E29" s="5">
        <f t="shared" ca="1" si="30"/>
        <v>564.85408707299996</v>
      </c>
      <c r="F29" s="5">
        <f t="shared" ca="1" si="30"/>
        <v>6700.3641496830005</v>
      </c>
      <c r="G29" s="3" t="str">
        <f t="shared" ca="1" si="2"/>
        <v>Bergenhus</v>
      </c>
      <c r="H29" s="6">
        <f t="shared" ca="1" si="20"/>
        <v>5.3261630000000002</v>
      </c>
      <c r="I29" s="63">
        <f t="shared" ca="1" si="21"/>
        <v>60.395409000000001</v>
      </c>
      <c r="J29" s="8">
        <f t="shared" ca="1" si="31"/>
        <v>591.31594242300002</v>
      </c>
      <c r="K29" s="8">
        <f t="shared" ca="1" si="31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Knarrevik</v>
      </c>
      <c r="C30" s="3">
        <f t="shared" ca="1" si="18"/>
        <v>5.1530250000000004</v>
      </c>
      <c r="D30" s="4">
        <f t="shared" ca="1" si="19"/>
        <v>60.368082999999999</v>
      </c>
      <c r="E30" s="5">
        <f t="shared" ca="1" si="30"/>
        <v>572.0939885250001</v>
      </c>
      <c r="F30" s="5">
        <f t="shared" ca="1" si="30"/>
        <v>6702.1249427430002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31"/>
        <v>594.22380445500005</v>
      </c>
      <c r="K30" s="8">
        <f t="shared" ca="1" si="31"/>
        <v>6701.6162445210002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Straume</v>
      </c>
      <c r="C31" s="3">
        <f t="shared" ca="1" si="18"/>
        <v>5.1213329999999999</v>
      </c>
      <c r="D31" s="4">
        <f t="shared" ca="1" si="19"/>
        <v>60.356560999999999</v>
      </c>
      <c r="E31" s="5">
        <f t="shared" ca="1" si="30"/>
        <v>568.57551099299997</v>
      </c>
      <c r="F31" s="5">
        <f t="shared" ca="1" si="30"/>
        <v>6700.8457587809999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Knarrevik</v>
      </c>
      <c r="C32" s="3">
        <f t="shared" ca="1" si="18"/>
        <v>5.1530250000000004</v>
      </c>
      <c r="D32" s="4">
        <f t="shared" ca="1" si="19"/>
        <v>60.368082999999999</v>
      </c>
      <c r="E32" s="5">
        <f t="shared" ca="1" si="30"/>
        <v>572.0939885250001</v>
      </c>
      <c r="F32" s="5">
        <f t="shared" ca="1" si="30"/>
        <v>6702.1249427430002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36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8"/>
        <v>4.9934529999999997</v>
      </c>
      <c r="D33" s="4">
        <f t="shared" ca="1" si="19"/>
        <v>60.388651000000003</v>
      </c>
      <c r="E33" s="5">
        <f t="shared" ca="1" si="30"/>
        <v>554.37814551299994</v>
      </c>
      <c r="F33" s="5">
        <f t="shared" ca="1" si="30"/>
        <v>6704.4084226710002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60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8"/>
        <v>5.0396080000000003</v>
      </c>
      <c r="D34" s="4">
        <f t="shared" ca="1" si="19"/>
        <v>60.390343000000001</v>
      </c>
      <c r="E34" s="5">
        <f t="shared" ref="E34:F49" ca="1" si="35">C34*111.021</f>
        <v>559.50231976800001</v>
      </c>
      <c r="F34" s="5">
        <f t="shared" ca="1" si="35"/>
        <v>6704.5962702030001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36">H34*111.021</f>
        <v>591.31594242300002</v>
      </c>
      <c r="K34" s="8">
        <f t="shared" ca="1" si="36"/>
        <v>6705.1587025890003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8"/>
        <v>4.9934529999999997</v>
      </c>
      <c r="D35" s="4">
        <f t="shared" ca="1" si="19"/>
        <v>60.388651000000003</v>
      </c>
      <c r="E35" s="5">
        <f t="shared" ca="1" si="35"/>
        <v>554.37814551299994</v>
      </c>
      <c r="F35" s="5">
        <f t="shared" ca="1" si="35"/>
        <v>6704.4084226710002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36"/>
        <v>591.31594242300002</v>
      </c>
      <c r="K35" s="8">
        <f t="shared" ca="1" si="36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8"/>
        <v>5.0396080000000003</v>
      </c>
      <c r="D36" s="4">
        <f t="shared" ca="1" si="19"/>
        <v>60.390343000000001</v>
      </c>
      <c r="E36" s="5">
        <f t="shared" ca="1" si="35"/>
        <v>559.50231976800001</v>
      </c>
      <c r="F36" s="5">
        <f t="shared" ca="1" si="35"/>
        <v>6704.5962702030001</v>
      </c>
      <c r="G36" s="3" t="str">
        <f t="shared" ca="1" si="2"/>
        <v>Årstad</v>
      </c>
      <c r="H36" s="6">
        <f t="shared" ca="1" si="20"/>
        <v>5.3523550000000002</v>
      </c>
      <c r="I36" s="63">
        <f t="shared" ca="1" si="21"/>
        <v>60.363500999999999</v>
      </c>
      <c r="J36" s="8">
        <f t="shared" ca="1" si="36"/>
        <v>594.22380445500005</v>
      </c>
      <c r="K36" s="8">
        <f t="shared" ca="1" si="36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Kolltveit</v>
      </c>
      <c r="C37" s="3">
        <f t="shared" ca="1" si="18"/>
        <v>5.0878129999999997</v>
      </c>
      <c r="D37" s="4">
        <f t="shared" ca="1" si="19"/>
        <v>60.352223000000002</v>
      </c>
      <c r="E37" s="5">
        <f t="shared" ca="1" si="35"/>
        <v>564.85408707299996</v>
      </c>
      <c r="F37" s="5">
        <f t="shared" ca="1" si="35"/>
        <v>6700.3641496830005</v>
      </c>
      <c r="G37" s="3" t="str">
        <f t="shared" ca="1" si="2"/>
        <v>Ytrebygda</v>
      </c>
      <c r="H37" s="6">
        <f t="shared" ca="1" si="20"/>
        <v>5.2586760000000004</v>
      </c>
      <c r="I37" s="63">
        <f t="shared" ca="1" si="21"/>
        <v>60.290962</v>
      </c>
      <c r="J37" s="8">
        <f t="shared" ca="1" si="36"/>
        <v>583.82346819600002</v>
      </c>
      <c r="K37" s="8">
        <f t="shared" ca="1" si="36"/>
        <v>6693.5628922020005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Bildøyna</v>
      </c>
      <c r="C38" s="3">
        <f t="shared" ca="1" si="18"/>
        <v>5.1060850000000002</v>
      </c>
      <c r="D38" s="4">
        <f t="shared" ca="1" si="19"/>
        <v>60.354084999999998</v>
      </c>
      <c r="E38" s="5">
        <f t="shared" ca="1" si="35"/>
        <v>566.88266278499998</v>
      </c>
      <c r="F38" s="5">
        <f t="shared" ca="1" si="35"/>
        <v>6700.5708707849999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36"/>
        <v>594.22380445500005</v>
      </c>
      <c r="K38" s="8">
        <f t="shared" ca="1" si="36"/>
        <v>6701.6162445210002</v>
      </c>
      <c r="L38" s="2" t="s">
        <v>17</v>
      </c>
      <c r="M38" s="3" cm="1">
        <f t="array" aca="1" ref="M38" ca="1">_xlfn.XLOOKUP(B38,$R$20:$R$47,_xlfn.XLOOKUP(G38,$S$19:$V$19,$S$20:$V$47))*2</f>
        <v>46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Bildøyna</v>
      </c>
      <c r="C39" s="3">
        <f t="shared" ca="1" si="18"/>
        <v>5.1060850000000002</v>
      </c>
      <c r="D39" s="4">
        <f t="shared" ca="1" si="19"/>
        <v>60.354084999999998</v>
      </c>
      <c r="E39" s="5">
        <f t="shared" ca="1" si="35"/>
        <v>566.88266278499998</v>
      </c>
      <c r="F39" s="5">
        <f t="shared" ca="1" si="35"/>
        <v>6700.5708707849999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44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Telavåg</v>
      </c>
      <c r="C40" s="3">
        <f t="shared" ca="1" si="18"/>
        <v>4.9820219999999997</v>
      </c>
      <c r="D40" s="4">
        <f t="shared" ca="1" si="19"/>
        <v>60.261564</v>
      </c>
      <c r="E40" s="5">
        <f t="shared" ca="1" si="35"/>
        <v>553.10906446199999</v>
      </c>
      <c r="F40" s="5">
        <f t="shared" ca="1" si="35"/>
        <v>6690.2990968439999</v>
      </c>
      <c r="G40" s="3" t="str">
        <f t="shared" ca="1" si="2"/>
        <v>Laksevåg</v>
      </c>
      <c r="H40" s="6">
        <f t="shared" ca="1" si="20"/>
        <v>5.2647930000000001</v>
      </c>
      <c r="I40" s="63">
        <f t="shared" ca="1" si="21"/>
        <v>60.379098999999997</v>
      </c>
      <c r="J40" s="8">
        <f t="shared" ca="1" si="36"/>
        <v>584.50258365299999</v>
      </c>
      <c r="K40" s="8">
        <f t="shared" ca="1" si="36"/>
        <v>6703.3479500789999</v>
      </c>
      <c r="L40" s="2" t="s">
        <v>17</v>
      </c>
      <c r="M40" s="3" cm="1">
        <f t="array" aca="1" ref="M40" ca="1">_xlfn.XLOOKUP(B40,$R$20:$R$47,_xlfn.XLOOKUP(G40,$S$19:$V$19,$S$20:$V$47))*2</f>
        <v>80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Spjeld</v>
      </c>
      <c r="C41" s="3">
        <f t="shared" ca="1" si="18"/>
        <v>5.0396080000000003</v>
      </c>
      <c r="D41" s="4">
        <f t="shared" ca="1" si="19"/>
        <v>60.390343000000001</v>
      </c>
      <c r="E41" s="5">
        <f t="shared" ca="1" si="35"/>
        <v>559.50231976800001</v>
      </c>
      <c r="F41" s="5">
        <f t="shared" ca="1" si="35"/>
        <v>6704.5962702030001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36"/>
        <v>591.31594242300002</v>
      </c>
      <c r="K41" s="8">
        <f t="shared" ca="1" si="36"/>
        <v>6705.1587025890003</v>
      </c>
      <c r="L41" s="2" t="s">
        <v>17</v>
      </c>
      <c r="M41" s="3" cm="1">
        <f t="array" aca="1" ref="M41" ca="1">_xlfn.XLOOKUP(B41,$R$20:$R$47,_xlfn.XLOOKUP(G41,$S$19:$V$19,$S$20:$V$47))*2</f>
        <v>56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8"/>
        <v>5.1065680000000002</v>
      </c>
      <c r="D42" s="4">
        <f t="shared" ca="1" si="19"/>
        <v>60.375988</v>
      </c>
      <c r="E42" s="5">
        <f t="shared" ca="1" si="35"/>
        <v>566.93628592800007</v>
      </c>
      <c r="F42" s="5">
        <f t="shared" ca="1" si="35"/>
        <v>6703.0025637480003</v>
      </c>
      <c r="G42" s="3" t="str">
        <f t="shared" ca="1" si="2"/>
        <v>Bergenhus</v>
      </c>
      <c r="H42" s="6">
        <f t="shared" ca="1" si="20"/>
        <v>5.3261630000000002</v>
      </c>
      <c r="I42" s="63">
        <f t="shared" ca="1" si="21"/>
        <v>60.395409000000001</v>
      </c>
      <c r="J42" s="8">
        <f t="shared" ca="1" si="36"/>
        <v>591.31594242300002</v>
      </c>
      <c r="K42" s="8">
        <f t="shared" ca="1" si="36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Bildøyna</v>
      </c>
      <c r="C43" s="3">
        <f t="shared" ca="1" si="18"/>
        <v>5.1060850000000002</v>
      </c>
      <c r="D43" s="4">
        <f t="shared" ca="1" si="19"/>
        <v>60.354084999999998</v>
      </c>
      <c r="E43" s="5">
        <f t="shared" ca="1" si="35"/>
        <v>566.88266278499998</v>
      </c>
      <c r="F43" s="5">
        <f t="shared" ca="1" si="35"/>
        <v>6700.5708707849999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36"/>
        <v>591.31594242300002</v>
      </c>
      <c r="K43" s="8">
        <f t="shared" ca="1" si="36"/>
        <v>6705.1587025890003</v>
      </c>
      <c r="L43" s="2" t="s">
        <v>17</v>
      </c>
      <c r="M43" s="3" cm="1">
        <f t="array" aca="1" ref="M43" ca="1">_xlfn.XLOOKUP(B43,$R$20:$R$47,_xlfn.XLOOKUP(G43,$S$19:$V$19,$S$20:$V$47))*2</f>
        <v>44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18"/>
        <v>4.9934529999999997</v>
      </c>
      <c r="D44" s="4">
        <f t="shared" ca="1" si="19"/>
        <v>60.388651000000003</v>
      </c>
      <c r="E44" s="5">
        <f t="shared" ca="1" si="35"/>
        <v>554.37814551299994</v>
      </c>
      <c r="F44" s="5">
        <f t="shared" ca="1" si="35"/>
        <v>6704.4084226710002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36"/>
        <v>583.82346819600002</v>
      </c>
      <c r="K44" s="8">
        <f t="shared" ca="1" si="36"/>
        <v>6693.5628922020005</v>
      </c>
      <c r="L44" s="2" t="s">
        <v>17</v>
      </c>
      <c r="M44" s="3" cm="1">
        <f t="array" aca="1" ref="M44" ca="1">_xlfn.XLOOKUP(B44,$R$20:$R$47,_xlfn.XLOOKUP(G44,$S$19:$V$19,$S$20:$V$47))*2</f>
        <v>60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35"/>
        <v>572.01061175400002</v>
      </c>
      <c r="F45" s="5">
        <f t="shared" ca="1" si="35"/>
        <v>6700.629822936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36"/>
        <v>594.22380445500005</v>
      </c>
      <c r="K45" s="8">
        <f t="shared" ca="1" si="36"/>
        <v>6701.6162445210002</v>
      </c>
      <c r="L45" s="2" t="s">
        <v>17</v>
      </c>
      <c r="M45" s="3" cm="1">
        <f t="array" aca="1" ref="M45" ca="1">_xlfn.XLOOKUP(B45,$R$20:$R$47,_xlfn.XLOOKUP(G45,$S$19:$V$19,$S$20:$V$47))*2</f>
        <v>50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18"/>
        <v>5.1530250000000004</v>
      </c>
      <c r="D46" s="4">
        <f t="shared" ca="1" si="19"/>
        <v>60.368082999999999</v>
      </c>
      <c r="E46" s="5">
        <f t="shared" ca="1" si="35"/>
        <v>572.0939885250001</v>
      </c>
      <c r="F46" s="5">
        <f t="shared" ca="1" si="35"/>
        <v>6702.1249427430002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36"/>
        <v>583.82346819600002</v>
      </c>
      <c r="K46" s="8">
        <f t="shared" ca="1" si="36"/>
        <v>6693.5628922020005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Foldnes</v>
      </c>
      <c r="C47" s="3">
        <f t="shared" ca="1" si="18"/>
        <v>5.1065680000000002</v>
      </c>
      <c r="D47" s="4">
        <f t="shared" ca="1" si="19"/>
        <v>60.375988</v>
      </c>
      <c r="E47" s="5">
        <f t="shared" ca="1" si="35"/>
        <v>566.93628592800007</v>
      </c>
      <c r="F47" s="5">
        <f t="shared" ca="1" si="35"/>
        <v>6703.0025637480003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36"/>
        <v>594.22380445500005</v>
      </c>
      <c r="K47" s="8">
        <f t="shared" ca="1" si="36"/>
        <v>6701.6162445210002</v>
      </c>
      <c r="L47" s="2" t="s">
        <v>17</v>
      </c>
      <c r="M47" s="3" cm="1">
        <f t="array" aca="1" ref="M47" ca="1">_xlfn.XLOOKUP(B47,$R$20:$R$47,_xlfn.XLOOKUP(G47,$S$19:$V$19,$S$20:$V$47))*2</f>
        <v>56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35"/>
        <v>572.01061175400002</v>
      </c>
      <c r="F48" s="5">
        <f t="shared" ca="1" si="35"/>
        <v>6700.629822936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34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Kolltveit</v>
      </c>
      <c r="C49" s="3">
        <f t="shared" ca="1" si="18"/>
        <v>5.0878129999999997</v>
      </c>
      <c r="D49" s="4">
        <f t="shared" ca="1" si="19"/>
        <v>60.352223000000002</v>
      </c>
      <c r="E49" s="5">
        <f t="shared" ca="1" si="35"/>
        <v>564.85408707299996</v>
      </c>
      <c r="F49" s="5">
        <f t="shared" ca="1" si="35"/>
        <v>6700.3641496830005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54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Kolltveit</v>
      </c>
      <c r="C50" s="3">
        <f t="shared" ca="1" si="18"/>
        <v>5.0878129999999997</v>
      </c>
      <c r="D50" s="4">
        <f t="shared" ca="1" si="19"/>
        <v>60.352223000000002</v>
      </c>
      <c r="E50" s="5">
        <f t="shared" ref="E50:F56" ca="1" si="37">C50*111.021</f>
        <v>564.85408707299996</v>
      </c>
      <c r="F50" s="5">
        <f t="shared" ca="1" si="37"/>
        <v>6700.3641496830005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54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Brattholmen</v>
      </c>
      <c r="C51" s="3">
        <f t="shared" ca="1" si="18"/>
        <v>5.1522740000000002</v>
      </c>
      <c r="D51" s="4">
        <f t="shared" ca="1" si="19"/>
        <v>60.354616</v>
      </c>
      <c r="E51" s="5">
        <f t="shared" ca="1" si="37"/>
        <v>572.01061175400002</v>
      </c>
      <c r="F51" s="5">
        <f t="shared" ca="1" si="37"/>
        <v>6700.629822936</v>
      </c>
      <c r="G51" s="3" t="str">
        <f t="shared" ca="1" si="2"/>
        <v>Årstad</v>
      </c>
      <c r="H51" s="6">
        <f t="shared" ca="1" si="20"/>
        <v>5.3523550000000002</v>
      </c>
      <c r="I51" s="63">
        <f t="shared" ca="1" si="21"/>
        <v>60.363500999999999</v>
      </c>
      <c r="J51" s="8">
        <f t="shared" ca="1" si="38"/>
        <v>594.22380445500005</v>
      </c>
      <c r="K51" s="8">
        <f t="shared" ca="1" si="38"/>
        <v>6701.6162445210002</v>
      </c>
      <c r="L51" s="2" t="s">
        <v>17</v>
      </c>
      <c r="M51" s="3" cm="1">
        <f t="array" aca="1" ref="M51" ca="1">_xlfn.XLOOKUP(B51,$R$20:$R$47,_xlfn.XLOOKUP(G51,$S$19:$V$19,$S$20:$V$47))*2</f>
        <v>50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37"/>
        <v>561.31429350899998</v>
      </c>
      <c r="F52" s="5">
        <f t="shared" ca="1" si="37"/>
        <v>6703.7674984380001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Telavåg</v>
      </c>
      <c r="C53" s="3">
        <f t="shared" ca="1" si="18"/>
        <v>4.9820219999999997</v>
      </c>
      <c r="D53" s="4">
        <f t="shared" ca="1" si="19"/>
        <v>60.261564</v>
      </c>
      <c r="E53" s="5">
        <f t="shared" ca="1" si="37"/>
        <v>553.10906446199999</v>
      </c>
      <c r="F53" s="5">
        <f t="shared" ca="1" si="37"/>
        <v>6690.2990968439999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38"/>
        <v>583.82346819600002</v>
      </c>
      <c r="K53" s="8">
        <f t="shared" ca="1" si="38"/>
        <v>6693.5628922020005</v>
      </c>
      <c r="L53" s="2" t="s">
        <v>17</v>
      </c>
      <c r="M53" s="3" cm="1">
        <f t="array" aca="1" ref="M53" ca="1">_xlfn.XLOOKUP(B53,$R$20:$R$47,_xlfn.XLOOKUP(G53,$S$19:$V$19,$S$20:$V$47))*2</f>
        <v>88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Foldnes</v>
      </c>
      <c r="C54" s="3">
        <f t="shared" ca="1" si="18"/>
        <v>5.1065680000000002</v>
      </c>
      <c r="D54" s="4">
        <f t="shared" ca="1" si="19"/>
        <v>60.375988</v>
      </c>
      <c r="E54" s="5">
        <f t="shared" ca="1" si="37"/>
        <v>566.93628592800007</v>
      </c>
      <c r="F54" s="5">
        <f t="shared" ca="1" si="37"/>
        <v>6703.0025637480003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38"/>
        <v>583.82346819600002</v>
      </c>
      <c r="K54" s="8">
        <f t="shared" ca="1" si="38"/>
        <v>6693.5628922020005</v>
      </c>
      <c r="L54" s="2" t="s">
        <v>17</v>
      </c>
      <c r="M54" s="3" cm="1">
        <f t="array" aca="1" ref="M54" ca="1">_xlfn.XLOOKUP(B54,$R$20:$R$47,_xlfn.XLOOKUP(G54,$S$19:$V$19,$S$20:$V$47))*2</f>
        <v>48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Kolltveit</v>
      </c>
      <c r="C55" s="3">
        <f t="shared" ref="C55:C77" ca="1" si="39">_xlfn.XLOOKUP(B55,$W$3:$W$12,$X$3:$X$12,0)</f>
        <v>5.0878129999999997</v>
      </c>
      <c r="D55" s="4">
        <f t="shared" ref="D55:D77" ca="1" si="40">_xlfn.XLOOKUP(B55,$W$3:$W$12,$Y$3:$Y$12,0)</f>
        <v>60.352223000000002</v>
      </c>
      <c r="E55" s="5">
        <f t="shared" ca="1" si="37"/>
        <v>564.85408707299996</v>
      </c>
      <c r="F55" s="5">
        <f t="shared" ca="1" si="37"/>
        <v>6700.3641496830005</v>
      </c>
      <c r="G55" s="3" t="str">
        <f t="shared" ca="1" si="2"/>
        <v>Bergenhus</v>
      </c>
      <c r="H55" s="6">
        <f t="shared" ref="H55:H77" ca="1" si="41">_xlfn.XLOOKUP(G55,$Z$3:$Z$6,$AA$3:$AA$6,0)</f>
        <v>5.3261630000000002</v>
      </c>
      <c r="I55" s="63">
        <f t="shared" ref="I55:I77" ca="1" si="42">_xlfn.XLOOKUP(G55,$Z$3:$Z$6,$AB$3:$AB$6,0)</f>
        <v>60.395409000000001</v>
      </c>
      <c r="J55" s="8">
        <f t="shared" ca="1" si="38"/>
        <v>591.31594242300002</v>
      </c>
      <c r="K55" s="8">
        <f t="shared" ca="1" si="38"/>
        <v>6705.1587025890003</v>
      </c>
      <c r="L55" s="2" t="s">
        <v>17</v>
      </c>
      <c r="M55" s="3" cm="1">
        <f t="array" aca="1" ref="M55" ca="1">_xlfn.XLOOKUP(B55,$R$20:$R$47,_xlfn.XLOOKUP(G55,$S$19:$V$19,$S$20:$V$47))*2</f>
        <v>52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Telavåg</v>
      </c>
      <c r="C56" s="3">
        <f t="shared" ca="1" si="39"/>
        <v>4.9820219999999997</v>
      </c>
      <c r="D56" s="4">
        <f t="shared" ca="1" si="40"/>
        <v>60.261564</v>
      </c>
      <c r="E56" s="5">
        <f t="shared" ca="1" si="37"/>
        <v>553.10906446199999</v>
      </c>
      <c r="F56" s="5">
        <f t="shared" ca="1" si="37"/>
        <v>6690.2990968439999</v>
      </c>
      <c r="G56" s="3" t="str">
        <f t="shared" ca="1" si="2"/>
        <v>Årstad</v>
      </c>
      <c r="H56" s="6">
        <f t="shared" ca="1" si="41"/>
        <v>5.3523550000000002</v>
      </c>
      <c r="I56" s="63">
        <f t="shared" ca="1" si="42"/>
        <v>60.363500999999999</v>
      </c>
      <c r="J56" s="8">
        <f t="shared" ca="1" si="38"/>
        <v>594.22380445500005</v>
      </c>
      <c r="K56" s="8">
        <f t="shared" ca="1" si="38"/>
        <v>6701.6162445210002</v>
      </c>
      <c r="L56" s="2" t="s">
        <v>17</v>
      </c>
      <c r="M56" s="3" cm="1">
        <f t="array" aca="1" ref="M56" ca="1">_xlfn.XLOOKUP(B56,$R$20:$R$47,_xlfn.XLOOKUP(G56,$S$19:$V$19,$S$20:$V$47))*2</f>
        <v>96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Telavåg</v>
      </c>
      <c r="C57" s="3">
        <f t="shared" ca="1" si="39"/>
        <v>4.9820219999999997</v>
      </c>
      <c r="D57" s="4">
        <f t="shared" ca="1" si="40"/>
        <v>60.261564</v>
      </c>
      <c r="E57" s="5">
        <f t="shared" ref="E57:E77" ca="1" si="43">C57*111.021</f>
        <v>553.10906446199999</v>
      </c>
      <c r="F57" s="5">
        <f t="shared" ref="F57:F77" ca="1" si="44">D57*111.021</f>
        <v>6690.2990968439999</v>
      </c>
      <c r="G57" s="3" t="str">
        <f t="shared" ca="1" si="2"/>
        <v>Laksevåg</v>
      </c>
      <c r="H57" s="6">
        <f t="shared" ca="1" si="41"/>
        <v>5.2647930000000001</v>
      </c>
      <c r="I57" s="63">
        <f t="shared" ca="1" si="42"/>
        <v>60.379098999999997</v>
      </c>
      <c r="J57" s="8">
        <f t="shared" ref="J57:J77" ca="1" si="45">H57*111.021</f>
        <v>584.50258365299999</v>
      </c>
      <c r="K57" s="8">
        <f t="shared" ref="K57:K77" ca="1" si="46">I57*111.021</f>
        <v>6703.3479500789999</v>
      </c>
      <c r="L57" s="2" t="s">
        <v>17</v>
      </c>
      <c r="M57" s="3" cm="1">
        <f t="array" aca="1" ref="M57" ca="1">_xlfn.XLOOKUP(B57,$R$20:$R$47,_xlfn.XLOOKUP(G57,$S$19:$V$19,$S$20:$V$47))*2</f>
        <v>80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Kårtveit</v>
      </c>
      <c r="C58" s="3">
        <f t="shared" ca="1" si="39"/>
        <v>4.9934529999999997</v>
      </c>
      <c r="D58" s="4">
        <f t="shared" ca="1" si="40"/>
        <v>60.388651000000003</v>
      </c>
      <c r="E58" s="5">
        <f t="shared" ca="1" si="43"/>
        <v>554.37814551299994</v>
      </c>
      <c r="F58" s="5">
        <f t="shared" ca="1" si="44"/>
        <v>6704.4084226710002</v>
      </c>
      <c r="G58" s="3" t="str">
        <f t="shared" ca="1" si="2"/>
        <v>Årstad</v>
      </c>
      <c r="H58" s="6">
        <f t="shared" ca="1" si="41"/>
        <v>5.3523550000000002</v>
      </c>
      <c r="I58" s="63">
        <f t="shared" ca="1" si="42"/>
        <v>60.363500999999999</v>
      </c>
      <c r="J58" s="8">
        <f t="shared" ca="1" si="45"/>
        <v>594.22380445500005</v>
      </c>
      <c r="K58" s="8">
        <f t="shared" ca="1" si="46"/>
        <v>6701.6162445210002</v>
      </c>
      <c r="L58" s="2" t="s">
        <v>17</v>
      </c>
      <c r="M58" s="3" cm="1">
        <f t="array" aca="1" ref="M58" ca="1">_xlfn.XLOOKUP(B58,$R$20:$R$47,_xlfn.XLOOKUP(G58,$S$19:$V$19,$S$20:$V$47))*2</f>
        <v>68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Spjeld</v>
      </c>
      <c r="C59" s="3">
        <f t="shared" ca="1" si="39"/>
        <v>5.0396080000000003</v>
      </c>
      <c r="D59" s="4">
        <f t="shared" ca="1" si="40"/>
        <v>60.390343000000001</v>
      </c>
      <c r="E59" s="5">
        <f t="shared" ca="1" si="43"/>
        <v>559.50231976800001</v>
      </c>
      <c r="F59" s="5">
        <f t="shared" ca="1" si="44"/>
        <v>6704.5962702030001</v>
      </c>
      <c r="G59" s="3" t="str">
        <f t="shared" ca="1" si="2"/>
        <v>Bergenhus</v>
      </c>
      <c r="H59" s="6">
        <f t="shared" ca="1" si="41"/>
        <v>5.3261630000000002</v>
      </c>
      <c r="I59" s="63">
        <f t="shared" ca="1" si="42"/>
        <v>60.395409000000001</v>
      </c>
      <c r="J59" s="8">
        <f t="shared" ca="1" si="45"/>
        <v>591.31594242300002</v>
      </c>
      <c r="K59" s="8">
        <f t="shared" ca="1" si="46"/>
        <v>6705.1587025890003</v>
      </c>
      <c r="L59" s="2" t="s">
        <v>17</v>
      </c>
      <c r="M59" s="3" cm="1">
        <f t="array" aca="1" ref="M59" ca="1">_xlfn.XLOOKUP(B59,$R$20:$R$47,_xlfn.XLOOKUP(G59,$S$19:$V$19,$S$20:$V$47))*2</f>
        <v>56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Telavåg</v>
      </c>
      <c r="C60" s="3">
        <f t="shared" ca="1" si="39"/>
        <v>4.9820219999999997</v>
      </c>
      <c r="D60" s="4">
        <f t="shared" ca="1" si="40"/>
        <v>60.261564</v>
      </c>
      <c r="E60" s="5">
        <f t="shared" ca="1" si="43"/>
        <v>553.10906446199999</v>
      </c>
      <c r="F60" s="5">
        <f t="shared" ca="1" si="44"/>
        <v>6690.2990968439999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80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Knarrevik</v>
      </c>
      <c r="C61" s="3">
        <f t="shared" ca="1" si="39"/>
        <v>5.1530250000000004</v>
      </c>
      <c r="D61" s="4">
        <f t="shared" ca="1" si="40"/>
        <v>60.368082999999999</v>
      </c>
      <c r="E61" s="5">
        <f t="shared" ca="1" si="43"/>
        <v>572.0939885250001</v>
      </c>
      <c r="F61" s="5">
        <f t="shared" ca="1" si="44"/>
        <v>6702.1249427430002</v>
      </c>
      <c r="G61" s="3" t="str">
        <f t="shared" ca="1" si="2"/>
        <v>Årstad</v>
      </c>
      <c r="H61" s="6">
        <f t="shared" ca="1" si="41"/>
        <v>5.3523550000000002</v>
      </c>
      <c r="I61" s="63">
        <f t="shared" ca="1" si="42"/>
        <v>60.363500999999999</v>
      </c>
      <c r="J61" s="8">
        <f t="shared" ca="1" si="45"/>
        <v>594.22380445500005</v>
      </c>
      <c r="K61" s="8">
        <f t="shared" ca="1" si="46"/>
        <v>6701.6162445210002</v>
      </c>
      <c r="L61" s="2" t="s">
        <v>17</v>
      </c>
      <c r="M61" s="3" cm="1">
        <f t="array" aca="1" ref="M61" ca="1">_xlfn.XLOOKUP(B61,$R$20:$R$47,_xlfn.XLOOKUP(G61,$S$19:$V$19,$S$20:$V$47))*2</f>
        <v>38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Telavåg</v>
      </c>
      <c r="C62" s="3">
        <f t="shared" ca="1" si="39"/>
        <v>4.9820219999999997</v>
      </c>
      <c r="D62" s="4">
        <f t="shared" ca="1" si="40"/>
        <v>60.261564</v>
      </c>
      <c r="E62" s="5">
        <f t="shared" ca="1" si="43"/>
        <v>553.10906446199999</v>
      </c>
      <c r="F62" s="5">
        <f t="shared" ca="1" si="44"/>
        <v>6690.2990968439999</v>
      </c>
      <c r="G62" s="3" t="str">
        <f t="shared" ca="1" si="2"/>
        <v>Årstad</v>
      </c>
      <c r="H62" s="6">
        <f t="shared" ca="1" si="41"/>
        <v>5.3523550000000002</v>
      </c>
      <c r="I62" s="63">
        <f t="shared" ca="1" si="42"/>
        <v>60.363500999999999</v>
      </c>
      <c r="J62" s="8">
        <f t="shared" ca="1" si="45"/>
        <v>594.22380445500005</v>
      </c>
      <c r="K62" s="8">
        <f t="shared" ca="1" si="46"/>
        <v>6701.6162445210002</v>
      </c>
      <c r="L62" s="2" t="s">
        <v>17</v>
      </c>
      <c r="M62" s="3" cm="1">
        <f t="array" aca="1" ref="M62" ca="1">_xlfn.XLOOKUP(B62,$R$20:$R$47,_xlfn.XLOOKUP(G62,$S$19:$V$19,$S$20:$V$47))*2</f>
        <v>96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Straume</v>
      </c>
      <c r="C63" s="3">
        <f t="shared" ca="1" si="39"/>
        <v>5.1213329999999999</v>
      </c>
      <c r="D63" s="4">
        <f t="shared" ca="1" si="40"/>
        <v>60.356560999999999</v>
      </c>
      <c r="E63" s="5">
        <f t="shared" ca="1" si="43"/>
        <v>568.57551099299997</v>
      </c>
      <c r="F63" s="5">
        <f t="shared" ca="1" si="44"/>
        <v>6700.8457587809999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38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Straume</v>
      </c>
      <c r="C64" s="3">
        <f t="shared" ca="1" si="39"/>
        <v>5.1213329999999999</v>
      </c>
      <c r="D64" s="4">
        <f t="shared" ca="1" si="40"/>
        <v>60.356560999999999</v>
      </c>
      <c r="E64" s="5">
        <f t="shared" ca="1" si="43"/>
        <v>568.57551099299997</v>
      </c>
      <c r="F64" s="5">
        <f t="shared" ca="1" si="44"/>
        <v>6700.8457587809999</v>
      </c>
      <c r="G64" s="3" t="str">
        <f t="shared" ca="1" si="2"/>
        <v>Bergenhus</v>
      </c>
      <c r="H64" s="6">
        <f t="shared" ca="1" si="41"/>
        <v>5.3261630000000002</v>
      </c>
      <c r="I64" s="63">
        <f t="shared" ca="1" si="42"/>
        <v>60.395409000000001</v>
      </c>
      <c r="J64" s="8">
        <f t="shared" ca="1" si="45"/>
        <v>591.31594242300002</v>
      </c>
      <c r="K64" s="8">
        <f t="shared" ca="1" si="46"/>
        <v>6705.1587025890003</v>
      </c>
      <c r="L64" s="2" t="s">
        <v>17</v>
      </c>
      <c r="M64" s="3" cm="1">
        <f t="array" aca="1" ref="M64" ca="1">_xlfn.XLOOKUP(B64,$R$20:$R$47,_xlfn.XLOOKUP(G64,$S$19:$V$19,$S$20:$V$47))*2</f>
        <v>44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Kolltveit</v>
      </c>
      <c r="C65" s="3">
        <f t="shared" ca="1" si="39"/>
        <v>5.0878129999999997</v>
      </c>
      <c r="D65" s="4">
        <f t="shared" ca="1" si="40"/>
        <v>60.352223000000002</v>
      </c>
      <c r="E65" s="5">
        <f t="shared" ca="1" si="43"/>
        <v>564.85408707299996</v>
      </c>
      <c r="F65" s="5">
        <f t="shared" ca="1" si="44"/>
        <v>6700.3641496830005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38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Knarrevik</v>
      </c>
      <c r="C66" s="3">
        <f t="shared" ca="1" si="39"/>
        <v>5.1530250000000004</v>
      </c>
      <c r="D66" s="4">
        <f t="shared" ca="1" si="40"/>
        <v>60.368082999999999</v>
      </c>
      <c r="E66" s="5">
        <f t="shared" ca="1" si="43"/>
        <v>572.0939885250001</v>
      </c>
      <c r="F66" s="5">
        <f t="shared" ca="1" si="44"/>
        <v>6702.1249427430002</v>
      </c>
      <c r="G66" s="3" t="str">
        <f t="shared" ca="1" si="2"/>
        <v>Årstad</v>
      </c>
      <c r="H66" s="6">
        <f t="shared" ca="1" si="41"/>
        <v>5.3523550000000002</v>
      </c>
      <c r="I66" s="63">
        <f t="shared" ca="1" si="42"/>
        <v>60.363500999999999</v>
      </c>
      <c r="J66" s="8">
        <f t="shared" ca="1" si="45"/>
        <v>594.22380445500005</v>
      </c>
      <c r="K66" s="8">
        <f t="shared" ca="1" si="46"/>
        <v>6701.6162445210002</v>
      </c>
      <c r="L66" s="2" t="s">
        <v>17</v>
      </c>
      <c r="M66" s="3" cm="1">
        <f t="array" aca="1" ref="M66" ca="1">_xlfn.XLOOKUP(B66,$R$20:$R$47,_xlfn.XLOOKUP(G66,$S$19:$V$19,$S$20:$V$47))*2</f>
        <v>38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Brattholmen</v>
      </c>
      <c r="C67" s="3">
        <f t="shared" ca="1" si="39"/>
        <v>5.1522740000000002</v>
      </c>
      <c r="D67" s="4">
        <f t="shared" ca="1" si="40"/>
        <v>60.354616</v>
      </c>
      <c r="E67" s="5">
        <f t="shared" ca="1" si="43"/>
        <v>572.01061175400002</v>
      </c>
      <c r="F67" s="5">
        <f t="shared" ca="1" si="44"/>
        <v>6700.629822936</v>
      </c>
      <c r="G67" s="3" t="str">
        <f t="shared" ca="1" si="2"/>
        <v>Laksevåg</v>
      </c>
      <c r="H67" s="6">
        <f t="shared" ca="1" si="41"/>
        <v>5.2647930000000001</v>
      </c>
      <c r="I67" s="63">
        <f t="shared" ca="1" si="42"/>
        <v>60.379098999999997</v>
      </c>
      <c r="J67" s="8">
        <f t="shared" ca="1" si="45"/>
        <v>584.50258365299999</v>
      </c>
      <c r="K67" s="8">
        <f t="shared" ca="1" si="46"/>
        <v>6703.3479500789999</v>
      </c>
      <c r="L67" s="2" t="s">
        <v>17</v>
      </c>
      <c r="M67" s="3" cm="1">
        <f t="array" aca="1" ref="M67" ca="1">_xlfn.XLOOKUP(B67,$R$20:$R$47,_xlfn.XLOOKUP(G67,$S$19:$V$19,$S$20:$V$47))*2</f>
        <v>34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Straume</v>
      </c>
      <c r="C68" s="3">
        <f t="shared" ca="1" si="39"/>
        <v>5.1213329999999999</v>
      </c>
      <c r="D68" s="4">
        <f t="shared" ca="1" si="40"/>
        <v>60.356560999999999</v>
      </c>
      <c r="E68" s="5">
        <f t="shared" ca="1" si="43"/>
        <v>568.57551099299997</v>
      </c>
      <c r="F68" s="5">
        <f t="shared" ca="1" si="44"/>
        <v>6700.8457587809999</v>
      </c>
      <c r="G68" s="3" t="str">
        <f t="shared" ca="1" si="2"/>
        <v>Bergenhus</v>
      </c>
      <c r="H68" s="6">
        <f t="shared" ca="1" si="41"/>
        <v>5.3261630000000002</v>
      </c>
      <c r="I68" s="63">
        <f t="shared" ca="1" si="42"/>
        <v>60.395409000000001</v>
      </c>
      <c r="J68" s="8">
        <f t="shared" ca="1" si="45"/>
        <v>591.31594242300002</v>
      </c>
      <c r="K68" s="8">
        <f t="shared" ca="1" si="46"/>
        <v>6705.1587025890003</v>
      </c>
      <c r="L68" s="2" t="s">
        <v>17</v>
      </c>
      <c r="M68" s="3" cm="1">
        <f t="array" aca="1" ref="M68" ca="1">_xlfn.XLOOKUP(B68,$R$20:$R$47,_xlfn.XLOOKUP(G68,$S$19:$V$19,$S$20:$V$47))*2</f>
        <v>44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Kolltveit</v>
      </c>
      <c r="C69" s="3">
        <f t="shared" ca="1" si="39"/>
        <v>5.0878129999999997</v>
      </c>
      <c r="D69" s="4">
        <f t="shared" ca="1" si="40"/>
        <v>60.352223000000002</v>
      </c>
      <c r="E69" s="5">
        <f t="shared" ca="1" si="43"/>
        <v>564.85408707299996</v>
      </c>
      <c r="F69" s="5">
        <f t="shared" ca="1" si="44"/>
        <v>6700.3641496830005</v>
      </c>
      <c r="G69" s="3" t="str">
        <f t="shared" ca="1" si="2"/>
        <v>Årstad</v>
      </c>
      <c r="H69" s="6">
        <f t="shared" ca="1" si="41"/>
        <v>5.3523550000000002</v>
      </c>
      <c r="I69" s="63">
        <f t="shared" ca="1" si="42"/>
        <v>60.363500999999999</v>
      </c>
      <c r="J69" s="8">
        <f t="shared" ca="1" si="45"/>
        <v>594.22380445500005</v>
      </c>
      <c r="K69" s="8">
        <f t="shared" ca="1" si="46"/>
        <v>6701.6162445210002</v>
      </c>
      <c r="L69" s="2" t="s">
        <v>17</v>
      </c>
      <c r="M69" s="3" cm="1">
        <f t="array" aca="1" ref="M69" ca="1">_xlfn.XLOOKUP(B69,$R$20:$R$47,_xlfn.XLOOKUP(G69,$S$19:$V$19,$S$20:$V$47))*2</f>
        <v>54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Knarrevik</v>
      </c>
      <c r="C70" s="3">
        <f t="shared" ca="1" si="39"/>
        <v>5.1530250000000004</v>
      </c>
      <c r="D70" s="4">
        <f t="shared" ca="1" si="40"/>
        <v>60.368082999999999</v>
      </c>
      <c r="E70" s="5">
        <f t="shared" ca="1" si="43"/>
        <v>572.0939885250001</v>
      </c>
      <c r="F70" s="5">
        <f t="shared" ca="1" si="44"/>
        <v>6702.1249427430002</v>
      </c>
      <c r="G70" s="3" t="str">
        <f t="shared" ca="1" si="2"/>
        <v>Årstad</v>
      </c>
      <c r="H70" s="6">
        <f t="shared" ca="1" si="41"/>
        <v>5.3523550000000002</v>
      </c>
      <c r="I70" s="63">
        <f t="shared" ca="1" si="42"/>
        <v>60.363500999999999</v>
      </c>
      <c r="J70" s="8">
        <f t="shared" ca="1" si="45"/>
        <v>594.22380445500005</v>
      </c>
      <c r="K70" s="8">
        <f t="shared" ca="1" si="46"/>
        <v>6701.6162445210002</v>
      </c>
      <c r="L70" s="2" t="s">
        <v>17</v>
      </c>
      <c r="M70" s="3" cm="1">
        <f t="array" aca="1" ref="M70" ca="1">_xlfn.XLOOKUP(B70,$R$20:$R$47,_xlfn.XLOOKUP(G70,$S$19:$V$19,$S$20:$V$47))*2</f>
        <v>38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Knarrevik</v>
      </c>
      <c r="C71" s="3">
        <f t="shared" ca="1" si="39"/>
        <v>5.1530250000000004</v>
      </c>
      <c r="D71" s="4">
        <f t="shared" ca="1" si="40"/>
        <v>60.368082999999999</v>
      </c>
      <c r="E71" s="5">
        <f t="shared" ca="1" si="43"/>
        <v>572.0939885250001</v>
      </c>
      <c r="F71" s="5">
        <f t="shared" ca="1" si="44"/>
        <v>6702.1249427430002</v>
      </c>
      <c r="G71" s="3" t="str">
        <f t="shared" ca="1" si="2"/>
        <v>Laksevåg</v>
      </c>
      <c r="H71" s="6">
        <f t="shared" ca="1" si="41"/>
        <v>5.2647930000000001</v>
      </c>
      <c r="I71" s="63">
        <f t="shared" ca="1" si="42"/>
        <v>60.379098999999997</v>
      </c>
      <c r="J71" s="8">
        <f t="shared" ca="1" si="45"/>
        <v>584.50258365299999</v>
      </c>
      <c r="K71" s="8">
        <f t="shared" ca="1" si="46"/>
        <v>6703.3479500789999</v>
      </c>
      <c r="L71" s="2" t="s">
        <v>17</v>
      </c>
      <c r="M71" s="3" cm="1">
        <f t="array" aca="1" ref="M71" ca="1">_xlfn.XLOOKUP(B71,$R$20:$R$47,_xlfn.XLOOKUP(G71,$S$19:$V$19,$S$20:$V$47))*2</f>
        <v>22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Knappskog</v>
      </c>
      <c r="C72" s="3">
        <f t="shared" ca="1" si="39"/>
        <v>5.0559289999999999</v>
      </c>
      <c r="D72" s="4">
        <f t="shared" ca="1" si="40"/>
        <v>60.382877999999998</v>
      </c>
      <c r="E72" s="5">
        <f t="shared" ca="1" si="43"/>
        <v>561.31429350899998</v>
      </c>
      <c r="F72" s="5">
        <f t="shared" ca="1" si="44"/>
        <v>6703.7674984380001</v>
      </c>
      <c r="G72" s="3" t="str">
        <f t="shared" ca="1" si="2"/>
        <v>Laksevåg</v>
      </c>
      <c r="H72" s="6">
        <f t="shared" ca="1" si="41"/>
        <v>5.2647930000000001</v>
      </c>
      <c r="I72" s="63">
        <f t="shared" ca="1" si="42"/>
        <v>60.379098999999997</v>
      </c>
      <c r="J72" s="8">
        <f t="shared" ca="1" si="45"/>
        <v>584.50258365299999</v>
      </c>
      <c r="K72" s="8">
        <f t="shared" ca="1" si="46"/>
        <v>6703.3479500789999</v>
      </c>
      <c r="L72" s="2" t="s">
        <v>17</v>
      </c>
      <c r="M72" s="3" cm="1">
        <f t="array" aca="1" ref="M72" ca="1">_xlfn.XLOOKUP(B72,$R$20:$R$47,_xlfn.XLOOKUP(G72,$S$19:$V$19,$S$20:$V$47))*2</f>
        <v>42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Bildøyna</v>
      </c>
      <c r="C73" s="3">
        <f t="shared" ca="1" si="39"/>
        <v>5.1060850000000002</v>
      </c>
      <c r="D73" s="4">
        <f t="shared" ca="1" si="40"/>
        <v>60.354084999999998</v>
      </c>
      <c r="E73" s="5">
        <f t="shared" ca="1" si="43"/>
        <v>566.88266278499998</v>
      </c>
      <c r="F73" s="5">
        <f t="shared" ca="1" si="44"/>
        <v>6700.5708707849999</v>
      </c>
      <c r="G73" s="3" t="str">
        <f t="shared" ca="1" si="2"/>
        <v>Laksevåg</v>
      </c>
      <c r="H73" s="6">
        <f t="shared" ca="1" si="41"/>
        <v>5.2647930000000001</v>
      </c>
      <c r="I73" s="63">
        <f t="shared" ca="1" si="42"/>
        <v>60.379098999999997</v>
      </c>
      <c r="J73" s="8">
        <f t="shared" ca="1" si="45"/>
        <v>584.50258365299999</v>
      </c>
      <c r="K73" s="8">
        <f t="shared" ca="1" si="46"/>
        <v>6703.3479500789999</v>
      </c>
      <c r="L73" s="2" t="s">
        <v>17</v>
      </c>
      <c r="M73" s="3" cm="1">
        <f t="array" aca="1" ref="M73" ca="1">_xlfn.XLOOKUP(B73,$R$20:$R$47,_xlfn.XLOOKUP(G73,$S$19:$V$19,$S$20:$V$47))*2</f>
        <v>30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Kolltveit</v>
      </c>
      <c r="C74" s="3">
        <f t="shared" ca="1" si="39"/>
        <v>5.0878129999999997</v>
      </c>
      <c r="D74" s="4">
        <f t="shared" ca="1" si="40"/>
        <v>60.352223000000002</v>
      </c>
      <c r="E74" s="5">
        <f t="shared" ca="1" si="43"/>
        <v>564.85408707299996</v>
      </c>
      <c r="F74" s="5">
        <f t="shared" ca="1" si="44"/>
        <v>6700.3641496830005</v>
      </c>
      <c r="G74" s="3" t="str">
        <f t="shared" ca="1" si="2"/>
        <v>Ytrebygda</v>
      </c>
      <c r="H74" s="6">
        <f t="shared" ca="1" si="41"/>
        <v>5.2586760000000004</v>
      </c>
      <c r="I74" s="63">
        <f t="shared" ca="1" si="42"/>
        <v>60.290962</v>
      </c>
      <c r="J74" s="8">
        <f t="shared" ca="1" si="45"/>
        <v>583.82346819600002</v>
      </c>
      <c r="K74" s="8">
        <f t="shared" ca="1" si="46"/>
        <v>6693.5628922020005</v>
      </c>
      <c r="L74" s="2" t="s">
        <v>17</v>
      </c>
      <c r="M74" s="3" cm="1">
        <f t="array" aca="1" ref="M74" ca="1">_xlfn.XLOOKUP(B74,$R$20:$R$47,_xlfn.XLOOKUP(G74,$S$19:$V$19,$S$20:$V$47))*2</f>
        <v>46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Foldnes</v>
      </c>
      <c r="C75" s="3">
        <f t="shared" ca="1" si="39"/>
        <v>5.1065680000000002</v>
      </c>
      <c r="D75" s="4">
        <f t="shared" ca="1" si="40"/>
        <v>60.375988</v>
      </c>
      <c r="E75" s="5">
        <f t="shared" ca="1" si="43"/>
        <v>566.93628592800007</v>
      </c>
      <c r="F75" s="5">
        <f t="shared" ca="1" si="44"/>
        <v>6703.0025637480003</v>
      </c>
      <c r="G75" s="3" t="str">
        <f t="shared" ca="1" si="2"/>
        <v>Bergenhus</v>
      </c>
      <c r="H75" s="6">
        <f t="shared" ca="1" si="41"/>
        <v>5.3261630000000002</v>
      </c>
      <c r="I75" s="63">
        <f t="shared" ca="1" si="42"/>
        <v>60.395409000000001</v>
      </c>
      <c r="J75" s="8">
        <f t="shared" ca="1" si="45"/>
        <v>591.31594242300002</v>
      </c>
      <c r="K75" s="8">
        <f t="shared" ca="1" si="46"/>
        <v>6705.1587025890003</v>
      </c>
      <c r="L75" s="2" t="s">
        <v>17</v>
      </c>
      <c r="M75" s="3" cm="1">
        <f t="array" aca="1" ref="M75" ca="1">_xlfn.XLOOKUP(B75,$R$20:$R$47,_xlfn.XLOOKUP(G75,$S$19:$V$19,$S$20:$V$47))*2</f>
        <v>54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Spjeld</v>
      </c>
      <c r="C76" s="3">
        <f t="shared" ca="1" si="39"/>
        <v>5.0396080000000003</v>
      </c>
      <c r="D76" s="4">
        <f t="shared" ca="1" si="40"/>
        <v>60.390343000000001</v>
      </c>
      <c r="E76" s="5">
        <f t="shared" ca="1" si="43"/>
        <v>559.50231976800001</v>
      </c>
      <c r="F76" s="5">
        <f t="shared" ca="1" si="44"/>
        <v>6704.5962702030001</v>
      </c>
      <c r="G76" s="3" t="str">
        <f t="shared" ca="1" si="2"/>
        <v>Laksevåg</v>
      </c>
      <c r="H76" s="6">
        <f t="shared" ca="1" si="41"/>
        <v>5.2647930000000001</v>
      </c>
      <c r="I76" s="63">
        <f t="shared" ca="1" si="42"/>
        <v>60.379098999999997</v>
      </c>
      <c r="J76" s="8">
        <f t="shared" ca="1" si="45"/>
        <v>584.50258365299999</v>
      </c>
      <c r="K76" s="8">
        <f t="shared" ca="1" si="46"/>
        <v>6703.3479500789999</v>
      </c>
      <c r="L76" s="2" t="s">
        <v>17</v>
      </c>
      <c r="M76" s="3" cm="1">
        <f t="array" aca="1" ref="M76" ca="1">_xlfn.XLOOKUP(B76,$R$20:$R$47,_xlfn.XLOOKUP(G76,$S$19:$V$19,$S$20:$V$47))*2</f>
        <v>42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Spjeld</v>
      </c>
      <c r="C77" s="3">
        <f t="shared" ca="1" si="39"/>
        <v>5.0396080000000003</v>
      </c>
      <c r="D77" s="4">
        <f t="shared" ca="1" si="40"/>
        <v>60.390343000000001</v>
      </c>
      <c r="E77" s="5">
        <f t="shared" ca="1" si="43"/>
        <v>559.50231976800001</v>
      </c>
      <c r="F77" s="5">
        <f t="shared" ca="1" si="44"/>
        <v>6704.5962702030001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50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Spjeld</v>
      </c>
      <c r="C78" s="3">
        <f t="shared" ref="C78" ca="1" si="47">_xlfn.XLOOKUP(B78,$W$3:$W$12,$X$3:$X$12,0)</f>
        <v>5.0396080000000003</v>
      </c>
      <c r="D78" s="4">
        <f t="shared" ref="D78" ca="1" si="48">_xlfn.XLOOKUP(B78,$W$3:$W$12,$Y$3:$Y$12,0)</f>
        <v>60.390343000000001</v>
      </c>
      <c r="E78" s="5">
        <f t="shared" ref="E78" ca="1" si="49">C78*111.021</f>
        <v>559.50231976800001</v>
      </c>
      <c r="F78" s="5">
        <f t="shared" ref="F78" ca="1" si="50">D78*111.021</f>
        <v>6704.5962702030001</v>
      </c>
      <c r="G78" s="3" t="str">
        <f t="shared" ca="1" si="2"/>
        <v>Laksevåg</v>
      </c>
      <c r="H78" s="6">
        <f t="shared" ref="H78" ca="1" si="51">_xlfn.XLOOKUP(G78,$Z$3:$Z$6,$AA$3:$AA$6,0)</f>
        <v>5.2647930000000001</v>
      </c>
      <c r="I78" s="63">
        <f t="shared" ref="I78" ca="1" si="52">_xlfn.XLOOKUP(G78,$Z$3:$Z$6,$AB$3:$AB$6,0)</f>
        <v>60.379098999999997</v>
      </c>
      <c r="J78" s="8">
        <f t="shared" ref="J78" ca="1" si="53">H78*111.021</f>
        <v>584.50258365299999</v>
      </c>
      <c r="K78" s="8">
        <f t="shared" ref="K78" ca="1" si="54">I78*111.021</f>
        <v>6703.3479500789999</v>
      </c>
      <c r="L78" s="2" t="s">
        <v>17</v>
      </c>
      <c r="M78" s="3" cm="1">
        <f t="array" aca="1" ref="M78" ca="1">_xlfn.XLOOKUP(B78,$R$20:$R$47,_xlfn.XLOOKUP(G78,$S$19:$V$19,$S$20:$V$47))*2</f>
        <v>42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68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96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22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6" ca="1" si="14">_xlfn.XLOOKUP(B10,$W$3:$W$12,$X$3:$X$12,0)</f>
        <v>5.1530250000000004</v>
      </c>
      <c r="D10" s="4">
        <f t="shared" ref="D10:D46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ref="E12:E14" ca="1" si="18">C12*111.021</f>
        <v>572.0939885250001</v>
      </c>
      <c r="F12" s="5">
        <f t="shared" ref="F12:F14" ca="1" si="19">D12*111.021</f>
        <v>6702.1249427430002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30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Straume</v>
      </c>
      <c r="C13" s="3">
        <f t="shared" ref="C13:C14" ca="1" si="22">_xlfn.XLOOKUP(B13,$W$3:$W$12,$X$3:$X$12,0)</f>
        <v>5.1213329999999999</v>
      </c>
      <c r="D13" s="4">
        <f t="shared" ref="D13:D14" ca="1" si="23">_xlfn.XLOOKUP(B13,$W$3:$W$12,$Y$3:$Y$12,0)</f>
        <v>60.356560999999999</v>
      </c>
      <c r="E13" s="5">
        <f t="shared" ca="1" si="18"/>
        <v>568.57551099299997</v>
      </c>
      <c r="F13" s="5">
        <f t="shared" ca="1" si="19"/>
        <v>6700.8457587809999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44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Brattholmen</v>
      </c>
      <c r="C14" s="3">
        <f t="shared" ca="1" si="22"/>
        <v>5.1522740000000002</v>
      </c>
      <c r="D14" s="4">
        <f t="shared" ca="1" si="23"/>
        <v>60.354616</v>
      </c>
      <c r="E14" s="5">
        <f t="shared" ca="1" si="18"/>
        <v>572.01061175400002</v>
      </c>
      <c r="F14" s="5">
        <f t="shared" ca="1" si="19"/>
        <v>6700.629822936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34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0"/>
        <v>Spjeld</v>
      </c>
      <c r="C18" s="3">
        <f t="shared" ca="1" si="14"/>
        <v>5.0396080000000003</v>
      </c>
      <c r="D18" s="4">
        <f t="shared" ca="1" si="15"/>
        <v>60.390343000000001</v>
      </c>
      <c r="E18" s="5">
        <f t="shared" ref="E18:F33" ca="1" si="26">C18*111.021</f>
        <v>559.50231976800001</v>
      </c>
      <c r="F18" s="5">
        <f t="shared" ca="1" si="26"/>
        <v>6704.5962702030001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26"/>
        <v>554.37814551299994</v>
      </c>
      <c r="F19" s="5">
        <f t="shared" ca="1" si="26"/>
        <v>6704.4084226710002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27"/>
        <v>583.82346819600002</v>
      </c>
      <c r="K19" s="8">
        <f t="shared" ca="1" si="27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26"/>
        <v>553.10906446199999</v>
      </c>
      <c r="F20" s="5">
        <f t="shared" ca="1" si="26"/>
        <v>6690.2990968439999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26"/>
        <v>566.88266278499998</v>
      </c>
      <c r="F21" s="5">
        <f t="shared" ca="1" si="26"/>
        <v>6700.5708707849999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27"/>
        <v>594.22380445500005</v>
      </c>
      <c r="K21" s="8">
        <f t="shared" ca="1" si="2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Foldnes</v>
      </c>
      <c r="C22" s="3">
        <f t="shared" ca="1" si="14"/>
        <v>5.1065680000000002</v>
      </c>
      <c r="D22" s="4">
        <f t="shared" ca="1" si="15"/>
        <v>60.375988</v>
      </c>
      <c r="E22" s="5">
        <f t="shared" ca="1" si="26"/>
        <v>566.93628592800007</v>
      </c>
      <c r="F22" s="5">
        <f t="shared" ca="1" si="26"/>
        <v>6703.0025637480003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56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4"/>
        <v>5.0559289999999999</v>
      </c>
      <c r="D23" s="4">
        <f t="shared" ca="1" si="15"/>
        <v>60.382877999999998</v>
      </c>
      <c r="E23" s="5">
        <f t="shared" ca="1" si="26"/>
        <v>561.31429350899998</v>
      </c>
      <c r="F23" s="5">
        <f t="shared" ca="1" si="26"/>
        <v>6703.7674984380001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27"/>
        <v>584.50258365299999</v>
      </c>
      <c r="K23" s="8">
        <f t="shared" ca="1" si="2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26"/>
        <v>566.88266278499998</v>
      </c>
      <c r="F24" s="5">
        <f t="shared" ca="1" si="26"/>
        <v>6700.5708707849999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Straume</v>
      </c>
      <c r="C25" s="3">
        <f t="shared" ca="1" si="14"/>
        <v>5.1213329999999999</v>
      </c>
      <c r="D25" s="4">
        <f t="shared" ca="1" si="15"/>
        <v>60.356560999999999</v>
      </c>
      <c r="E25" s="5">
        <f t="shared" ca="1" si="26"/>
        <v>568.57551099299997</v>
      </c>
      <c r="F25" s="5">
        <f t="shared" ca="1" si="26"/>
        <v>6700.8457587809999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26"/>
        <v>559.50231976800001</v>
      </c>
      <c r="F26" s="5">
        <f t="shared" ca="1" si="26"/>
        <v>6704.5962702030001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50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26"/>
        <v>554.37814551299994</v>
      </c>
      <c r="F27" s="5">
        <f t="shared" ca="1" si="26"/>
        <v>6704.4084226710002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Bildøyna</v>
      </c>
      <c r="C28" s="3">
        <f t="shared" ca="1" si="14"/>
        <v>5.1060850000000002</v>
      </c>
      <c r="D28" s="4">
        <f t="shared" ca="1" si="15"/>
        <v>60.354084999999998</v>
      </c>
      <c r="E28" s="5">
        <f t="shared" ca="1" si="26"/>
        <v>566.88266278499998</v>
      </c>
      <c r="F28" s="5">
        <f t="shared" ca="1" si="26"/>
        <v>6700.5708707849999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26"/>
        <v>572.0939885250001</v>
      </c>
      <c r="F29" s="5">
        <f t="shared" ca="1" si="26"/>
        <v>6702.1249427430002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36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Kolltveit</v>
      </c>
      <c r="C30" s="3">
        <f t="shared" ca="1" si="14"/>
        <v>5.0878129999999997</v>
      </c>
      <c r="D30" s="4">
        <f t="shared" ca="1" si="15"/>
        <v>60.352223000000002</v>
      </c>
      <c r="E30" s="5">
        <f t="shared" ca="1" si="26"/>
        <v>564.85408707299996</v>
      </c>
      <c r="F30" s="5">
        <f t="shared" ca="1" si="26"/>
        <v>6700.3641496830005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Foldnes</v>
      </c>
      <c r="C31" s="3">
        <f t="shared" ca="1" si="14"/>
        <v>5.1065680000000002</v>
      </c>
      <c r="D31" s="4">
        <f t="shared" ca="1" si="15"/>
        <v>60.375988</v>
      </c>
      <c r="E31" s="5">
        <f t="shared" ca="1" si="26"/>
        <v>566.93628592800007</v>
      </c>
      <c r="F31" s="5">
        <f t="shared" ca="1" si="26"/>
        <v>6703.0025637480003</v>
      </c>
      <c r="G31" s="3" t="str">
        <f t="shared" ca="1" si="2"/>
        <v>Ytrebygda</v>
      </c>
      <c r="H31" s="6">
        <f t="shared" ca="1" si="16"/>
        <v>5.2586760000000004</v>
      </c>
      <c r="I31" s="63">
        <f t="shared" ca="1" si="17"/>
        <v>60.290962</v>
      </c>
      <c r="J31" s="8">
        <f t="shared" ca="1" si="27"/>
        <v>583.82346819600002</v>
      </c>
      <c r="K31" s="8">
        <f t="shared" ca="1" si="27"/>
        <v>6693.5628922020005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26"/>
        <v>559.50231976800001</v>
      </c>
      <c r="F32" s="5">
        <f t="shared" ca="1" si="26"/>
        <v>6704.5962702030001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27"/>
        <v>591.31594242300002</v>
      </c>
      <c r="K32" s="8">
        <f t="shared" ca="1" si="27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26"/>
        <v>564.85408707299996</v>
      </c>
      <c r="F33" s="5">
        <f t="shared" ca="1" si="26"/>
        <v>6700.3641496830005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27"/>
        <v>583.82346819600002</v>
      </c>
      <c r="K33" s="8">
        <f t="shared" ca="1" si="27"/>
        <v>6693.5628922020005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Kårtveit</v>
      </c>
      <c r="C34" s="3">
        <f t="shared" ca="1" si="14"/>
        <v>4.9934529999999997</v>
      </c>
      <c r="D34" s="4">
        <f t="shared" ca="1" si="15"/>
        <v>60.388651000000003</v>
      </c>
      <c r="E34" s="5">
        <f t="shared" ref="E34:F46" ca="1" si="31">C34*111.021</f>
        <v>554.37814551299994</v>
      </c>
      <c r="F34" s="5">
        <f t="shared" ca="1" si="31"/>
        <v>6704.4084226710002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32">H34*111.021</f>
        <v>583.82346819600002</v>
      </c>
      <c r="K34" s="8">
        <f t="shared" ca="1" si="32"/>
        <v>6693.5628922020005</v>
      </c>
      <c r="L34" s="2" t="s">
        <v>17</v>
      </c>
      <c r="M34" s="3" cm="1">
        <f t="array" aca="1" ref="M34" ca="1">_xlfn.XLOOKUP(B34,$R$20:$R$47,_xlfn.XLOOKUP(G34,$S$19:$V$19,$S$20:$V$47))*2</f>
        <v>60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Kolltveit</v>
      </c>
      <c r="C36" s="3">
        <f t="shared" ca="1" si="14"/>
        <v>5.0878129999999997</v>
      </c>
      <c r="D36" s="4">
        <f t="shared" ca="1" si="15"/>
        <v>60.352223000000002</v>
      </c>
      <c r="E36" s="5">
        <f t="shared" ca="1" si="31"/>
        <v>564.85408707299996</v>
      </c>
      <c r="F36" s="5">
        <f t="shared" ca="1" si="31"/>
        <v>6700.3641496830005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31"/>
        <v>572.0939885250001</v>
      </c>
      <c r="F37" s="5">
        <f t="shared" ca="1" si="31"/>
        <v>6702.1249427430002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31"/>
        <v>564.85408707299996</v>
      </c>
      <c r="F38" s="5">
        <f t="shared" ca="1" si="31"/>
        <v>6700.3641496830005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31"/>
        <v>559.50231976800001</v>
      </c>
      <c r="F39" s="5">
        <f t="shared" ca="1" si="31"/>
        <v>6704.5962702030001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32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31"/>
        <v>554.37814551299994</v>
      </c>
      <c r="F40" s="5">
        <f t="shared" ca="1" si="31"/>
        <v>6704.4084226710002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32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31"/>
        <v>564.85408707299996</v>
      </c>
      <c r="F41" s="5">
        <f t="shared" ca="1" si="31"/>
        <v>6700.3641496830005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32"/>
        <v>594.22380445500005</v>
      </c>
      <c r="K41" s="8">
        <f t="shared" ca="1" si="32"/>
        <v>6701.6162445210002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31"/>
        <v>566.93628592800007</v>
      </c>
      <c r="F42" s="5">
        <f t="shared" ca="1" si="31"/>
        <v>6703.0025637480003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40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Bildøyna</v>
      </c>
      <c r="C43" s="3">
        <f t="shared" ca="1" si="14"/>
        <v>5.1060850000000002</v>
      </c>
      <c r="D43" s="4">
        <f t="shared" ca="1" si="15"/>
        <v>60.354084999999998</v>
      </c>
      <c r="E43" s="5">
        <f t="shared" ca="1" si="31"/>
        <v>566.88266278499998</v>
      </c>
      <c r="F43" s="5">
        <f t="shared" ca="1" si="31"/>
        <v>6700.5708707849999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Knappskog</v>
      </c>
      <c r="C44" s="3">
        <f t="shared" ca="1" si="14"/>
        <v>5.0559289999999999</v>
      </c>
      <c r="D44" s="4">
        <f t="shared" ca="1" si="15"/>
        <v>60.382877999999998</v>
      </c>
      <c r="E44" s="5">
        <f t="shared" ca="1" si="31"/>
        <v>561.31429350899998</v>
      </c>
      <c r="F44" s="5">
        <f t="shared" ca="1" si="31"/>
        <v>6703.7674984380001</v>
      </c>
      <c r="G44" s="3" t="str">
        <f t="shared" ca="1" si="2"/>
        <v>Årstad</v>
      </c>
      <c r="H44" s="6">
        <f t="shared" ca="1" si="16"/>
        <v>5.3523550000000002</v>
      </c>
      <c r="I44" s="63">
        <f t="shared" ca="1" si="17"/>
        <v>60.363500999999999</v>
      </c>
      <c r="J44" s="8">
        <f t="shared" ca="1" si="32"/>
        <v>594.22380445500005</v>
      </c>
      <c r="K44" s="8">
        <f t="shared" ca="1" si="32"/>
        <v>6701.6162445210002</v>
      </c>
      <c r="L44" s="2" t="s">
        <v>17</v>
      </c>
      <c r="M44" s="3" cm="1">
        <f t="array" aca="1" ref="M44" ca="1">_xlfn.XLOOKUP(B44,$R$20:$R$47,_xlfn.XLOOKUP(G44,$S$19:$V$19,$S$20:$V$47))*2</f>
        <v>58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Brattholmen</v>
      </c>
      <c r="C45" s="3">
        <f t="shared" ca="1" si="14"/>
        <v>5.1522740000000002</v>
      </c>
      <c r="D45" s="4">
        <f t="shared" ca="1" si="15"/>
        <v>60.354616</v>
      </c>
      <c r="E45" s="5">
        <f t="shared" ca="1" si="31"/>
        <v>572.01061175400002</v>
      </c>
      <c r="F45" s="5">
        <f t="shared" ca="1" si="31"/>
        <v>6700.629822936</v>
      </c>
      <c r="G45" s="3" t="str">
        <f t="shared" ca="1" si="2"/>
        <v>Ytrebygda</v>
      </c>
      <c r="H45" s="6">
        <f t="shared" ca="1" si="16"/>
        <v>5.2586760000000004</v>
      </c>
      <c r="I45" s="63">
        <f t="shared" ca="1" si="17"/>
        <v>60.290962</v>
      </c>
      <c r="J45" s="8">
        <f t="shared" ca="1" si="32"/>
        <v>583.82346819600002</v>
      </c>
      <c r="K45" s="8">
        <f t="shared" ca="1" si="32"/>
        <v>6693.5628922020005</v>
      </c>
      <c r="L45" s="2" t="s">
        <v>17</v>
      </c>
      <c r="M45" s="3" cm="1">
        <f t="array" aca="1" ref="M45" ca="1">_xlfn.XLOOKUP(B45,$R$20:$R$47,_xlfn.XLOOKUP(G45,$S$19:$V$19,$S$20:$V$47))*2</f>
        <v>42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Telavåg</v>
      </c>
      <c r="C46" s="3">
        <f t="shared" ca="1" si="14"/>
        <v>4.9820219999999997</v>
      </c>
      <c r="D46" s="4">
        <f t="shared" ca="1" si="15"/>
        <v>60.261564</v>
      </c>
      <c r="E46" s="5">
        <f t="shared" ca="1" si="31"/>
        <v>553.10906446199999</v>
      </c>
      <c r="F46" s="5">
        <f t="shared" ca="1" si="31"/>
        <v>6690.2990968439999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88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Kårtveit</v>
      </c>
      <c r="C47" s="3">
        <f t="shared" ref="C47:C50" ca="1" si="33">_xlfn.XLOOKUP(B47,$W$3:$W$12,$X$3:$X$12,0)</f>
        <v>4.9934529999999997</v>
      </c>
      <c r="D47" s="4">
        <f t="shared" ref="D47:D50" ca="1" si="34">_xlfn.XLOOKUP(B47,$W$3:$W$12,$Y$3:$Y$12,0)</f>
        <v>60.388651000000003</v>
      </c>
      <c r="E47" s="5">
        <f t="shared" ref="E47:E50" ca="1" si="35">C47*111.021</f>
        <v>554.37814551299994</v>
      </c>
      <c r="F47" s="5">
        <f t="shared" ref="F47:F50" ca="1" si="36">D47*111.021</f>
        <v>6704.4084226710002</v>
      </c>
      <c r="G47" s="3" t="str">
        <f t="shared" ca="1" si="2"/>
        <v>Ytrebygda</v>
      </c>
      <c r="H47" s="6">
        <f t="shared" ref="H47:H50" ca="1" si="37">_xlfn.XLOOKUP(G47,$Z$3:$Z$6,$AA$3:$AA$6,0)</f>
        <v>5.2586760000000004</v>
      </c>
      <c r="I47" s="63">
        <f t="shared" ref="I47:I50" ca="1" si="38">_xlfn.XLOOKUP(G47,$Z$3:$Z$6,$AB$3:$AB$6,0)</f>
        <v>60.290962</v>
      </c>
      <c r="J47" s="8">
        <f t="shared" ref="J47:J50" ca="1" si="39">H47*111.021</f>
        <v>583.82346819600002</v>
      </c>
      <c r="K47" s="8">
        <f t="shared" ref="K47:K50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60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Knappskog</v>
      </c>
      <c r="C48" s="3">
        <f t="shared" ca="1" si="33"/>
        <v>5.0559289999999999</v>
      </c>
      <c r="D48" s="4">
        <f t="shared" ca="1" si="34"/>
        <v>60.382877999999998</v>
      </c>
      <c r="E48" s="5">
        <f t="shared" ca="1" si="35"/>
        <v>561.31429350899998</v>
      </c>
      <c r="F48" s="5">
        <f t="shared" ca="1" si="36"/>
        <v>6703.7674984380001</v>
      </c>
      <c r="G48" s="3" t="str">
        <f t="shared" ca="1" si="2"/>
        <v>Bergenhus</v>
      </c>
      <c r="H48" s="6">
        <f t="shared" ca="1" si="37"/>
        <v>5.3261630000000002</v>
      </c>
      <c r="I48" s="63">
        <f t="shared" ca="1" si="38"/>
        <v>60.395409000000001</v>
      </c>
      <c r="J48" s="8">
        <f t="shared" ca="1" si="39"/>
        <v>591.31594242300002</v>
      </c>
      <c r="K48" s="8">
        <f t="shared" ca="1" si="40"/>
        <v>6705.1587025890003</v>
      </c>
      <c r="L48" s="2" t="s">
        <v>17</v>
      </c>
      <c r="M48" s="3" cm="1">
        <f t="array" aca="1" ref="M48" ca="1">_xlfn.XLOOKUP(B48,$R$20:$R$47,_xlfn.XLOOKUP(G48,$S$19:$V$19,$S$20:$V$47))*2</f>
        <v>54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58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Bildøyna</v>
      </c>
      <c r="C50" s="3">
        <f t="shared" ca="1" si="33"/>
        <v>5.1060850000000002</v>
      </c>
      <c r="D50" s="4">
        <f t="shared" ca="1" si="34"/>
        <v>60.354084999999998</v>
      </c>
      <c r="E50" s="5">
        <f t="shared" ca="1" si="35"/>
        <v>566.88266278499998</v>
      </c>
      <c r="F50" s="5">
        <f t="shared" ca="1" si="36"/>
        <v>6700.5708707849999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44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Årstad</v>
      </c>
      <c r="H51" s="6">
        <f t="shared" ref="H51:H54" ca="1" si="48">_xlfn.XLOOKUP(G51,$Z$3:$Z$6,$AA$3:$AA$6,0)</f>
        <v>5.3523550000000002</v>
      </c>
      <c r="I51" s="63">
        <f t="shared" ref="I51:I54" ca="1" si="49">_xlfn.XLOOKUP(G51,$Z$3:$Z$6,$AB$3:$AB$6,0)</f>
        <v>60.363500999999999</v>
      </c>
      <c r="J51" s="8">
        <f t="shared" ref="J51:J54" ca="1" si="50">H51*111.021</f>
        <v>594.22380445500005</v>
      </c>
      <c r="K51" s="8">
        <f t="shared" ref="K51:K54" ca="1" si="51">I51*111.021</f>
        <v>6701.6162445210002</v>
      </c>
      <c r="L51" s="2" t="s">
        <v>17</v>
      </c>
      <c r="M51" s="3" cm="1">
        <f t="array" aca="1" ref="M51" ca="1">_xlfn.XLOOKUP(B51,$R$20:$R$47,_xlfn.XLOOKUP(G51,$S$19:$V$19,$S$20:$V$47))*2</f>
        <v>46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Telavåg</v>
      </c>
      <c r="C52" s="3">
        <f t="shared" ca="1" si="44"/>
        <v>4.9820219999999997</v>
      </c>
      <c r="D52" s="4">
        <f t="shared" ca="1" si="45"/>
        <v>60.261564</v>
      </c>
      <c r="E52" s="5">
        <f t="shared" ca="1" si="46"/>
        <v>553.10906446199999</v>
      </c>
      <c r="F52" s="5">
        <f t="shared" ca="1" si="47"/>
        <v>6690.2990968439999</v>
      </c>
      <c r="G52" s="3" t="str">
        <f t="shared" ca="1" si="2"/>
        <v>Årstad</v>
      </c>
      <c r="H52" s="6">
        <f t="shared" ca="1" si="48"/>
        <v>5.3523550000000002</v>
      </c>
      <c r="I52" s="63">
        <f t="shared" ca="1" si="49"/>
        <v>60.363500999999999</v>
      </c>
      <c r="J52" s="8">
        <f t="shared" ca="1" si="50"/>
        <v>594.22380445500005</v>
      </c>
      <c r="K52" s="8">
        <f t="shared" ca="1" si="51"/>
        <v>6701.6162445210002</v>
      </c>
      <c r="L52" s="2" t="s">
        <v>17</v>
      </c>
      <c r="M52" s="3" cm="1">
        <f t="array" aca="1" ref="M52" ca="1">_xlfn.XLOOKUP(B52,$R$20:$R$47,_xlfn.XLOOKUP(G52,$S$19:$V$19,$S$20:$V$47))*2</f>
        <v>96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Knappskog</v>
      </c>
      <c r="C53" s="3">
        <f t="shared" ca="1" si="44"/>
        <v>5.0559289999999999</v>
      </c>
      <c r="D53" s="4">
        <f t="shared" ca="1" si="45"/>
        <v>60.382877999999998</v>
      </c>
      <c r="E53" s="5">
        <f t="shared" ca="1" si="46"/>
        <v>561.31429350899998</v>
      </c>
      <c r="F53" s="5">
        <f t="shared" ca="1" si="47"/>
        <v>6703.7674984380001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54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44"/>
        <v>5.0559289999999999</v>
      </c>
      <c r="D54" s="4">
        <f t="shared" ca="1" si="45"/>
        <v>60.382877999999998</v>
      </c>
      <c r="E54" s="5">
        <f t="shared" ca="1" si="46"/>
        <v>561.31429350899998</v>
      </c>
      <c r="F54" s="5">
        <f t="shared" ca="1" si="47"/>
        <v>6703.7674984380001</v>
      </c>
      <c r="G54" s="3" t="str">
        <f t="shared" ca="1" si="2"/>
        <v>Ytrebygda</v>
      </c>
      <c r="H54" s="6">
        <f t="shared" ca="1" si="48"/>
        <v>5.2586760000000004</v>
      </c>
      <c r="I54" s="63">
        <f t="shared" ca="1" si="49"/>
        <v>60.290962</v>
      </c>
      <c r="J54" s="8">
        <f t="shared" ca="1" si="50"/>
        <v>583.82346819600002</v>
      </c>
      <c r="K54" s="8">
        <f t="shared" ca="1" si="51"/>
        <v>6693.5628922020005</v>
      </c>
      <c r="L54" s="2" t="s">
        <v>17</v>
      </c>
      <c r="M54" s="3" cm="1">
        <f t="array" aca="1" ref="M54" ca="1">_xlfn.XLOOKUP(B54,$R$20:$R$47,_xlfn.XLOOKUP(G54,$S$19:$V$19,$S$20:$V$47))*2</f>
        <v>50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4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" ca="1" si="10">_xlfn.XLOOKUP(B8,$W$3:$W$12,$X$3:$X$12,0)</f>
        <v>5.0559289999999999</v>
      </c>
      <c r="D8" s="4">
        <f t="shared" ref="D8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80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42" ca="1" si="14">_xlfn.XLOOKUP(B10,$W$3:$W$12,$X$3:$X$12,0)</f>
        <v>5.1522740000000002</v>
      </c>
      <c r="D10" s="4">
        <f t="shared" ref="D10:D42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34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80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Foldnes</v>
      </c>
      <c r="C12" s="3">
        <f t="shared" ca="1" si="14"/>
        <v>5.1065680000000002</v>
      </c>
      <c r="D12" s="4">
        <f t="shared" ca="1" si="15"/>
        <v>60.375988</v>
      </c>
      <c r="E12" s="5">
        <f t="shared" ca="1" si="1"/>
        <v>566.93628592800007</v>
      </c>
      <c r="F12" s="5">
        <f t="shared" ca="1" si="1"/>
        <v>6703.0025637480003</v>
      </c>
      <c r="G12" s="3" t="str">
        <f t="shared" ca="1" si="2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Straume</v>
      </c>
      <c r="C13" s="3">
        <f t="shared" ca="1" si="14"/>
        <v>5.1213329999999999</v>
      </c>
      <c r="D13" s="4">
        <f t="shared" ca="1" si="15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2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4"/>
        <v>5.0878129999999997</v>
      </c>
      <c r="D14" s="4">
        <f t="shared" ca="1" si="15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Laksevåg</v>
      </c>
      <c r="H14" s="6">
        <f t="shared" ca="1" si="16"/>
        <v>5.2647930000000001</v>
      </c>
      <c r="I14" s="63">
        <f t="shared" ca="1" si="17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0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4"/>
        <v>4.9934529999999997</v>
      </c>
      <c r="D16" s="4">
        <f t="shared" ca="1" si="15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" x14ac:dyDescent="0.15">
      <c r="A17" s="2" t="s">
        <v>26</v>
      </c>
      <c r="B17" s="3" t="str">
        <f t="shared" ca="1" si="0"/>
        <v>Kolltveit</v>
      </c>
      <c r="C17" s="3">
        <f t="shared" ca="1" si="14"/>
        <v>5.0878129999999997</v>
      </c>
      <c r="D17" s="4">
        <f t="shared" ca="1" si="15"/>
        <v>60.352223000000002</v>
      </c>
      <c r="E17" s="5">
        <f t="shared" ca="1" si="1"/>
        <v>564.85408707299996</v>
      </c>
      <c r="F17" s="5">
        <f t="shared" ca="1" si="1"/>
        <v>6700.3641496830005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18">C18*111.021</f>
        <v>568.57551099299997</v>
      </c>
      <c r="F18" s="5">
        <f t="shared" ca="1" si="18"/>
        <v>6700.8457587809999</v>
      </c>
      <c r="G18" s="3" t="str">
        <f t="shared" ca="1" si="2"/>
        <v>Bergenhus</v>
      </c>
      <c r="H18" s="6">
        <f t="shared" ca="1" si="16"/>
        <v>5.3261630000000002</v>
      </c>
      <c r="I18" s="63">
        <f t="shared" ca="1" si="17"/>
        <v>60.395409000000001</v>
      </c>
      <c r="J18" s="8">
        <f t="shared" ref="J18:K33" ca="1" si="19">H18*111.021</f>
        <v>591.31594242300002</v>
      </c>
      <c r="K18" s="8">
        <f t="shared" ca="1" si="19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18"/>
        <v>559.50231976800001</v>
      </c>
      <c r="F19" s="5">
        <f t="shared" ca="1" si="18"/>
        <v>6704.5962702030001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4"/>
        <v>4.9820219999999997</v>
      </c>
      <c r="D20" s="4">
        <f t="shared" ca="1" si="15"/>
        <v>60.261564</v>
      </c>
      <c r="E20" s="5">
        <f t="shared" ca="1" si="18"/>
        <v>553.10906446199999</v>
      </c>
      <c r="F20" s="5">
        <f t="shared" ca="1" si="18"/>
        <v>6690.2990968439999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94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4"/>
        <v>5.0878129999999997</v>
      </c>
      <c r="D21" s="4">
        <f t="shared" ca="1" si="15"/>
        <v>60.352223000000002</v>
      </c>
      <c r="E21" s="5">
        <f t="shared" ca="1" si="18"/>
        <v>564.85408707299996</v>
      </c>
      <c r="F21" s="5">
        <f t="shared" ca="1" si="18"/>
        <v>6700.3641496830005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19"/>
        <v>583.82346819600002</v>
      </c>
      <c r="K21" s="8">
        <f t="shared" ca="1" si="19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Bildøyna</v>
      </c>
      <c r="C23" s="3">
        <f t="shared" ca="1" si="14"/>
        <v>5.1060850000000002</v>
      </c>
      <c r="D23" s="4">
        <f t="shared" ca="1" si="15"/>
        <v>60.354084999999998</v>
      </c>
      <c r="E23" s="5">
        <f t="shared" ca="1" si="18"/>
        <v>566.88266278499998</v>
      </c>
      <c r="F23" s="5">
        <f t="shared" ca="1" si="18"/>
        <v>6700.5708707849999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Knappskog</v>
      </c>
      <c r="C24" s="3">
        <f t="shared" ca="1" si="14"/>
        <v>5.0559289999999999</v>
      </c>
      <c r="D24" s="4">
        <f t="shared" ca="1" si="15"/>
        <v>60.382877999999998</v>
      </c>
      <c r="E24" s="5">
        <f t="shared" ca="1" si="18"/>
        <v>561.31429350899998</v>
      </c>
      <c r="F24" s="5">
        <f t="shared" ca="1" si="18"/>
        <v>6703.7674984380001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19"/>
        <v>583.82346819600002</v>
      </c>
      <c r="K24" s="8">
        <f t="shared" ca="1" si="19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Brattholmen</v>
      </c>
      <c r="C25" s="3">
        <f t="shared" ca="1" si="14"/>
        <v>5.1522740000000002</v>
      </c>
      <c r="D25" s="4">
        <f t="shared" ca="1" si="15"/>
        <v>60.354616</v>
      </c>
      <c r="E25" s="5">
        <f t="shared" ca="1" si="18"/>
        <v>572.01061175400002</v>
      </c>
      <c r="F25" s="5">
        <f t="shared" ca="1" si="18"/>
        <v>6700.629822936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Bildøyna</v>
      </c>
      <c r="C27" s="3">
        <f t="shared" ca="1" si="14"/>
        <v>5.1060850000000002</v>
      </c>
      <c r="D27" s="4">
        <f t="shared" ca="1" si="15"/>
        <v>60.354084999999998</v>
      </c>
      <c r="E27" s="5">
        <f t="shared" ca="1" si="18"/>
        <v>566.88266278499998</v>
      </c>
      <c r="F27" s="5">
        <f t="shared" ca="1" si="18"/>
        <v>6700.5708707849999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18"/>
        <v>572.0939885250001</v>
      </c>
      <c r="F28" s="5">
        <f t="shared" ca="1" si="18"/>
        <v>6702.1249427430002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4"/>
        <v>5.0878129999999997</v>
      </c>
      <c r="D29" s="4">
        <f t="shared" ca="1" si="15"/>
        <v>60.352223000000002</v>
      </c>
      <c r="E29" s="5">
        <f t="shared" ca="1" si="18"/>
        <v>564.85408707299996</v>
      </c>
      <c r="F29" s="5">
        <f t="shared" ca="1" si="18"/>
        <v>6700.3641496830005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19"/>
        <v>591.31594242300002</v>
      </c>
      <c r="K29" s="8">
        <f t="shared" ca="1" si="19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18"/>
        <v>554.37814551299994</v>
      </c>
      <c r="F30" s="5">
        <f t="shared" ca="1" si="18"/>
        <v>6704.4084226710002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52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Brattholmen</v>
      </c>
      <c r="C31" s="3">
        <f t="shared" ca="1" si="14"/>
        <v>5.1522740000000002</v>
      </c>
      <c r="D31" s="4">
        <f t="shared" ca="1" si="15"/>
        <v>60.354616</v>
      </c>
      <c r="E31" s="5">
        <f t="shared" ca="1" si="18"/>
        <v>572.01061175400002</v>
      </c>
      <c r="F31" s="5">
        <f t="shared" ca="1" si="18"/>
        <v>6700.629822936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18"/>
        <v>564.85408707299996</v>
      </c>
      <c r="F32" s="5">
        <f t="shared" ca="1" si="18"/>
        <v>6700.3641496830005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4"/>
        <v>5.1522740000000002</v>
      </c>
      <c r="D33" s="4">
        <f t="shared" ca="1" si="15"/>
        <v>60.354616</v>
      </c>
      <c r="E33" s="5">
        <f t="shared" ca="1" si="18"/>
        <v>572.01061175400002</v>
      </c>
      <c r="F33" s="5">
        <f t="shared" ca="1" si="18"/>
        <v>6700.629822936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2" ca="1" si="23">C34*111.021</f>
        <v>572.0939885250001</v>
      </c>
      <c r="F34" s="5">
        <f t="shared" ca="1" si="23"/>
        <v>6702.1249427430002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22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4"/>
        <v>5.1522740000000002</v>
      </c>
      <c r="D35" s="4">
        <f t="shared" ca="1" si="15"/>
        <v>60.354616</v>
      </c>
      <c r="E35" s="5">
        <f t="shared" ca="1" si="23"/>
        <v>572.01061175400002</v>
      </c>
      <c r="F35" s="5">
        <f t="shared" ca="1" si="23"/>
        <v>6700.629822936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Kolltveit</v>
      </c>
      <c r="C36" s="3">
        <f t="shared" ca="1" si="14"/>
        <v>5.0878129999999997</v>
      </c>
      <c r="D36" s="4">
        <f t="shared" ca="1" si="15"/>
        <v>60.352223000000002</v>
      </c>
      <c r="E36" s="5">
        <f t="shared" ca="1" si="23"/>
        <v>564.85408707299996</v>
      </c>
      <c r="F36" s="5">
        <f t="shared" ca="1" si="23"/>
        <v>6700.3641496830005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24"/>
        <v>584.50258365299999</v>
      </c>
      <c r="K36" s="8">
        <f t="shared" ca="1" si="24"/>
        <v>6703.3479500789999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23"/>
        <v>572.0939885250001</v>
      </c>
      <c r="F37" s="5">
        <f t="shared" ca="1" si="23"/>
        <v>6702.1249427430002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36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Brattholmen</v>
      </c>
      <c r="C38" s="3">
        <f t="shared" ca="1" si="14"/>
        <v>5.1522740000000002</v>
      </c>
      <c r="D38" s="4">
        <f t="shared" ca="1" si="15"/>
        <v>60.354616</v>
      </c>
      <c r="E38" s="5">
        <f t="shared" ca="1" si="23"/>
        <v>572.01061175400002</v>
      </c>
      <c r="F38" s="5">
        <f t="shared" ca="1" si="23"/>
        <v>6700.629822936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23"/>
        <v>559.50231976800001</v>
      </c>
      <c r="F39" s="5">
        <f t="shared" ca="1" si="23"/>
        <v>6704.5962702030001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24"/>
        <v>594.22380445500005</v>
      </c>
      <c r="K40" s="8">
        <f t="shared" ca="1" si="24"/>
        <v>6701.6162445210002</v>
      </c>
      <c r="L40" s="2" t="s">
        <v>17</v>
      </c>
      <c r="M40" s="3" cm="1">
        <f t="array" aca="1" ref="M40" ca="1">_xlfn.XLOOKUP(B40,$R$20:$R$47,_xlfn.XLOOKUP(G40,$S$19:$V$19,$S$20:$V$47))*2</f>
        <v>68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23"/>
        <v>566.93628592800007</v>
      </c>
      <c r="F42" s="5">
        <f t="shared" ca="1" si="23"/>
        <v>6703.0025637480003</v>
      </c>
      <c r="G42" s="3" t="str">
        <f t="shared" ca="1" si="2"/>
        <v>Bergenhus</v>
      </c>
      <c r="H42" s="6">
        <f t="shared" ca="1" si="16"/>
        <v>5.3261630000000002</v>
      </c>
      <c r="I42" s="63">
        <f t="shared" ca="1" si="17"/>
        <v>60.395409000000001</v>
      </c>
      <c r="J42" s="8">
        <f t="shared" ca="1" si="24"/>
        <v>591.31594242300002</v>
      </c>
      <c r="K42" s="8">
        <f t="shared" ca="1" si="24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Bildøyna</v>
      </c>
      <c r="C43" s="3">
        <f t="shared" ref="C43:C44" ca="1" si="25">_xlfn.XLOOKUP(B43,$W$3:$W$12,$X$3:$X$12,0)</f>
        <v>5.1060850000000002</v>
      </c>
      <c r="D43" s="4">
        <f t="shared" ref="D43:D44" ca="1" si="26">_xlfn.XLOOKUP(B43,$W$3:$W$12,$Y$3:$Y$12,0)</f>
        <v>60.354084999999998</v>
      </c>
      <c r="E43" s="5">
        <f t="shared" ref="E43:E44" ca="1" si="27">C43*111.021</f>
        <v>566.88266278499998</v>
      </c>
      <c r="F43" s="5">
        <f t="shared" ref="F43:F44" ca="1" si="28">D43*111.021</f>
        <v>6700.5708707849999</v>
      </c>
      <c r="G43" s="3" t="str">
        <f t="shared" ca="1" si="2"/>
        <v>Årstad</v>
      </c>
      <c r="H43" s="6">
        <f t="shared" ref="H43:H44" ca="1" si="29">_xlfn.XLOOKUP(G43,$Z$3:$Z$6,$AA$3:$AA$6,0)</f>
        <v>5.3523550000000002</v>
      </c>
      <c r="I43" s="63">
        <f t="shared" ref="I43:I44" ca="1" si="30">_xlfn.XLOOKUP(G43,$Z$3:$Z$6,$AB$3:$AB$6,0)</f>
        <v>60.363500999999999</v>
      </c>
      <c r="J43" s="8">
        <f t="shared" ref="J43:J44" ca="1" si="31">H43*111.021</f>
        <v>594.22380445500005</v>
      </c>
      <c r="K43" s="8">
        <f t="shared" ref="K43:K44" ca="1" si="32">I43*111.021</f>
        <v>6701.6162445210002</v>
      </c>
      <c r="L43" s="2" t="s">
        <v>17</v>
      </c>
      <c r="M43" s="3" cm="1">
        <f t="array" aca="1" ref="M43" ca="1">_xlfn.XLOOKUP(B43,$R$20:$R$47,_xlfn.XLOOKUP(G43,$S$19:$V$19,$S$20:$V$47))*2</f>
        <v>46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25"/>
        <v>5.0878129999999997</v>
      </c>
      <c r="D44" s="4">
        <f t="shared" ca="1" si="26"/>
        <v>60.352223000000002</v>
      </c>
      <c r="E44" s="5">
        <f t="shared" ca="1" si="27"/>
        <v>564.85408707299996</v>
      </c>
      <c r="F44" s="5">
        <f t="shared" ca="1" si="28"/>
        <v>6700.3641496830005</v>
      </c>
      <c r="G44" s="3" t="str">
        <f t="shared" ca="1" si="2"/>
        <v>Ytrebygda</v>
      </c>
      <c r="H44" s="6">
        <f t="shared" ca="1" si="29"/>
        <v>5.2586760000000004</v>
      </c>
      <c r="I44" s="63">
        <f t="shared" ca="1" si="30"/>
        <v>60.290962</v>
      </c>
      <c r="J44" s="8">
        <f t="shared" ca="1" si="31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Bildøyna</v>
      </c>
      <c r="C45" s="3">
        <f t="shared" ref="C45:C46" ca="1" si="33">_xlfn.XLOOKUP(B45,$W$3:$W$12,$X$3:$X$12,0)</f>
        <v>5.1060850000000002</v>
      </c>
      <c r="D45" s="4">
        <f t="shared" ref="D45:D46" ca="1" si="34">_xlfn.XLOOKUP(B45,$W$3:$W$12,$Y$3:$Y$12,0)</f>
        <v>60.354084999999998</v>
      </c>
      <c r="E45" s="5">
        <f t="shared" ref="E45:E46" ca="1" si="35">C45*111.021</f>
        <v>566.88266278499998</v>
      </c>
      <c r="F45" s="5">
        <f t="shared" ref="F45:F46" ca="1" si="36">D45*111.021</f>
        <v>6700.5708707849999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40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Spjeld</v>
      </c>
      <c r="C8" s="3">
        <f t="shared" ref="C8:C42" ca="1" si="10">_xlfn.XLOOKUP(B8,$W$3:$W$12,$X$3:$X$12,0)</f>
        <v>5.0396080000000003</v>
      </c>
      <c r="D8" s="4">
        <f t="shared" ref="D8:D31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ref="E9:E11" ca="1" si="14">C9*111.021</f>
        <v>572.01061175400002</v>
      </c>
      <c r="F9" s="5">
        <f t="shared" ref="F9:F11" ca="1" si="15">D9*111.021</f>
        <v>6700.629822936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11" ca="1" si="18">_xlfn.XLOOKUP(B10,$W$3:$W$12,$X$3:$X$12,0)</f>
        <v>5.1530250000000004</v>
      </c>
      <c r="D10" s="4">
        <f t="shared" ref="D10:D11" ca="1" si="19">_xlfn.XLOOKUP(B10,$W$3:$W$12,$Y$3:$Y$12,0)</f>
        <v>60.368082999999999</v>
      </c>
      <c r="E10" s="5">
        <f t="shared" ca="1" si="14"/>
        <v>572.0939885250001</v>
      </c>
      <c r="F10" s="5">
        <f t="shared" ca="1" si="15"/>
        <v>6702.1249427430002</v>
      </c>
      <c r="G10" s="3" t="str">
        <f t="shared" ca="1" si="2"/>
        <v>Laksevåg</v>
      </c>
      <c r="H10" s="6">
        <f t="shared" ref="H10:H11" ca="1" si="20">_xlfn.XLOOKUP(G10,$Z$3:$Z$6,$AA$3:$AA$6,0)</f>
        <v>5.2647930000000001</v>
      </c>
      <c r="I10" s="63">
        <f t="shared" ref="I10:I11" ca="1" si="21">_xlfn.XLOOKUP(G10,$Z$3:$Z$6,$AB$3:$AB$6,0)</f>
        <v>60.379098999999997</v>
      </c>
      <c r="J10" s="8">
        <f t="shared" ca="1" si="16"/>
        <v>584.50258365299999</v>
      </c>
      <c r="K10" s="8">
        <f t="shared" ca="1" si="17"/>
        <v>6703.3479500789999</v>
      </c>
      <c r="L10" s="2" t="s">
        <v>89</v>
      </c>
      <c r="M10" s="3" cm="1">
        <f t="array" aca="1" ref="M10" ca="1">_xlfn.XLOOKUP(B10,$R$20:$R$47,_xlfn.XLOOKUP(G10,$S$19:$V$19,$S$20:$V$47))*2</f>
        <v>22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8"/>
        <v>5.1530250000000004</v>
      </c>
      <c r="D11" s="4">
        <f t="shared" ca="1" si="19"/>
        <v>60.368082999999999</v>
      </c>
      <c r="E11" s="5">
        <f t="shared" ca="1" si="14"/>
        <v>572.0939885250001</v>
      </c>
      <c r="F11" s="5">
        <f t="shared" ca="1" si="15"/>
        <v>6702.1249427430002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38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2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0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0"/>
        <v>Telavåg</v>
      </c>
      <c r="C16" s="3">
        <f t="shared" ca="1" si="10"/>
        <v>4.9820219999999997</v>
      </c>
      <c r="D16" s="4">
        <f t="shared" ca="1" si="11"/>
        <v>60.261564</v>
      </c>
      <c r="E16" s="5">
        <f t="shared" ca="1" si="1"/>
        <v>553.10906446199999</v>
      </c>
      <c r="F16" s="5">
        <f t="shared" ca="1" si="1"/>
        <v>6690.2990968439999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96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0"/>
        <v>4.9820219999999997</v>
      </c>
      <c r="D18" s="4">
        <f t="shared" ca="1" si="11"/>
        <v>60.261564</v>
      </c>
      <c r="E18" s="5">
        <f t="shared" ref="E18:F33" ca="1" si="22">C18*111.021</f>
        <v>553.10906446199999</v>
      </c>
      <c r="F18" s="5">
        <f t="shared" ca="1" si="22"/>
        <v>6690.2990968439999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">
      <c r="A19" s="2" t="s">
        <v>26</v>
      </c>
      <c r="B19" s="3" t="str">
        <f t="shared" ca="1" si="0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22"/>
        <v>554.37814551299994</v>
      </c>
      <c r="F19" s="5">
        <f t="shared" ca="1" si="22"/>
        <v>6704.4084226710002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22"/>
        <v>561.31429350899998</v>
      </c>
      <c r="F20" s="5">
        <f t="shared" ca="1" si="22"/>
        <v>6703.7674984380001</v>
      </c>
      <c r="G20" s="3" t="str">
        <f t="shared" ca="1" si="2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23"/>
        <v>583.82346819600002</v>
      </c>
      <c r="K20" s="8">
        <f t="shared" ca="1" si="23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23"/>
        <v>583.82346819600002</v>
      </c>
      <c r="K21" s="8">
        <f t="shared" ca="1" si="23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22"/>
        <v>566.88266278499998</v>
      </c>
      <c r="F24" s="5">
        <f t="shared" ca="1" si="22"/>
        <v>6700.5708707849999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22"/>
        <v>566.93628592800007</v>
      </c>
      <c r="F25" s="5">
        <f t="shared" ca="1" si="22"/>
        <v>6703.0025637480003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Kårtveit</v>
      </c>
      <c r="C26" s="3">
        <f t="shared" ca="1" si="10"/>
        <v>4.9934529999999997</v>
      </c>
      <c r="D26" s="4">
        <f t="shared" ca="1" si="11"/>
        <v>60.388651000000003</v>
      </c>
      <c r="E26" s="5">
        <f t="shared" ca="1" si="22"/>
        <v>554.37814551299994</v>
      </c>
      <c r="F26" s="5">
        <f t="shared" ca="1" si="22"/>
        <v>6704.4084226710002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Brattholmen</v>
      </c>
      <c r="C27" s="3">
        <f t="shared" ca="1" si="10"/>
        <v>5.1522740000000002</v>
      </c>
      <c r="D27" s="4">
        <f t="shared" ca="1" si="11"/>
        <v>60.354616</v>
      </c>
      <c r="E27" s="5">
        <f t="shared" ca="1" si="22"/>
        <v>572.01061175400002</v>
      </c>
      <c r="F27" s="5">
        <f t="shared" ca="1" si="22"/>
        <v>6700.629822936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34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22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Kårtveit</v>
      </c>
      <c r="C29" s="3">
        <f t="shared" ca="1" si="10"/>
        <v>4.9934529999999997</v>
      </c>
      <c r="D29" s="4">
        <f t="shared" ca="1" si="11"/>
        <v>60.388651000000003</v>
      </c>
      <c r="E29" s="5">
        <f t="shared" ca="1" si="22"/>
        <v>554.37814551299994</v>
      </c>
      <c r="F29" s="5">
        <f t="shared" ca="1" si="22"/>
        <v>6704.4084226710002</v>
      </c>
      <c r="G29" s="3" t="str">
        <f t="shared" ca="1" si="2"/>
        <v>Ytrebygda</v>
      </c>
      <c r="H29" s="6">
        <f t="shared" ca="1" si="12"/>
        <v>5.2586760000000004</v>
      </c>
      <c r="I29" s="63">
        <f t="shared" ca="1" si="13"/>
        <v>60.290962</v>
      </c>
      <c r="J29" s="8">
        <f t="shared" ca="1" si="23"/>
        <v>583.82346819600002</v>
      </c>
      <c r="K29" s="8">
        <f t="shared" ca="1" si="23"/>
        <v>6693.5628922020005</v>
      </c>
      <c r="L29" s="2" t="s">
        <v>17</v>
      </c>
      <c r="M29" s="3" cm="1">
        <f t="array" aca="1" ref="M29" ca="1">_xlfn.XLOOKUP(B29,$R$20:$R$47,_xlfn.XLOOKUP(G29,$S$19:$V$19,$S$20:$V$47))*2</f>
        <v>60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0"/>
        <v>5.0559289999999999</v>
      </c>
      <c r="D30" s="4">
        <f t="shared" ca="1" si="11"/>
        <v>60.382877999999998</v>
      </c>
      <c r="E30" s="5">
        <f t="shared" ca="1" si="22"/>
        <v>561.31429350899998</v>
      </c>
      <c r="F30" s="5">
        <f t="shared" ca="1" si="22"/>
        <v>6703.7674984380001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Kårtveit</v>
      </c>
      <c r="C31" s="3">
        <f t="shared" ca="1" si="10"/>
        <v>4.9934529999999997</v>
      </c>
      <c r="D31" s="4">
        <f t="shared" ca="1" si="11"/>
        <v>60.388651000000003</v>
      </c>
      <c r="E31" s="5">
        <f t="shared" ca="1" si="22"/>
        <v>554.37814551299994</v>
      </c>
      <c r="F31" s="5">
        <f t="shared" ca="1" si="22"/>
        <v>6704.4084226710002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66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80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Foldnes</v>
      </c>
      <c r="C34" s="3">
        <f t="shared" ca="1" si="10"/>
        <v>5.1065680000000002</v>
      </c>
      <c r="D34" s="4">
        <f t="shared" ca="1" si="27"/>
        <v>60.375988</v>
      </c>
      <c r="E34" s="5">
        <f t="shared" ref="E34:E42" ca="1" si="29">C34*111.021</f>
        <v>566.93628592800007</v>
      </c>
      <c r="F34" s="5">
        <f t="shared" ref="F34:F42" ca="1" si="30">D34*111.021</f>
        <v>6703.0025637480003</v>
      </c>
      <c r="G34" s="3" t="str">
        <f t="shared" ca="1" si="2"/>
        <v>Årstad</v>
      </c>
      <c r="H34" s="6">
        <f t="shared" ca="1" si="12"/>
        <v>5.3523550000000002</v>
      </c>
      <c r="I34" s="63">
        <f t="shared" ca="1" si="28"/>
        <v>60.363500999999999</v>
      </c>
      <c r="J34" s="8">
        <f t="shared" ref="J34:J42" ca="1" si="31">H34*111.021</f>
        <v>594.22380445500005</v>
      </c>
      <c r="K34" s="8">
        <f t="shared" ref="K34:K42" ca="1" si="32">I34*111.021</f>
        <v>6701.6162445210002</v>
      </c>
      <c r="L34" s="2" t="s">
        <v>17</v>
      </c>
      <c r="M34" s="3" cm="1">
        <f t="array" aca="1" ref="M34" ca="1">_xlfn.XLOOKUP(B34,$R$20:$R$47,_xlfn.XLOOKUP(G34,$S$19:$V$19,$S$20:$V$47))*2</f>
        <v>56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0"/>
        <v>4.9934529999999997</v>
      </c>
      <c r="D35" s="4">
        <f t="shared" ca="1" si="27"/>
        <v>60.388651000000003</v>
      </c>
      <c r="E35" s="5">
        <f t="shared" ca="1" si="29"/>
        <v>554.37814551299994</v>
      </c>
      <c r="F35" s="5">
        <f t="shared" ca="1" si="30"/>
        <v>6704.4084226710002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60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Telavåg</v>
      </c>
      <c r="C36" s="3">
        <f t="shared" ca="1" si="10"/>
        <v>4.9820219999999997</v>
      </c>
      <c r="D36" s="4">
        <f t="shared" ca="1" si="27"/>
        <v>60.261564</v>
      </c>
      <c r="E36" s="5">
        <f t="shared" ca="1" si="29"/>
        <v>553.10906446199999</v>
      </c>
      <c r="F36" s="5">
        <f t="shared" ca="1" si="30"/>
        <v>6690.2990968439999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94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0"/>
        <v>5.1530250000000004</v>
      </c>
      <c r="D37" s="4">
        <f t="shared" ca="1" si="27"/>
        <v>60.368082999999999</v>
      </c>
      <c r="E37" s="5">
        <f t="shared" ca="1" si="29"/>
        <v>572.0939885250001</v>
      </c>
      <c r="F37" s="5">
        <f t="shared" ca="1" si="30"/>
        <v>6702.1249427430002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Spjeld</v>
      </c>
      <c r="C38" s="3">
        <f t="shared" ca="1" si="10"/>
        <v>5.0396080000000003</v>
      </c>
      <c r="D38" s="4">
        <f t="shared" ca="1" si="27"/>
        <v>60.390343000000001</v>
      </c>
      <c r="E38" s="5">
        <f t="shared" ca="1" si="29"/>
        <v>559.50231976800001</v>
      </c>
      <c r="F38" s="5">
        <f t="shared" ca="1" si="30"/>
        <v>6704.5962702030001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Kårtveit</v>
      </c>
      <c r="C39" s="3">
        <f t="shared" ca="1" si="10"/>
        <v>4.9934529999999997</v>
      </c>
      <c r="D39" s="4">
        <f t="shared" ca="1" si="27"/>
        <v>60.388651000000003</v>
      </c>
      <c r="E39" s="5">
        <f t="shared" ca="1" si="29"/>
        <v>554.37814551299994</v>
      </c>
      <c r="F39" s="5">
        <f t="shared" ca="1" si="30"/>
        <v>6704.4084226710002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52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Spjeld</v>
      </c>
      <c r="C40" s="3">
        <f t="shared" ca="1" si="10"/>
        <v>5.0396080000000003</v>
      </c>
      <c r="D40" s="4">
        <f t="shared" ca="1" si="27"/>
        <v>60.390343000000001</v>
      </c>
      <c r="E40" s="5">
        <f t="shared" ca="1" si="29"/>
        <v>559.50231976800001</v>
      </c>
      <c r="F40" s="5">
        <f t="shared" ca="1" si="30"/>
        <v>6704.5962702030001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Bildøyna</v>
      </c>
      <c r="C42" s="3">
        <f t="shared" ca="1" si="10"/>
        <v>5.1060850000000002</v>
      </c>
      <c r="D42" s="4">
        <f t="shared" ca="1" si="27"/>
        <v>60.354084999999998</v>
      </c>
      <c r="E42" s="5">
        <f t="shared" ca="1" si="29"/>
        <v>566.88266278499998</v>
      </c>
      <c r="F42" s="5">
        <f t="shared" ca="1" si="30"/>
        <v>6700.5708707849999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96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Telavåg</v>
      </c>
      <c r="C11" s="3">
        <f t="shared" ca="1" si="10"/>
        <v>4.9820219999999997</v>
      </c>
      <c r="D11" s="4">
        <f t="shared" ca="1" si="11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5"/>
        <v>Knappskog</v>
      </c>
      <c r="C14" s="3">
        <f t="shared" ca="1" si="10"/>
        <v>5.0559289999999999</v>
      </c>
      <c r="D14" s="4">
        <f t="shared" ca="1" si="11"/>
        <v>60.382877999999998</v>
      </c>
      <c r="E14" s="5">
        <f t="shared" ca="1" si="1"/>
        <v>561.31429350899998</v>
      </c>
      <c r="F14" s="5">
        <f t="shared" ca="1" si="1"/>
        <v>6703.7674984380001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15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5"/>
        <v>Foldnes</v>
      </c>
      <c r="C17" s="3">
        <f t="shared" ca="1" si="10"/>
        <v>5.1065680000000002</v>
      </c>
      <c r="D17" s="4">
        <f t="shared" ca="1" si="11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40</v>
      </c>
    </row>
    <row r="18" spans="1:26" ht="14" x14ac:dyDescent="0.15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1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15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80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16"/>
        <v>572.01061175400002</v>
      </c>
      <c r="F24" s="5">
        <f t="shared" ca="1" si="16"/>
        <v>6700.629822936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94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Kårtveit</v>
      </c>
      <c r="C29" s="3">
        <f t="shared" ca="1" si="10"/>
        <v>4.9934529999999997</v>
      </c>
      <c r="D29" s="4">
        <f t="shared" ca="1" si="21"/>
        <v>60.388651000000003</v>
      </c>
      <c r="E29" s="5">
        <f t="shared" ca="1" si="16"/>
        <v>554.37814551299994</v>
      </c>
      <c r="F29" s="5">
        <f t="shared" ca="1" si="16"/>
        <v>6704.4084226710002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66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Bergenhus</v>
      </c>
      <c r="H30" s="6">
        <f t="shared" ca="1" si="12"/>
        <v>5.3261630000000002</v>
      </c>
      <c r="I30" s="63">
        <f t="shared" ca="1" si="22"/>
        <v>60.395409000000001</v>
      </c>
      <c r="J30" s="8">
        <f t="shared" ca="1" si="17"/>
        <v>591.31594242300002</v>
      </c>
      <c r="K30" s="8">
        <f t="shared" ca="1" si="17"/>
        <v>6705.1587025890003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Straume</v>
      </c>
      <c r="C31" s="3">
        <f t="shared" ca="1" si="10"/>
        <v>5.1213329999999999</v>
      </c>
      <c r="D31" s="4">
        <f t="shared" ca="1" si="21"/>
        <v>60.356560999999999</v>
      </c>
      <c r="E31" s="5">
        <f t="shared" ca="1" si="16"/>
        <v>568.57551099299997</v>
      </c>
      <c r="F31" s="5">
        <f t="shared" ca="1" si="16"/>
        <v>6700.8457587809999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4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" x14ac:dyDescent="0.15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14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7" ca="1" si="16">C18*111.021</f>
        <v>568.57551099299997</v>
      </c>
      <c r="F18" s="5">
        <f t="shared" ca="1" si="16"/>
        <v>6700.8457587809999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Kolltveit</v>
      </c>
      <c r="C21" s="3">
        <f t="shared" ca="1" si="4"/>
        <v>5.0878129999999997</v>
      </c>
      <c r="D21" s="4">
        <f t="shared" ca="1" si="5"/>
        <v>60.352223000000002</v>
      </c>
      <c r="E21" s="5">
        <f t="shared" ca="1" si="16"/>
        <v>564.85408707299996</v>
      </c>
      <c r="F21" s="5">
        <f t="shared" ca="1" si="16"/>
        <v>6700.3641496830005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16"/>
        <v>566.93628592800007</v>
      </c>
      <c r="F23" s="5">
        <f t="shared" ca="1" si="16"/>
        <v>6703.0025637480003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48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Knappskog</v>
      </c>
      <c r="C24" s="3">
        <f t="shared" ca="1" si="4"/>
        <v>5.0559289999999999</v>
      </c>
      <c r="D24" s="4">
        <f t="shared" ca="1" si="5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Foldnes</v>
      </c>
      <c r="C26" s="3">
        <f t="shared" ca="1" si="4"/>
        <v>5.1065680000000002</v>
      </c>
      <c r="D26" s="4">
        <f t="shared" ca="1" si="5"/>
        <v>60.375988</v>
      </c>
      <c r="E26" s="5">
        <f t="shared" ca="1" si="16"/>
        <v>566.93628592800007</v>
      </c>
      <c r="F26" s="5">
        <f t="shared" ca="1" si="16"/>
        <v>6703.0025637480003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4" ca="1" si="10">C18*111.021</f>
        <v>568.57551099299997</v>
      </c>
      <c r="F18" s="5">
        <f t="shared" ca="1" si="10"/>
        <v>6700.8457587809999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Kolltveit</v>
      </c>
      <c r="C24" s="3">
        <f t="shared" ca="1" si="4"/>
        <v>5.0878129999999997</v>
      </c>
      <c r="D24" s="4">
        <f t="shared" ca="1" si="12"/>
        <v>60.352223000000002</v>
      </c>
      <c r="E24" s="5">
        <f t="shared" ca="1" si="10"/>
        <v>564.85408707299996</v>
      </c>
      <c r="F24" s="5">
        <f t="shared" ca="1" si="10"/>
        <v>6700.3641496830005</v>
      </c>
      <c r="G24" s="3" t="str">
        <f t="shared" ca="1" si="9"/>
        <v>Laksevåg</v>
      </c>
      <c r="H24" s="6">
        <f t="shared" ca="1" si="6"/>
        <v>5.2647930000000001</v>
      </c>
      <c r="I24" s="63">
        <f t="shared" ca="1" si="13"/>
        <v>60.379098999999997</v>
      </c>
      <c r="J24" s="8">
        <f t="shared" ca="1" si="11"/>
        <v>584.50258365299999</v>
      </c>
      <c r="K24" s="8">
        <f t="shared" ca="1" si="11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Knarrevik</v>
      </c>
      <c r="C8" s="3">
        <f t="shared" ca="1" si="4"/>
        <v>5.1530250000000004</v>
      </c>
      <c r="D8" s="4">
        <f t="shared" ca="1" si="5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22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8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" x14ac:dyDescent="0.15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" x14ac:dyDescent="0.15">
      <c r="A16" s="2" t="s">
        <v>26</v>
      </c>
      <c r="B16" s="3" t="str">
        <f t="shared" ca="1" si="8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8"/>
        <v>Kolltveit</v>
      </c>
      <c r="C18" s="3">
        <f t="shared" ca="1" si="4"/>
        <v>5.0878129999999997</v>
      </c>
      <c r="D18" s="4">
        <f t="shared" ca="1" si="10"/>
        <v>60.352223000000002</v>
      </c>
      <c r="E18" s="5">
        <f t="shared" ca="1" si="11"/>
        <v>564.85408707299996</v>
      </c>
      <c r="F18" s="5">
        <f t="shared" ca="1" si="12"/>
        <v>6700.3641496830005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Kolltveit</v>
      </c>
      <c r="C7" s="3">
        <f t="shared" ref="C7:C16" ca="1" si="13">_xlfn.XLOOKUP(B7,$W$3:$W$12,$X$3:$X$12,0)</f>
        <v>5.0878129999999997</v>
      </c>
      <c r="D7" s="4">
        <f t="shared" ref="D7:D13" ca="1" si="14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Straume</v>
      </c>
      <c r="C12" s="3">
        <f t="shared" ca="1" si="13"/>
        <v>5.1213329999999999</v>
      </c>
      <c r="D12" s="4">
        <f t="shared" ca="1" si="14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Brattholmen</v>
      </c>
      <c r="C13" s="3">
        <f t="shared" ca="1" si="13"/>
        <v>5.1522740000000002</v>
      </c>
      <c r="D13" s="4">
        <f t="shared" ca="1" si="14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12"/>
        <v>Straume</v>
      </c>
      <c r="C14" s="3">
        <f t="shared" ca="1" si="13"/>
        <v>5.1213329999999999</v>
      </c>
      <c r="D14" s="4">
        <f t="shared" ref="D14:D16" ca="1" si="18">_xlfn.XLOOKUP(B14,$W$3:$W$12,$Y$3:$Y$12,0)</f>
        <v>60.356560999999999</v>
      </c>
      <c r="E14" s="5">
        <f t="shared" ref="E14:E16" ca="1" si="19">C14*111.021</f>
        <v>568.57551099299997</v>
      </c>
      <c r="F14" s="5">
        <f t="shared" ref="F14:F16" ca="1" si="20">D14*111.021</f>
        <v>6700.8457587809999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Bildøyna</v>
      </c>
      <c r="C7" s="3">
        <f t="shared" ca="1" si="9"/>
        <v>5.1060850000000002</v>
      </c>
      <c r="D7" s="4">
        <f t="shared" ref="D7:D11" ca="1" si="12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9"/>
        <v>5.1065680000000002</v>
      </c>
      <c r="D9" s="4">
        <f t="shared" ca="1" si="12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Spjeld</v>
      </c>
      <c r="C11" s="3">
        <f t="shared" ca="1" si="9"/>
        <v>5.0396080000000003</v>
      </c>
      <c r="D11" s="4">
        <f t="shared" ca="1" si="12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Bildøyna</v>
      </c>
      <c r="C5" s="3">
        <f t="shared" ca="1" si="5"/>
        <v>5.1060850000000002</v>
      </c>
      <c r="D5" s="4">
        <f t="shared" ca="1" si="2"/>
        <v>60.354084999999998</v>
      </c>
      <c r="E5" s="5">
        <f t="shared" ca="1" si="0"/>
        <v>566.88266278499998</v>
      </c>
      <c r="F5" s="5">
        <f t="shared" ca="1" si="0"/>
        <v>6700.5708707849999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Telavåg</v>
      </c>
      <c r="C7" s="3">
        <f t="shared" ca="1" si="5"/>
        <v>4.9820219999999997</v>
      </c>
      <c r="D7" s="4">
        <f t="shared" ref="D7:D11" ca="1" si="8">_xlfn.XLOOKUP(B7,$W$3:$W$12,$Y$3:$Y$12,0)</f>
        <v>60.261564</v>
      </c>
      <c r="E7" s="5">
        <f t="shared" ref="E7:E11" ca="1" si="9">C7*111.021</f>
        <v>553.10906446199999</v>
      </c>
      <c r="F7" s="5">
        <f t="shared" ref="F7:F11" ca="1" si="10">D7*111.021</f>
        <v>6690.2990968439999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80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Telavåg</v>
      </c>
      <c r="C9" s="3">
        <f t="shared" ca="1" si="5"/>
        <v>4.9820219999999997</v>
      </c>
      <c r="D9" s="4">
        <f t="shared" ca="1" si="8"/>
        <v>60.261564</v>
      </c>
      <c r="E9" s="5">
        <f t="shared" ca="1" si="9"/>
        <v>553.10906446199999</v>
      </c>
      <c r="F9" s="5">
        <f t="shared" ca="1" si="10"/>
        <v>6690.2990968439999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96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Foldnes</v>
      </c>
      <c r="C10" s="3">
        <f t="shared" ca="1" si="5"/>
        <v>5.1065680000000002</v>
      </c>
      <c r="D10" s="4">
        <f t="shared" ca="1" si="8"/>
        <v>60.375988</v>
      </c>
      <c r="E10" s="5">
        <f t="shared" ca="1" si="9"/>
        <v>566.93628592800007</v>
      </c>
      <c r="F10" s="5">
        <f t="shared" ca="1" si="10"/>
        <v>6703.0025637480003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Spjeld</v>
      </c>
      <c r="C11" s="3">
        <f t="shared" ca="1" si="5"/>
        <v>5.0396080000000003</v>
      </c>
      <c r="D11" s="4">
        <f t="shared" ca="1" si="8"/>
        <v>60.390343000000001</v>
      </c>
      <c r="E11" s="5">
        <f t="shared" ca="1" si="9"/>
        <v>559.50231976800001</v>
      </c>
      <c r="F11" s="5">
        <f t="shared" ca="1" si="10"/>
        <v>6704.5962702030001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42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2022-12-04T15:19:46Z</dcterms:modified>
</cp:coreProperties>
</file>