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24058AF3-BA1E-8148-9562-A6BDB6B8AF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7" l="1"/>
  <c r="C47" i="17" s="1"/>
  <c r="E47" i="17" s="1"/>
  <c r="G47" i="17"/>
  <c r="M47" i="17" s="1" a="1"/>
  <c r="M47" i="17" s="1"/>
  <c r="I47" i="17"/>
  <c r="K47" i="17" s="1"/>
  <c r="B48" i="17"/>
  <c r="D48" i="17" s="1"/>
  <c r="F48" i="17" s="1"/>
  <c r="C48" i="17"/>
  <c r="E48" i="17" s="1"/>
  <c r="G48" i="17"/>
  <c r="I48" i="17" s="1"/>
  <c r="K48" i="17" s="1"/>
  <c r="H48" i="17"/>
  <c r="J48" i="17"/>
  <c r="M48" i="17" a="1"/>
  <c r="M48" i="17" s="1"/>
  <c r="B49" i="17"/>
  <c r="C49" i="17"/>
  <c r="E49" i="17" s="1"/>
  <c r="D49" i="17"/>
  <c r="F49" i="17" s="1"/>
  <c r="G49" i="17"/>
  <c r="M49" i="17" s="1" a="1"/>
  <c r="M49" i="17" s="1"/>
  <c r="H49" i="17"/>
  <c r="J49" i="17" s="1"/>
  <c r="I49" i="17"/>
  <c r="K49" i="17" s="1"/>
  <c r="B50" i="17"/>
  <c r="C50" i="17" s="1"/>
  <c r="E50" i="17" s="1"/>
  <c r="G50" i="17"/>
  <c r="I50" i="17" s="1"/>
  <c r="K50" i="17" s="1"/>
  <c r="H50" i="17"/>
  <c r="J50" i="17"/>
  <c r="M50" i="17" a="1"/>
  <c r="M50" i="17" s="1"/>
  <c r="B51" i="17"/>
  <c r="C51" i="17"/>
  <c r="E51" i="17" s="1"/>
  <c r="D51" i="17"/>
  <c r="F51" i="17" s="1"/>
  <c r="G51" i="17"/>
  <c r="M51" i="17" s="1" a="1"/>
  <c r="M51" i="17" s="1"/>
  <c r="H51" i="17"/>
  <c r="J51" i="17" s="1"/>
  <c r="I51" i="17"/>
  <c r="K51" i="17" s="1"/>
  <c r="B52" i="17"/>
  <c r="C52" i="17" s="1"/>
  <c r="E52" i="17" s="1"/>
  <c r="G52" i="17"/>
  <c r="I52" i="17" s="1"/>
  <c r="K52" i="17" s="1"/>
  <c r="H52" i="17"/>
  <c r="J52" i="17"/>
  <c r="M52" i="17" a="1"/>
  <c r="M52" i="17" s="1"/>
  <c r="B53" i="17"/>
  <c r="C53" i="17"/>
  <c r="E53" i="17" s="1"/>
  <c r="D53" i="17"/>
  <c r="F53" i="17" s="1"/>
  <c r="G53" i="17"/>
  <c r="M53" i="17" s="1" a="1"/>
  <c r="M53" i="17" s="1"/>
  <c r="H53" i="17"/>
  <c r="J53" i="17" s="1"/>
  <c r="I53" i="17"/>
  <c r="K53" i="17" s="1"/>
  <c r="B54" i="17"/>
  <c r="C54" i="17" s="1"/>
  <c r="E54" i="17" s="1"/>
  <c r="G54" i="17"/>
  <c r="I54" i="17" s="1"/>
  <c r="K54" i="17" s="1"/>
  <c r="H54" i="17"/>
  <c r="J54" i="17"/>
  <c r="M54" i="17" a="1"/>
  <c r="M54" i="17" s="1"/>
  <c r="B55" i="17"/>
  <c r="C55" i="17"/>
  <c r="E55" i="17" s="1"/>
  <c r="D55" i="17"/>
  <c r="F55" i="17" s="1"/>
  <c r="G55" i="17"/>
  <c r="M55" i="17" s="1" a="1"/>
  <c r="M55" i="17" s="1"/>
  <c r="H55" i="17"/>
  <c r="J55" i="17" s="1"/>
  <c r="I55" i="17"/>
  <c r="K55" i="17" s="1"/>
  <c r="B56" i="17"/>
  <c r="C56" i="17" s="1"/>
  <c r="E56" i="17" s="1"/>
  <c r="G56" i="17"/>
  <c r="I56" i="17" s="1"/>
  <c r="K56" i="17" s="1"/>
  <c r="H56" i="17"/>
  <c r="J56" i="17"/>
  <c r="M56" i="17" a="1"/>
  <c r="M56" i="17" s="1"/>
  <c r="B57" i="17"/>
  <c r="C57" i="17"/>
  <c r="E57" i="17" s="1"/>
  <c r="D57" i="17"/>
  <c r="F57" i="17" s="1"/>
  <c r="G57" i="17"/>
  <c r="M57" i="17" s="1" a="1"/>
  <c r="M57" i="17" s="1"/>
  <c r="H57" i="17"/>
  <c r="J57" i="17" s="1"/>
  <c r="I57" i="17"/>
  <c r="K57" i="17" s="1"/>
  <c r="B58" i="17"/>
  <c r="C58" i="17" s="1"/>
  <c r="E58" i="17" s="1"/>
  <c r="G58" i="17"/>
  <c r="I58" i="17" s="1"/>
  <c r="K58" i="17" s="1"/>
  <c r="H58" i="17"/>
  <c r="J58" i="17"/>
  <c r="M58" i="17" a="1"/>
  <c r="M58" i="17" s="1"/>
  <c r="B59" i="17"/>
  <c r="C59" i="17"/>
  <c r="E59" i="17" s="1"/>
  <c r="D59" i="17"/>
  <c r="F59" i="17" s="1"/>
  <c r="G59" i="17"/>
  <c r="M59" i="17" s="1" a="1"/>
  <c r="M59" i="17" s="1"/>
  <c r="H59" i="17"/>
  <c r="J59" i="17" s="1"/>
  <c r="I59" i="17"/>
  <c r="K59" i="17" s="1"/>
  <c r="B60" i="17"/>
  <c r="C60" i="17" s="1"/>
  <c r="E60" i="17" s="1"/>
  <c r="G60" i="17"/>
  <c r="I60" i="17" s="1"/>
  <c r="K60" i="17" s="1"/>
  <c r="H60" i="17"/>
  <c r="J60" i="17"/>
  <c r="M60" i="17" a="1"/>
  <c r="M60" i="17" s="1"/>
  <c r="B61" i="17"/>
  <c r="C61" i="17"/>
  <c r="E61" i="17" s="1"/>
  <c r="D61" i="17"/>
  <c r="F61" i="17" s="1"/>
  <c r="G61" i="17"/>
  <c r="M61" i="17" s="1" a="1"/>
  <c r="M61" i="17" s="1"/>
  <c r="H61" i="17"/>
  <c r="J61" i="17" s="1"/>
  <c r="I61" i="17"/>
  <c r="K61" i="17" s="1"/>
  <c r="B62" i="17"/>
  <c r="C62" i="17" s="1"/>
  <c r="E62" i="17" s="1"/>
  <c r="D62" i="17"/>
  <c r="F62" i="17" s="1"/>
  <c r="G62" i="17"/>
  <c r="I62" i="17" s="1"/>
  <c r="K62" i="17" s="1"/>
  <c r="H62" i="17"/>
  <c r="J62" i="17"/>
  <c r="M62" i="17" a="1"/>
  <c r="M62" i="17" s="1"/>
  <c r="B63" i="17"/>
  <c r="C63" i="17"/>
  <c r="E63" i="17" s="1"/>
  <c r="D63" i="17"/>
  <c r="F63" i="17" s="1"/>
  <c r="G63" i="17"/>
  <c r="M63" i="17" s="1" a="1"/>
  <c r="M63" i="17" s="1"/>
  <c r="H63" i="17"/>
  <c r="J63" i="17" s="1"/>
  <c r="I63" i="17"/>
  <c r="K63" i="17" s="1"/>
  <c r="B64" i="17"/>
  <c r="C64" i="17" s="1"/>
  <c r="E64" i="17" s="1"/>
  <c r="G64" i="17"/>
  <c r="I64" i="17" s="1"/>
  <c r="K64" i="17" s="1"/>
  <c r="H64" i="17"/>
  <c r="J64" i="17" s="1"/>
  <c r="B12" i="17"/>
  <c r="C12" i="17" s="1"/>
  <c r="E12" i="17" s="1"/>
  <c r="G12" i="17"/>
  <c r="H12" i="17"/>
  <c r="J12" i="17" s="1"/>
  <c r="I12" i="17"/>
  <c r="K12" i="17" s="1"/>
  <c r="B13" i="17"/>
  <c r="D13" i="17" s="1"/>
  <c r="F13" i="17" s="1"/>
  <c r="C13" i="17"/>
  <c r="E13" i="17" s="1"/>
  <c r="G13" i="17"/>
  <c r="H13" i="17" s="1"/>
  <c r="J13" i="17" s="1"/>
  <c r="B14" i="17"/>
  <c r="C14" i="17" s="1"/>
  <c r="E14" i="17" s="1"/>
  <c r="D14" i="17"/>
  <c r="F14" i="17" s="1"/>
  <c r="G14" i="17"/>
  <c r="M14" i="17" s="1" a="1"/>
  <c r="M14" i="17" s="1"/>
  <c r="H14" i="17"/>
  <c r="J14" i="17" s="1"/>
  <c r="I14" i="17"/>
  <c r="K14" i="17" s="1"/>
  <c r="V47" i="17"/>
  <c r="U47" i="17"/>
  <c r="T47" i="17"/>
  <c r="V46" i="17"/>
  <c r="U46" i="17"/>
  <c r="T46" i="17"/>
  <c r="G46" i="17"/>
  <c r="I46" i="17" s="1"/>
  <c r="K46" i="17" s="1"/>
  <c r="B46" i="17"/>
  <c r="C46" i="17" s="1"/>
  <c r="E46" i="17" s="1"/>
  <c r="V45" i="17"/>
  <c r="U45" i="17"/>
  <c r="T45" i="17"/>
  <c r="G45" i="17"/>
  <c r="I45" i="17" s="1"/>
  <c r="K45" i="17" s="1"/>
  <c r="B45" i="17"/>
  <c r="C45" i="17" s="1"/>
  <c r="E45" i="17" s="1"/>
  <c r="V44" i="17"/>
  <c r="U44" i="17"/>
  <c r="T44" i="17"/>
  <c r="G44" i="17"/>
  <c r="I44" i="17" s="1"/>
  <c r="K44" i="17" s="1"/>
  <c r="B44" i="17"/>
  <c r="M44" i="17" s="1" a="1"/>
  <c r="M44" i="17" s="1"/>
  <c r="V43" i="17"/>
  <c r="U43" i="17"/>
  <c r="T43" i="17"/>
  <c r="G43" i="17"/>
  <c r="B43" i="17"/>
  <c r="D43" i="17" s="1"/>
  <c r="F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C41" i="17" s="1"/>
  <c r="E41" i="17" s="1"/>
  <c r="V40" i="17"/>
  <c r="U40" i="17"/>
  <c r="T40" i="17"/>
  <c r="G40" i="17"/>
  <c r="I40" i="17" s="1"/>
  <c r="K40" i="17" s="1"/>
  <c r="B40" i="17"/>
  <c r="M40" i="17" s="1" a="1"/>
  <c r="M40" i="17" s="1"/>
  <c r="V39" i="17"/>
  <c r="U39" i="17"/>
  <c r="T39" i="17"/>
  <c r="G39" i="17"/>
  <c r="I39" i="17" s="1"/>
  <c r="K39" i="17" s="1"/>
  <c r="B39" i="17"/>
  <c r="V38" i="17"/>
  <c r="U38" i="17"/>
  <c r="T38" i="17"/>
  <c r="G38" i="17"/>
  <c r="H38" i="17" s="1"/>
  <c r="J38" i="17" s="1"/>
  <c r="B38" i="17"/>
  <c r="D38" i="17" s="1"/>
  <c r="F38" i="17" s="1"/>
  <c r="V37" i="17"/>
  <c r="U37" i="17"/>
  <c r="T37" i="17"/>
  <c r="G37" i="17"/>
  <c r="I37" i="17" s="1"/>
  <c r="K37" i="17" s="1"/>
  <c r="B37" i="17"/>
  <c r="C37" i="17" s="1"/>
  <c r="E37" i="17" s="1"/>
  <c r="V36" i="17"/>
  <c r="U36" i="17"/>
  <c r="T36" i="17"/>
  <c r="G36" i="17"/>
  <c r="I36" i="17" s="1"/>
  <c r="K36" i="17" s="1"/>
  <c r="B36" i="17"/>
  <c r="V35" i="17"/>
  <c r="U35" i="17"/>
  <c r="T35" i="17"/>
  <c r="G35" i="17"/>
  <c r="I35" i="17" s="1"/>
  <c r="K35" i="17" s="1"/>
  <c r="B35" i="17"/>
  <c r="D35" i="17" s="1"/>
  <c r="F35" i="17" s="1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C32" i="17" s="1"/>
  <c r="E32" i="17" s="1"/>
  <c r="V31" i="17"/>
  <c r="U31" i="17"/>
  <c r="T31" i="17"/>
  <c r="G31" i="17"/>
  <c r="I31" i="17" s="1"/>
  <c r="K31" i="17" s="1"/>
  <c r="B31" i="17"/>
  <c r="V30" i="17"/>
  <c r="U30" i="17"/>
  <c r="T30" i="17"/>
  <c r="G30" i="17"/>
  <c r="H30" i="17" s="1"/>
  <c r="J30" i="17" s="1"/>
  <c r="B30" i="17"/>
  <c r="M30" i="17" s="1" a="1"/>
  <c r="M30" i="17" s="1"/>
  <c r="V29" i="17"/>
  <c r="U29" i="17"/>
  <c r="T29" i="17"/>
  <c r="G29" i="17"/>
  <c r="I29" i="17" s="1"/>
  <c r="K29" i="17" s="1"/>
  <c r="B29" i="17"/>
  <c r="M29" i="17" s="1" a="1"/>
  <c r="M29" i="17" s="1"/>
  <c r="V28" i="17"/>
  <c r="U28" i="17"/>
  <c r="T28" i="17"/>
  <c r="G28" i="17"/>
  <c r="I28" i="17" s="1"/>
  <c r="K28" i="17" s="1"/>
  <c r="B28" i="17"/>
  <c r="V27" i="17"/>
  <c r="U27" i="17"/>
  <c r="T27" i="17"/>
  <c r="G27" i="17"/>
  <c r="H27" i="17" s="1"/>
  <c r="J27" i="17" s="1"/>
  <c r="B27" i="17"/>
  <c r="D27" i="17" s="1"/>
  <c r="F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C25" i="17" s="1"/>
  <c r="E25" i="17" s="1"/>
  <c r="Z24" i="17" a="1"/>
  <c r="Z24" i="17" s="1"/>
  <c r="G24" i="17"/>
  <c r="I24" i="17" s="1"/>
  <c r="K24" i="17" s="1"/>
  <c r="B24" i="17"/>
  <c r="G23" i="17"/>
  <c r="I23" i="17" s="1"/>
  <c r="K23" i="17" s="1"/>
  <c r="B23" i="17"/>
  <c r="D23" i="17" s="1"/>
  <c r="F23" i="17" s="1"/>
  <c r="G22" i="17"/>
  <c r="I22" i="17" s="1"/>
  <c r="K22" i="17" s="1"/>
  <c r="B22" i="17"/>
  <c r="G21" i="17"/>
  <c r="I21" i="17" s="1"/>
  <c r="K21" i="17" s="1"/>
  <c r="B21" i="17"/>
  <c r="G20" i="17"/>
  <c r="I20" i="17" s="1"/>
  <c r="K20" i="17" s="1"/>
  <c r="B20" i="17"/>
  <c r="G19" i="17"/>
  <c r="I19" i="17" s="1"/>
  <c r="K19" i="17" s="1"/>
  <c r="B19" i="17"/>
  <c r="M19" i="17" s="1" a="1"/>
  <c r="M19" i="17" s="1"/>
  <c r="AB17" i="17"/>
  <c r="G18" i="17"/>
  <c r="H18" i="17" s="1"/>
  <c r="J18" i="17" s="1"/>
  <c r="B18" i="17"/>
  <c r="AB16" i="17"/>
  <c r="G17" i="17"/>
  <c r="I17" i="17" s="1"/>
  <c r="K17" i="17" s="1"/>
  <c r="B17" i="17"/>
  <c r="G16" i="17"/>
  <c r="I16" i="17" s="1"/>
  <c r="K16" i="17" s="1"/>
  <c r="B16" i="17"/>
  <c r="G15" i="17"/>
  <c r="I15" i="17" s="1"/>
  <c r="K15" i="17" s="1"/>
  <c r="B15" i="17"/>
  <c r="C15" i="17" s="1"/>
  <c r="E15" i="17" s="1"/>
  <c r="G11" i="17"/>
  <c r="I11" i="17" s="1"/>
  <c r="K11" i="17" s="1"/>
  <c r="B11" i="17"/>
  <c r="C11" i="17" s="1"/>
  <c r="E11" i="17" s="1"/>
  <c r="G10" i="17"/>
  <c r="I10" i="17" s="1"/>
  <c r="K10" i="17" s="1"/>
  <c r="B10" i="17"/>
  <c r="G9" i="17"/>
  <c r="I9" i="17" s="1"/>
  <c r="K9" i="17" s="1"/>
  <c r="B9" i="17"/>
  <c r="M9" i="17" s="1" a="1"/>
  <c r="M9" i="17" s="1"/>
  <c r="G8" i="17"/>
  <c r="I8" i="17" s="1"/>
  <c r="K8" i="17" s="1"/>
  <c r="B8" i="17"/>
  <c r="G7" i="17"/>
  <c r="I7" i="17" s="1"/>
  <c r="K7" i="17" s="1"/>
  <c r="B7" i="17"/>
  <c r="C7" i="17" s="1"/>
  <c r="E7" i="17" s="1"/>
  <c r="G6" i="17"/>
  <c r="I6" i="17" s="1"/>
  <c r="K6" i="17" s="1"/>
  <c r="B6" i="17"/>
  <c r="G5" i="17"/>
  <c r="I5" i="17" s="1"/>
  <c r="K5" i="17" s="1"/>
  <c r="B5" i="17"/>
  <c r="M5" i="17" s="1" a="1"/>
  <c r="M5" i="17" s="1"/>
  <c r="G4" i="17"/>
  <c r="I4" i="17" s="1"/>
  <c r="K4" i="17" s="1"/>
  <c r="B4" i="17"/>
  <c r="G3" i="17"/>
  <c r="I3" i="17" s="1"/>
  <c r="K3" i="17" s="1"/>
  <c r="B3" i="17"/>
  <c r="C3" i="17" s="1"/>
  <c r="E3" i="17" s="1"/>
  <c r="G2" i="17"/>
  <c r="I2" i="17" s="1"/>
  <c r="K2" i="17" s="1"/>
  <c r="B2" i="17"/>
  <c r="P18" i="16"/>
  <c r="P17" i="16"/>
  <c r="B43" i="16"/>
  <c r="C43" i="16" s="1"/>
  <c r="E43" i="16" s="1"/>
  <c r="G43" i="16"/>
  <c r="H43" i="16" s="1"/>
  <c r="J43" i="16" s="1"/>
  <c r="B44" i="16"/>
  <c r="C44" i="16" s="1"/>
  <c r="E44" i="16" s="1"/>
  <c r="G44" i="16"/>
  <c r="H44" i="16" s="1"/>
  <c r="J44" i="16" s="1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B42" i="16"/>
  <c r="V41" i="16"/>
  <c r="U41" i="16"/>
  <c r="T41" i="16"/>
  <c r="G41" i="16"/>
  <c r="I41" i="16" s="1"/>
  <c r="K41" i="16" s="1"/>
  <c r="B41" i="16"/>
  <c r="V40" i="16"/>
  <c r="U40" i="16"/>
  <c r="T40" i="16"/>
  <c r="G40" i="16"/>
  <c r="B40" i="16"/>
  <c r="C40" i="16" s="1"/>
  <c r="E40" i="16" s="1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H37" i="16" s="1"/>
  <c r="J37" i="16" s="1"/>
  <c r="B37" i="16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B34" i="16"/>
  <c r="V33" i="16"/>
  <c r="U33" i="16"/>
  <c r="T33" i="16"/>
  <c r="G33" i="16"/>
  <c r="I33" i="16" s="1"/>
  <c r="K33" i="16" s="1"/>
  <c r="B33" i="16"/>
  <c r="V32" i="16"/>
  <c r="U32" i="16"/>
  <c r="T32" i="16"/>
  <c r="G32" i="16"/>
  <c r="I32" i="16" s="1"/>
  <c r="K32" i="16" s="1"/>
  <c r="B32" i="16"/>
  <c r="C32" i="16" s="1"/>
  <c r="E32" i="16" s="1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H29" i="16" s="1"/>
  <c r="J29" i="16" s="1"/>
  <c r="B29" i="16"/>
  <c r="V28" i="16"/>
  <c r="U28" i="16"/>
  <c r="T28" i="16"/>
  <c r="G28" i="16"/>
  <c r="H28" i="16" s="1"/>
  <c r="J28" i="16" s="1"/>
  <c r="B28" i="16"/>
  <c r="V27" i="16"/>
  <c r="U27" i="16"/>
  <c r="T27" i="16"/>
  <c r="G27" i="16"/>
  <c r="I27" i="16" s="1"/>
  <c r="K27" i="16" s="1"/>
  <c r="B27" i="16"/>
  <c r="D27" i="16" s="1"/>
  <c r="F27" i="16" s="1"/>
  <c r="V26" i="16"/>
  <c r="U26" i="16"/>
  <c r="T26" i="16"/>
  <c r="G26" i="16"/>
  <c r="B26" i="16"/>
  <c r="V25" i="16"/>
  <c r="U25" i="16"/>
  <c r="T25" i="16"/>
  <c r="G25" i="16"/>
  <c r="I25" i="16" s="1"/>
  <c r="K25" i="16" s="1"/>
  <c r="B25" i="16"/>
  <c r="Z24" i="16" a="1"/>
  <c r="Z24" i="16" s="1"/>
  <c r="G24" i="16"/>
  <c r="I24" i="16" s="1"/>
  <c r="K24" i="16" s="1"/>
  <c r="B24" i="16"/>
  <c r="D24" i="16" s="1"/>
  <c r="F24" i="16" s="1"/>
  <c r="G23" i="16"/>
  <c r="H23" i="16" s="1"/>
  <c r="J23" i="16" s="1"/>
  <c r="B23" i="16"/>
  <c r="D23" i="16" s="1"/>
  <c r="F23" i="16" s="1"/>
  <c r="G22" i="16"/>
  <c r="I22" i="16" s="1"/>
  <c r="K22" i="16" s="1"/>
  <c r="B22" i="16"/>
  <c r="G21" i="16"/>
  <c r="H21" i="16" s="1"/>
  <c r="J21" i="16" s="1"/>
  <c r="B21" i="16"/>
  <c r="C21" i="16" s="1"/>
  <c r="E21" i="16" s="1"/>
  <c r="G20" i="16"/>
  <c r="I20" i="16" s="1"/>
  <c r="K20" i="16" s="1"/>
  <c r="B20" i="16"/>
  <c r="C20" i="16" s="1"/>
  <c r="E20" i="16" s="1"/>
  <c r="G19" i="16"/>
  <c r="B19" i="16"/>
  <c r="D19" i="16" s="1"/>
  <c r="F19" i="16" s="1"/>
  <c r="G18" i="16"/>
  <c r="I18" i="16" s="1"/>
  <c r="K18" i="16" s="1"/>
  <c r="B18" i="16"/>
  <c r="D18" i="16" s="1"/>
  <c r="F18" i="16" s="1"/>
  <c r="G17" i="16"/>
  <c r="B17" i="16"/>
  <c r="D17" i="16" s="1"/>
  <c r="F17" i="16" s="1"/>
  <c r="G16" i="16"/>
  <c r="I16" i="16" s="1"/>
  <c r="K16" i="16" s="1"/>
  <c r="B16" i="16"/>
  <c r="D16" i="16" s="1"/>
  <c r="F16" i="16" s="1"/>
  <c r="G15" i="16"/>
  <c r="B15" i="16"/>
  <c r="D15" i="16" s="1"/>
  <c r="F15" i="16" s="1"/>
  <c r="G14" i="16"/>
  <c r="I14" i="16" s="1"/>
  <c r="K14" i="16" s="1"/>
  <c r="B14" i="16"/>
  <c r="D14" i="16" s="1"/>
  <c r="F14" i="16" s="1"/>
  <c r="G13" i="16"/>
  <c r="H13" i="16" s="1"/>
  <c r="J13" i="16" s="1"/>
  <c r="B13" i="16"/>
  <c r="D13" i="16" s="1"/>
  <c r="F13" i="16" s="1"/>
  <c r="G12" i="16"/>
  <c r="I12" i="16" s="1"/>
  <c r="K12" i="16" s="1"/>
  <c r="B12" i="16"/>
  <c r="D12" i="16" s="1"/>
  <c r="F12" i="16" s="1"/>
  <c r="G11" i="16"/>
  <c r="H11" i="16" s="1"/>
  <c r="J11" i="16" s="1"/>
  <c r="B11" i="16"/>
  <c r="D11" i="16" s="1"/>
  <c r="F11" i="16" s="1"/>
  <c r="G10" i="16"/>
  <c r="I10" i="16" s="1"/>
  <c r="K10" i="16" s="1"/>
  <c r="B10" i="16"/>
  <c r="G9" i="16"/>
  <c r="I9" i="16" s="1"/>
  <c r="K9" i="16" s="1"/>
  <c r="B9" i="16"/>
  <c r="D9" i="16" s="1"/>
  <c r="F9" i="16" s="1"/>
  <c r="G8" i="16"/>
  <c r="I8" i="16" s="1"/>
  <c r="K8" i="16" s="1"/>
  <c r="B8" i="16"/>
  <c r="D8" i="16" s="1"/>
  <c r="F8" i="16" s="1"/>
  <c r="G7" i="16"/>
  <c r="B7" i="16"/>
  <c r="D7" i="16" s="1"/>
  <c r="F7" i="16" s="1"/>
  <c r="G6" i="16"/>
  <c r="I6" i="16" s="1"/>
  <c r="K6" i="16" s="1"/>
  <c r="B6" i="16"/>
  <c r="D6" i="16" s="1"/>
  <c r="F6" i="16" s="1"/>
  <c r="G5" i="16"/>
  <c r="H5" i="16" s="1"/>
  <c r="J5" i="16" s="1"/>
  <c r="B5" i="16"/>
  <c r="D5" i="16" s="1"/>
  <c r="F5" i="16" s="1"/>
  <c r="G4" i="16"/>
  <c r="I4" i="16" s="1"/>
  <c r="K4" i="16" s="1"/>
  <c r="B4" i="16"/>
  <c r="D4" i="16" s="1"/>
  <c r="F4" i="16" s="1"/>
  <c r="G3" i="16"/>
  <c r="B3" i="16"/>
  <c r="D3" i="16" s="1"/>
  <c r="F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G33" i="15"/>
  <c r="H33" i="15" s="1"/>
  <c r="J33" i="15" s="1"/>
  <c r="B34" i="15"/>
  <c r="C34" i="15" s="1"/>
  <c r="E34" i="15" s="1"/>
  <c r="G34" i="15"/>
  <c r="H34" i="15" s="1"/>
  <c r="J34" i="15" s="1"/>
  <c r="B35" i="15"/>
  <c r="G35" i="15"/>
  <c r="H35" i="15" s="1"/>
  <c r="J35" i="15" s="1"/>
  <c r="B36" i="15"/>
  <c r="C36" i="15" s="1"/>
  <c r="E36" i="15" s="1"/>
  <c r="G36" i="15"/>
  <c r="H36" i="15" s="1"/>
  <c r="J36" i="15" s="1"/>
  <c r="B37" i="15"/>
  <c r="C37" i="15" s="1"/>
  <c r="E37" i="15" s="1"/>
  <c r="G37" i="15"/>
  <c r="H37" i="15" s="1"/>
  <c r="J37" i="15" s="1"/>
  <c r="B38" i="15"/>
  <c r="C38" i="15" s="1"/>
  <c r="E38" i="15" s="1"/>
  <c r="G38" i="15"/>
  <c r="H38" i="15" s="1"/>
  <c r="J38" i="15" s="1"/>
  <c r="B39" i="15"/>
  <c r="D39" i="15" s="1"/>
  <c r="F39" i="15" s="1"/>
  <c r="G39" i="15"/>
  <c r="H39" i="15" s="1"/>
  <c r="J39" i="15" s="1"/>
  <c r="B40" i="15"/>
  <c r="C40" i="15" s="1"/>
  <c r="E40" i="15" s="1"/>
  <c r="G40" i="15"/>
  <c r="I40" i="15" s="1"/>
  <c r="K40" i="15" s="1"/>
  <c r="B41" i="15"/>
  <c r="G41" i="15"/>
  <c r="H41" i="15" s="1"/>
  <c r="J41" i="15" s="1"/>
  <c r="B42" i="15"/>
  <c r="D42" i="15" s="1"/>
  <c r="F42" i="15" s="1"/>
  <c r="G42" i="15"/>
  <c r="I42" i="15" s="1"/>
  <c r="K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64" i="17" l="1" a="1"/>
  <c r="M64" i="17" s="1"/>
  <c r="H23" i="17"/>
  <c r="J23" i="17" s="1"/>
  <c r="I30" i="17"/>
  <c r="K30" i="17" s="1"/>
  <c r="H47" i="17"/>
  <c r="J47" i="17" s="1"/>
  <c r="H20" i="17"/>
  <c r="J20" i="17" s="1"/>
  <c r="M12" i="17" a="1"/>
  <c r="M12" i="17" s="1"/>
  <c r="D60" i="17"/>
  <c r="F60" i="17" s="1"/>
  <c r="D58" i="17"/>
  <c r="F58" i="17" s="1"/>
  <c r="D56" i="17"/>
  <c r="F56" i="17" s="1"/>
  <c r="D54" i="17"/>
  <c r="F54" i="17" s="1"/>
  <c r="D52" i="17"/>
  <c r="F52" i="17" s="1"/>
  <c r="D50" i="17"/>
  <c r="F50" i="17" s="1"/>
  <c r="D64" i="17"/>
  <c r="F64" i="17" s="1"/>
  <c r="D47" i="17"/>
  <c r="F47" i="17" s="1"/>
  <c r="M31" i="17" a="1"/>
  <c r="M31" i="17" s="1"/>
  <c r="M13" i="17" a="1"/>
  <c r="M13" i="17" s="1"/>
  <c r="D12" i="17"/>
  <c r="F12" i="17" s="1"/>
  <c r="M38" i="17" a="1"/>
  <c r="M38" i="17" s="1"/>
  <c r="M25" i="17" a="1"/>
  <c r="M25" i="17" s="1"/>
  <c r="I13" i="17"/>
  <c r="K13" i="17" s="1"/>
  <c r="M17" i="17" a="1"/>
  <c r="M17" i="17" s="1"/>
  <c r="M42" i="17" a="1"/>
  <c r="M42" i="17" s="1"/>
  <c r="C35" i="17"/>
  <c r="E35" i="17" s="1"/>
  <c r="M21" i="17" a="1"/>
  <c r="M21" i="17" s="1"/>
  <c r="M24" i="17" a="1"/>
  <c r="M24" i="17" s="1"/>
  <c r="C19" i="17"/>
  <c r="E19" i="17" s="1"/>
  <c r="H11" i="17"/>
  <c r="J11" i="17" s="1"/>
  <c r="H9" i="17"/>
  <c r="J9" i="17" s="1"/>
  <c r="H17" i="17"/>
  <c r="J17" i="17" s="1"/>
  <c r="D19" i="17"/>
  <c r="F19" i="17" s="1"/>
  <c r="H21" i="17"/>
  <c r="J21" i="17" s="1"/>
  <c r="H34" i="17"/>
  <c r="J34" i="17" s="1"/>
  <c r="H40" i="17"/>
  <c r="J40" i="17" s="1"/>
  <c r="C43" i="17"/>
  <c r="E43" i="17" s="1"/>
  <c r="C5" i="17"/>
  <c r="E5" i="17" s="1"/>
  <c r="H7" i="17"/>
  <c r="J7" i="17" s="1"/>
  <c r="H15" i="17"/>
  <c r="J15" i="17" s="1"/>
  <c r="M18" i="17" a="1"/>
  <c r="M18" i="17" s="1"/>
  <c r="H19" i="17"/>
  <c r="J19" i="17" s="1"/>
  <c r="H24" i="17"/>
  <c r="J24" i="17" s="1"/>
  <c r="M26" i="17" a="1"/>
  <c r="M26" i="17" s="1"/>
  <c r="I27" i="17"/>
  <c r="K27" i="17" s="1"/>
  <c r="C38" i="17"/>
  <c r="E38" i="17" s="1"/>
  <c r="H3" i="17"/>
  <c r="J3" i="17" s="1"/>
  <c r="C9" i="17"/>
  <c r="E9" i="17" s="1"/>
  <c r="M43" i="17" a="1"/>
  <c r="M43" i="17" s="1"/>
  <c r="C17" i="17"/>
  <c r="E17" i="17" s="1"/>
  <c r="H5" i="17"/>
  <c r="J5" i="17" s="1"/>
  <c r="I18" i="17"/>
  <c r="K18" i="17" s="1"/>
  <c r="H26" i="17"/>
  <c r="J26" i="17" s="1"/>
  <c r="D25" i="17"/>
  <c r="F25" i="17" s="1"/>
  <c r="H29" i="17"/>
  <c r="J29" i="17" s="1"/>
  <c r="M35" i="17" a="1"/>
  <c r="M35" i="17" s="1"/>
  <c r="H37" i="17"/>
  <c r="J37" i="17" s="1"/>
  <c r="I38" i="17"/>
  <c r="K38" i="17" s="1"/>
  <c r="M3" i="17" a="1"/>
  <c r="M3" i="17" s="1"/>
  <c r="M8" i="17" a="1"/>
  <c r="M8" i="17" s="1"/>
  <c r="M11" i="17" a="1"/>
  <c r="M11" i="17" s="1"/>
  <c r="M16" i="17" a="1"/>
  <c r="M16" i="17" s="1"/>
  <c r="C18" i="17"/>
  <c r="E18" i="17" s="1"/>
  <c r="C21" i="17"/>
  <c r="E21" i="17" s="1"/>
  <c r="H22" i="17"/>
  <c r="J22" i="17" s="1"/>
  <c r="M32" i="17" a="1"/>
  <c r="M32" i="17" s="1"/>
  <c r="M36" i="17" a="1"/>
  <c r="M36" i="17" s="1"/>
  <c r="D21" i="17"/>
  <c r="F21" i="17" s="1"/>
  <c r="M46" i="17" a="1"/>
  <c r="M46" i="17" s="1"/>
  <c r="M6" i="17" a="1"/>
  <c r="M6" i="17" s="1"/>
  <c r="C23" i="17"/>
  <c r="E23" i="17" s="1"/>
  <c r="M27" i="17" a="1"/>
  <c r="M27" i="17" s="1"/>
  <c r="D33" i="17"/>
  <c r="F33" i="17" s="1"/>
  <c r="H35" i="17"/>
  <c r="J35" i="17" s="1"/>
  <c r="H45" i="17"/>
  <c r="J45" i="17" s="1"/>
  <c r="C30" i="17"/>
  <c r="E30" i="17" s="1"/>
  <c r="H32" i="17"/>
  <c r="J32" i="17" s="1"/>
  <c r="M33" i="17" a="1"/>
  <c r="M33" i="17" s="1"/>
  <c r="C40" i="17"/>
  <c r="E40" i="17" s="1"/>
  <c r="H42" i="17"/>
  <c r="J42" i="17" s="1"/>
  <c r="M4" i="17" a="1"/>
  <c r="M4" i="17" s="1"/>
  <c r="M7" i="17" a="1"/>
  <c r="M7" i="17" s="1"/>
  <c r="M15" i="17" a="1"/>
  <c r="M15" i="17" s="1"/>
  <c r="M20" i="17" a="1"/>
  <c r="M20" i="17" s="1"/>
  <c r="C26" i="17"/>
  <c r="E26" i="17" s="1"/>
  <c r="C27" i="17"/>
  <c r="E27" i="17" s="1"/>
  <c r="C29" i="17"/>
  <c r="E29" i="17" s="1"/>
  <c r="D30" i="17"/>
  <c r="F30" i="17" s="1"/>
  <c r="D41" i="17"/>
  <c r="F41" i="17" s="1"/>
  <c r="H43" i="17"/>
  <c r="J43" i="17" s="1"/>
  <c r="M37" i="17" a="1"/>
  <c r="M37" i="17" s="1"/>
  <c r="M39" i="17" a="1"/>
  <c r="M39" i="17" s="1"/>
  <c r="M41" i="17" a="1"/>
  <c r="M41" i="17" s="1"/>
  <c r="I43" i="17"/>
  <c r="K43" i="17" s="1"/>
  <c r="M2" i="17" a="1"/>
  <c r="M2" i="17" s="1"/>
  <c r="M10" i="17" a="1"/>
  <c r="M10" i="17" s="1"/>
  <c r="M22" i="17" a="1"/>
  <c r="M22" i="17" s="1"/>
  <c r="M28" i="17" a="1"/>
  <c r="M28" i="17" s="1"/>
  <c r="M34" i="17" a="1"/>
  <c r="M34" i="17" s="1"/>
  <c r="M23" i="17" a="1"/>
  <c r="M23" i="17" s="1"/>
  <c r="M45" i="17" a="1"/>
  <c r="M45" i="17" s="1"/>
  <c r="D46" i="17"/>
  <c r="F46" i="17" s="1"/>
  <c r="H2" i="17"/>
  <c r="J2" i="17" s="1"/>
  <c r="D3" i="17"/>
  <c r="F3" i="17" s="1"/>
  <c r="H4" i="17"/>
  <c r="J4" i="17" s="1"/>
  <c r="D5" i="17"/>
  <c r="F5" i="17" s="1"/>
  <c r="H6" i="17"/>
  <c r="J6" i="17" s="1"/>
  <c r="D7" i="17"/>
  <c r="F7" i="17" s="1"/>
  <c r="H8" i="17"/>
  <c r="J8" i="17" s="1"/>
  <c r="D9" i="17"/>
  <c r="F9" i="17" s="1"/>
  <c r="H10" i="17"/>
  <c r="J10" i="17" s="1"/>
  <c r="D11" i="17"/>
  <c r="F11" i="17" s="1"/>
  <c r="D15" i="17"/>
  <c r="F15" i="17" s="1"/>
  <c r="H16" i="17"/>
  <c r="J16" i="17" s="1"/>
  <c r="D17" i="17"/>
  <c r="F17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C44" i="17"/>
  <c r="E44" i="17" s="1"/>
  <c r="D45" i="17"/>
  <c r="F45" i="17" s="1"/>
  <c r="I25" i="17"/>
  <c r="K25" i="17" s="1"/>
  <c r="D28" i="17"/>
  <c r="F28" i="17" s="1"/>
  <c r="I33" i="17"/>
  <c r="K33" i="17" s="1"/>
  <c r="D36" i="17"/>
  <c r="F36" i="17" s="1"/>
  <c r="I41" i="17"/>
  <c r="K41" i="17" s="1"/>
  <c r="D44" i="17"/>
  <c r="F44" i="17" s="1"/>
  <c r="H31" i="17"/>
  <c r="J31" i="17" s="1"/>
  <c r="C34" i="17"/>
  <c r="E34" i="17" s="1"/>
  <c r="H39" i="17"/>
  <c r="J39" i="17" s="1"/>
  <c r="C42" i="17"/>
  <c r="E42" i="17" s="1"/>
  <c r="C2" i="17"/>
  <c r="E2" i="17" s="1"/>
  <c r="C4" i="17"/>
  <c r="E4" i="17" s="1"/>
  <c r="C6" i="17"/>
  <c r="E6" i="17" s="1"/>
  <c r="C8" i="17"/>
  <c r="E8" i="17" s="1"/>
  <c r="C10" i="17"/>
  <c r="E10" i="17" s="1"/>
  <c r="C16" i="17"/>
  <c r="E16" i="17" s="1"/>
  <c r="D26" i="17"/>
  <c r="F26" i="17" s="1"/>
  <c r="D34" i="17"/>
  <c r="F34" i="17" s="1"/>
  <c r="D42" i="17"/>
  <c r="F42" i="17" s="1"/>
  <c r="H46" i="17"/>
  <c r="J46" i="17" s="1"/>
  <c r="D2" i="17"/>
  <c r="F2" i="17" s="1"/>
  <c r="D4" i="17"/>
  <c r="F4" i="17" s="1"/>
  <c r="D6" i="17"/>
  <c r="F6" i="17" s="1"/>
  <c r="D8" i="17"/>
  <c r="F8" i="17" s="1"/>
  <c r="D10" i="17"/>
  <c r="F10" i="17" s="1"/>
  <c r="D16" i="17"/>
  <c r="F16" i="17" s="1"/>
  <c r="D18" i="17"/>
  <c r="F18" i="17" s="1"/>
  <c r="C20" i="17"/>
  <c r="E20" i="17" s="1"/>
  <c r="C22" i="17"/>
  <c r="E22" i="17" s="1"/>
  <c r="C24" i="17"/>
  <c r="E24" i="17" s="1"/>
  <c r="H28" i="17"/>
  <c r="J28" i="17" s="1"/>
  <c r="C31" i="17"/>
  <c r="E31" i="17" s="1"/>
  <c r="D32" i="17"/>
  <c r="F32" i="17" s="1"/>
  <c r="H36" i="17"/>
  <c r="J36" i="17" s="1"/>
  <c r="C39" i="17"/>
  <c r="E39" i="17" s="1"/>
  <c r="D40" i="17"/>
  <c r="F40" i="17" s="1"/>
  <c r="H44" i="17"/>
  <c r="J44" i="17" s="1"/>
  <c r="D20" i="17"/>
  <c r="F20" i="17" s="1"/>
  <c r="D22" i="17"/>
  <c r="F22" i="17" s="1"/>
  <c r="D24" i="17"/>
  <c r="F24" i="17" s="1"/>
  <c r="D31" i="17"/>
  <c r="F31" i="17" s="1"/>
  <c r="D39" i="17"/>
  <c r="F39" i="17" s="1"/>
  <c r="M31" i="16" a="1"/>
  <c r="M31" i="16" s="1"/>
  <c r="M39" i="16" a="1"/>
  <c r="M39" i="16" s="1"/>
  <c r="M2" i="16" a="1"/>
  <c r="M2" i="16" s="1"/>
  <c r="D40" i="16"/>
  <c r="F40" i="16" s="1"/>
  <c r="D21" i="16"/>
  <c r="F21" i="16" s="1"/>
  <c r="C18" i="16"/>
  <c r="E18" i="16" s="1"/>
  <c r="M25" i="16" a="1"/>
  <c r="M25" i="16" s="1"/>
  <c r="I4" i="14"/>
  <c r="K4" i="14" s="1"/>
  <c r="H27" i="16"/>
  <c r="J27" i="16" s="1"/>
  <c r="C16" i="16"/>
  <c r="E16" i="16" s="1"/>
  <c r="M18" i="16" a="1"/>
  <c r="M18" i="16" s="1"/>
  <c r="M10" i="16" a="1"/>
  <c r="M10" i="16" s="1"/>
  <c r="I5" i="16"/>
  <c r="K5" i="16" s="1"/>
  <c r="M36" i="16" a="1"/>
  <c r="M36" i="16" s="1"/>
  <c r="C27" i="16"/>
  <c r="E27" i="16" s="1"/>
  <c r="C2" i="16"/>
  <c r="E2" i="16" s="1"/>
  <c r="C5" i="16"/>
  <c r="E5" i="16" s="1"/>
  <c r="C31" i="16"/>
  <c r="E31" i="16" s="1"/>
  <c r="C11" i="16"/>
  <c r="E11" i="16" s="1"/>
  <c r="M33" i="16" a="1"/>
  <c r="M33" i="16" s="1"/>
  <c r="M8" i="16" a="1"/>
  <c r="M8" i="16" s="1"/>
  <c r="M41" i="16" a="1"/>
  <c r="M41" i="16" s="1"/>
  <c r="M4" i="16" a="1"/>
  <c r="M4" i="16" s="1"/>
  <c r="C39" i="16"/>
  <c r="E39" i="16" s="1"/>
  <c r="M40" i="16" a="1"/>
  <c r="M40" i="16" s="1"/>
  <c r="D39" i="16"/>
  <c r="F39" i="16" s="1"/>
  <c r="D2" i="16"/>
  <c r="F2" i="16" s="1"/>
  <c r="C10" i="16"/>
  <c r="E10" i="16" s="1"/>
  <c r="C15" i="16"/>
  <c r="E15" i="16" s="1"/>
  <c r="C17" i="16"/>
  <c r="E17" i="16" s="1"/>
  <c r="I28" i="16"/>
  <c r="K28" i="16" s="1"/>
  <c r="D31" i="16"/>
  <c r="F31" i="16" s="1"/>
  <c r="H32" i="16"/>
  <c r="J32" i="16" s="1"/>
  <c r="D10" i="16"/>
  <c r="F10" i="16" s="1"/>
  <c r="M22" i="16" a="1"/>
  <c r="M22" i="16" s="1"/>
  <c r="C13" i="16"/>
  <c r="E13" i="16" s="1"/>
  <c r="C22" i="16"/>
  <c r="E22" i="16" s="1"/>
  <c r="I36" i="15"/>
  <c r="K36" i="15" s="1"/>
  <c r="M33" i="15" a="1"/>
  <c r="M33" i="15" s="1"/>
  <c r="M16" i="16" a="1"/>
  <c r="M16" i="16" s="1"/>
  <c r="D20" i="16"/>
  <c r="F20" i="16" s="1"/>
  <c r="D22" i="16"/>
  <c r="F22" i="16" s="1"/>
  <c r="I37" i="16"/>
  <c r="K37" i="16" s="1"/>
  <c r="C8" i="16"/>
  <c r="E8" i="16" s="1"/>
  <c r="H9" i="16"/>
  <c r="J9" i="16" s="1"/>
  <c r="M14" i="16" a="1"/>
  <c r="M14" i="16" s="1"/>
  <c r="C23" i="16"/>
  <c r="E23" i="16" s="1"/>
  <c r="I29" i="16"/>
  <c r="K29" i="16" s="1"/>
  <c r="M32" i="16" a="1"/>
  <c r="M32" i="16" s="1"/>
  <c r="D35" i="16"/>
  <c r="F35" i="16" s="1"/>
  <c r="H36" i="16"/>
  <c r="J36" i="16" s="1"/>
  <c r="I45" i="16"/>
  <c r="K45" i="16" s="1"/>
  <c r="I43" i="16"/>
  <c r="K43" i="16" s="1"/>
  <c r="C4" i="16"/>
  <c r="E4" i="16" s="1"/>
  <c r="M5" i="16" a="1"/>
  <c r="M5" i="16" s="1"/>
  <c r="M6" i="16" a="1"/>
  <c r="M6" i="16" s="1"/>
  <c r="M24" i="16" a="1"/>
  <c r="M24" i="16" s="1"/>
  <c r="M27" i="16" a="1"/>
  <c r="M27" i="16" s="1"/>
  <c r="M46" i="16" a="1"/>
  <c r="M46" i="16" s="1"/>
  <c r="D46" i="16"/>
  <c r="F46" i="16" s="1"/>
  <c r="M44" i="16" a="1"/>
  <c r="M44" i="16" s="1"/>
  <c r="D44" i="16"/>
  <c r="F44" i="16" s="1"/>
  <c r="C7" i="16"/>
  <c r="E7" i="16" s="1"/>
  <c r="M20" i="16" a="1"/>
  <c r="M20" i="16" s="1"/>
  <c r="D32" i="16"/>
  <c r="F32" i="16" s="1"/>
  <c r="I46" i="16"/>
  <c r="K46" i="16" s="1"/>
  <c r="I44" i="16"/>
  <c r="K44" i="16" s="1"/>
  <c r="C39" i="15"/>
  <c r="E39" i="15" s="1"/>
  <c r="C3" i="16"/>
  <c r="E3" i="16" s="1"/>
  <c r="C6" i="16"/>
  <c r="E6" i="16" s="1"/>
  <c r="C9" i="16"/>
  <c r="E9" i="16" s="1"/>
  <c r="C12" i="16"/>
  <c r="E12" i="16" s="1"/>
  <c r="C14" i="16"/>
  <c r="E14" i="16" s="1"/>
  <c r="C19" i="16"/>
  <c r="E19" i="16" s="1"/>
  <c r="C24" i="16"/>
  <c r="E24" i="16" s="1"/>
  <c r="H40" i="16"/>
  <c r="J40" i="16" s="1"/>
  <c r="M45" i="16" a="1"/>
  <c r="M45" i="16" s="1"/>
  <c r="D45" i="16"/>
  <c r="F45" i="16" s="1"/>
  <c r="M43" i="16" a="1"/>
  <c r="M43" i="16" s="1"/>
  <c r="D43" i="16"/>
  <c r="F43" i="16" s="1"/>
  <c r="M22" i="15" a="1"/>
  <c r="M22" i="15" s="1"/>
  <c r="M7" i="16" a="1"/>
  <c r="M7" i="16" s="1"/>
  <c r="M12" i="16" a="1"/>
  <c r="M12" i="16" s="1"/>
  <c r="I40" i="16"/>
  <c r="K40" i="16" s="1"/>
  <c r="M3" i="16" a="1"/>
  <c r="M3" i="16" s="1"/>
  <c r="M9" i="16" a="1"/>
  <c r="M9" i="16" s="1"/>
  <c r="M19" i="16" a="1"/>
  <c r="M19" i="16" s="1"/>
  <c r="I19" i="16"/>
  <c r="K19" i="16" s="1"/>
  <c r="H7" i="16"/>
  <c r="J7" i="16" s="1"/>
  <c r="H19" i="16"/>
  <c r="J19" i="16" s="1"/>
  <c r="M26" i="16" a="1"/>
  <c r="M26" i="16" s="1"/>
  <c r="M28" i="16" a="1"/>
  <c r="M28" i="16" s="1"/>
  <c r="C35" i="15"/>
  <c r="E35" i="15" s="1"/>
  <c r="D35" i="15"/>
  <c r="F35" i="15" s="1"/>
  <c r="I7" i="16"/>
  <c r="K7" i="16" s="1"/>
  <c r="M15" i="16" a="1"/>
  <c r="M15" i="16" s="1"/>
  <c r="I15" i="16"/>
  <c r="K15" i="16" s="1"/>
  <c r="M34" i="16" a="1"/>
  <c r="M34" i="16" s="1"/>
  <c r="M42" i="16" a="1"/>
  <c r="M42" i="16" s="1"/>
  <c r="M13" i="16" a="1"/>
  <c r="M13" i="16" s="1"/>
  <c r="I13" i="16"/>
  <c r="K13" i="16" s="1"/>
  <c r="H15" i="16"/>
  <c r="J15" i="16" s="1"/>
  <c r="M21" i="16" a="1"/>
  <c r="M21" i="16" s="1"/>
  <c r="I21" i="16"/>
  <c r="K21" i="16" s="1"/>
  <c r="I26" i="16"/>
  <c r="K26" i="16" s="1"/>
  <c r="H26" i="16"/>
  <c r="J26" i="16" s="1"/>
  <c r="M35" i="16" a="1"/>
  <c r="M35" i="16" s="1"/>
  <c r="I35" i="16"/>
  <c r="K35" i="16" s="1"/>
  <c r="I42" i="16"/>
  <c r="K42" i="16" s="1"/>
  <c r="H42" i="16"/>
  <c r="J42" i="16" s="1"/>
  <c r="I34" i="16"/>
  <c r="K34" i="16" s="1"/>
  <c r="H34" i="16"/>
  <c r="J34" i="16" s="1"/>
  <c r="D4" i="14"/>
  <c r="F4" i="14" s="1"/>
  <c r="C4" i="14"/>
  <c r="E4" i="14" s="1"/>
  <c r="I3" i="14"/>
  <c r="K3" i="14" s="1"/>
  <c r="H3" i="14"/>
  <c r="J3" i="14" s="1"/>
  <c r="H3" i="16"/>
  <c r="J3" i="16" s="1"/>
  <c r="M17" i="16" a="1"/>
  <c r="M17" i="16" s="1"/>
  <c r="I17" i="16"/>
  <c r="K17" i="16" s="1"/>
  <c r="M29" i="16" a="1"/>
  <c r="M29" i="16" s="1"/>
  <c r="D29" i="16"/>
  <c r="F29" i="16" s="1"/>
  <c r="C29" i="16"/>
  <c r="E29" i="16" s="1"/>
  <c r="M37" i="16" a="1"/>
  <c r="M37" i="16" s="1"/>
  <c r="D37" i="16"/>
  <c r="F37" i="16" s="1"/>
  <c r="C37" i="16"/>
  <c r="E37" i="16" s="1"/>
  <c r="C41" i="15"/>
  <c r="E41" i="15" s="1"/>
  <c r="D41" i="15"/>
  <c r="F41" i="15" s="1"/>
  <c r="M11" i="16" a="1"/>
  <c r="M11" i="16" s="1"/>
  <c r="I11" i="16"/>
  <c r="K11" i="16" s="1"/>
  <c r="I3" i="16"/>
  <c r="K3" i="16" s="1"/>
  <c r="H17" i="16"/>
  <c r="J17" i="16" s="1"/>
  <c r="M23" i="16" a="1"/>
  <c r="M23" i="16" s="1"/>
  <c r="I23" i="16"/>
  <c r="K23" i="16" s="1"/>
  <c r="D30" i="16"/>
  <c r="F30" i="16" s="1"/>
  <c r="M30" i="16" a="1"/>
  <c r="M30" i="16" s="1"/>
  <c r="M38" i="16" a="1"/>
  <c r="M38" i="16" s="1"/>
  <c r="D38" i="16"/>
  <c r="F38" i="16" s="1"/>
  <c r="H25" i="16"/>
  <c r="J25" i="16" s="1"/>
  <c r="C28" i="16"/>
  <c r="E28" i="16" s="1"/>
  <c r="H33" i="16"/>
  <c r="J33" i="16" s="1"/>
  <c r="C36" i="16"/>
  <c r="E36" i="16" s="1"/>
  <c r="H41" i="16"/>
  <c r="J41" i="16" s="1"/>
  <c r="D28" i="16"/>
  <c r="F28" i="16" s="1"/>
  <c r="D36" i="16"/>
  <c r="F36" i="16" s="1"/>
  <c r="H2" i="16"/>
  <c r="J2" i="16" s="1"/>
  <c r="H4" i="16"/>
  <c r="J4" i="16" s="1"/>
  <c r="H6" i="16"/>
  <c r="J6" i="16" s="1"/>
  <c r="H8" i="16"/>
  <c r="J8" i="16" s="1"/>
  <c r="H10" i="16"/>
  <c r="J10" i="16" s="1"/>
  <c r="H12" i="16"/>
  <c r="J12" i="16" s="1"/>
  <c r="H14" i="16"/>
  <c r="J14" i="16" s="1"/>
  <c r="H16" i="16"/>
  <c r="J16" i="16" s="1"/>
  <c r="H18" i="16"/>
  <c r="J18" i="16" s="1"/>
  <c r="H20" i="16"/>
  <c r="J20" i="16" s="1"/>
  <c r="H22" i="16"/>
  <c r="J22" i="16" s="1"/>
  <c r="H24" i="16"/>
  <c r="J24" i="16" s="1"/>
  <c r="C26" i="16"/>
  <c r="E26" i="16" s="1"/>
  <c r="H31" i="16"/>
  <c r="J31" i="16" s="1"/>
  <c r="C34" i="16"/>
  <c r="E34" i="16" s="1"/>
  <c r="H39" i="16"/>
  <c r="J39" i="16" s="1"/>
  <c r="C42" i="16"/>
  <c r="E42" i="16" s="1"/>
  <c r="M4" i="15" a="1"/>
  <c r="M4" i="15" s="1"/>
  <c r="M15" i="15" a="1"/>
  <c r="M15" i="15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D33" i="16"/>
  <c r="F33" i="16" s="1"/>
  <c r="D41" i="16"/>
  <c r="F41" i="16" s="1"/>
  <c r="D3" i="14"/>
  <c r="F3" i="14" s="1"/>
  <c r="I38" i="15"/>
  <c r="K38" i="15" s="1"/>
  <c r="H40" i="15"/>
  <c r="J40" i="15" s="1"/>
  <c r="H42" i="15"/>
  <c r="J42" i="15" s="1"/>
  <c r="M35" i="15" a="1"/>
  <c r="M35" i="15" s="1"/>
  <c r="C42" i="15"/>
  <c r="E42" i="15" s="1"/>
  <c r="M39" i="15" a="1"/>
  <c r="M39" i="15" s="1"/>
  <c r="D37" i="15"/>
  <c r="F37" i="15" s="1"/>
  <c r="M24" i="15" a="1"/>
  <c r="M24" i="15" s="1"/>
  <c r="M10" i="15" a="1"/>
  <c r="M10" i="15" s="1"/>
  <c r="M5" i="15" a="1"/>
  <c r="M5" i="15" s="1"/>
  <c r="M12" i="15" a="1"/>
  <c r="M12" i="15" s="1"/>
  <c r="M16" i="15" a="1"/>
  <c r="M16" i="15" s="1"/>
  <c r="I11" i="15"/>
  <c r="K11" i="15" s="1"/>
  <c r="H9" i="15"/>
  <c r="J9" i="15" s="1"/>
  <c r="M37" i="15" a="1"/>
  <c r="M37" i="15" s="1"/>
  <c r="I34" i="15"/>
  <c r="K34" i="15" s="1"/>
  <c r="D33" i="15"/>
  <c r="F33" i="15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C33" i="15"/>
  <c r="E33" i="15" s="1"/>
  <c r="M3" i="15" a="1"/>
  <c r="M3" i="15" s="1"/>
  <c r="M7" i="15" a="1"/>
  <c r="M7" i="15" s="1"/>
  <c r="I32" i="15"/>
  <c r="K32" i="15" s="1"/>
  <c r="M25" i="15" a="1"/>
  <c r="M25" i="15" s="1"/>
  <c r="H25" i="15"/>
  <c r="J25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<sst xmlns="http://schemas.openxmlformats.org/spreadsheetml/2006/main" count="1518" uniqueCount="96">
  <si>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</si>
  <si>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</si>
  <si>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</si>
  <si>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</si>
  <si>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</si>
  <si>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</si>
  <si>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</si>
  <si>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</si>
  <si>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</si>
  <si>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</si>
  <si>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</si>
  <si>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</si>
  <si>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</si>
  <si>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</si>
  <si>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</si>
  <si>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</si>
  <si>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</si>
  <si>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</si>
  <si>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</si>
  <si>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</si>
  <si>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</si>
  <si>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</si>
  <si>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</si>
  <si>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</si>
  <si>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</si>
  <si>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</si>
  <si>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</si>
  <si>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</si>
  <si>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</si>
  <si>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</si>
  <si>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</si>
  <si>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</si>
  <si>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</si>
  <si>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</si>
  <si>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</si>
  <si>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</si>
  <si>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</si>
  <si>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</si>
  <si>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</si>
  <si>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</si>
  <si>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</si>
  <si>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</si>
  <si>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</si>
  <si>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</si>
  <si>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</si>
  <si>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</si>
  <si>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</si>
  <si>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</si>
  <si>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</si>
  <si>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</si>
  <si>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</si>
  <si>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</si>
  <si>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</si>
  <si>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</si>
  <si>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</si>
  <si>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</si>
  <si>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</si>
  <si>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</si>
  <si>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</si>
  <si>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</si>
  <si>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</si>
  <si>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</si>
  <si>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</si>
  <si>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</si>
  <si>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</si>
  <si>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</si>
  <si>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</si>
  <si>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</si>
  <si>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</si>
  <si>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</si>
  <si>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</si>
  <si>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</si>
  <si>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</si>
  <si>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</si>
  <si>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</si>
  <si>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</si>
  <si>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</si>
  <si>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</si>
  <si>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</si>
  <si>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</si>
  <si>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</si>
  <si>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</si>
  <si>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</si>
  <si>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</si>
  <si>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</si>
  <si>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</si>
  <si>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</si>
  <si>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</si>
  <si>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</si>
  <si>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</si>
  <si>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</si>
  <si>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</si>
  <si>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</si>
  <si>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</si>
  <si>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#passenger</t>
  </si>
  <si>
    <t>#drivers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</si>
</sst>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74FA-F192-3045-9E01-ACC13FB4CF5F}">
  <dimension ref="A1:AC932"/>
  <sheetViews>
    <sheetView tabSelected="1" workbookViewId="0">
      <selection activeCell="Z24" sqref="Z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9" ht="14" x14ac:dyDescent="0.15">
      <c r="A2" s="2" t="s">
        <v>14</v>
      </c>
      <c r="B2" s="3" t="str">
        <f t="shared" ref="B2:B64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64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9" ht="14" x14ac:dyDescent="0.15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:D5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9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9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2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2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9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9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9" ht="14" x14ac:dyDescent="0.15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9" ht="14" x14ac:dyDescent="0.15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9" ht="14" x14ac:dyDescent="0.15">
      <c r="A10" s="2" t="s">
        <v>14</v>
      </c>
      <c r="B10" s="3" t="str">
        <f t="shared" ca="1" si="0"/>
        <v>Bildøyna</v>
      </c>
      <c r="C10" s="3">
        <f t="shared" ref="C10:C64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Årstad</v>
      </c>
      <c r="H10" s="6">
        <f t="shared" ref="H10:H64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9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96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9" ht="14" x14ac:dyDescent="0.15">
      <c r="A12" s="2" t="s">
        <v>14</v>
      </c>
      <c r="B12" s="3" t="str">
        <f t="shared" ca="1" si="0"/>
        <v>Telavåg</v>
      </c>
      <c r="C12" s="3">
        <f t="shared" ca="1" si="14"/>
        <v>4.9820219999999997</v>
      </c>
      <c r="D12" s="4">
        <f t="shared" ca="1" si="15"/>
        <v>60.261564</v>
      </c>
      <c r="E12" s="5">
        <f t="shared" ref="E12:E14" ca="1" si="18">C12*111.021</f>
        <v>553.10906446199999</v>
      </c>
      <c r="F12" s="5">
        <f t="shared" ref="F12:F14" ca="1" si="19">D12*111.021</f>
        <v>6690.2990968439999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_xlfn.XLOOKUP(B12,$R$20:$R$47,_xlfn.XLOOKUP(G12,$S$19:$V$19,$S$20:$V$47))*2</f>
        <v>94</v>
      </c>
      <c r="N12" s="2">
        <v>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9" ht="14" x14ac:dyDescent="0.15">
      <c r="A13" s="2" t="s">
        <v>14</v>
      </c>
      <c r="B13" s="3" t="str">
        <f t="shared" ca="1" si="0"/>
        <v>Knarrevik</v>
      </c>
      <c r="C13" s="3">
        <f ca="1">_xlfn.XLOOKUP(B13,$W$3:$W$12,$X$3:$X$12,0)</f>
        <v>5.1530250000000004</v>
      </c>
      <c r="D13" s="4">
        <f ca="1">_xlfn.XLOOKUP(B13,$W$3:$W$12,$Y$3:$Y$12,0)</f>
        <v>60.368082999999999</v>
      </c>
      <c r="E13" s="5">
        <f t="shared" ca="1" si="18"/>
        <v>572.0939885250001</v>
      </c>
      <c r="F13" s="5">
        <f t="shared" ca="1" si="19"/>
        <v>6702.1249427430002</v>
      </c>
      <c r="G13" s="3" t="str">
        <f t="shared" ca="1" si="2"/>
        <v>Laksevåg</v>
      </c>
      <c r="H13" s="6">
        <f ca="1">_xlfn.XLOOKUP(G13,$Z$3:$Z$6,$AA$3:$AA$6,0)</f>
        <v>5.2647930000000001</v>
      </c>
      <c r="I13" s="63">
        <f ca="1">_xlfn.XLOOKUP(G13,$Z$3:$Z$6,$AB$3:$AB$6,0)</f>
        <v>60.379098999999997</v>
      </c>
      <c r="J13" s="8">
        <f t="shared" ca="1" si="20"/>
        <v>584.50258365299999</v>
      </c>
      <c r="K13" s="8">
        <f t="shared" ca="1" si="21"/>
        <v>6703.3479500789999</v>
      </c>
      <c r="L13" s="2" t="s">
        <v>92</v>
      </c>
      <c r="M13" s="3" cm="1">
        <f t="array" aca="1" ref="M13" ca="1">_xlfn.XLOOKUP(B13,$R$20:$R$47,_xlfn.XLOOKUP(G13,$S$19:$V$19,$S$20:$V$47))*2</f>
        <v>22</v>
      </c>
      <c r="N13" s="2">
        <v>4</v>
      </c>
    </row>
    <row r="14" spans="1:29" ht="15.75" customHeight="1" x14ac:dyDescent="0.15">
      <c r="A14" s="2" t="s">
        <v>14</v>
      </c>
      <c r="B14" s="3" t="str">
        <f t="shared" ca="1" si="0"/>
        <v>Spjeld</v>
      </c>
      <c r="C14" s="3">
        <f t="shared" ca="1" si="14"/>
        <v>5.0396080000000003</v>
      </c>
      <c r="D14" s="4">
        <f t="shared" ref="D14" ca="1" si="22">_xlfn.XLOOKUP(B14,$W$3:$W$12,$Y$3:$Y$12,0)</f>
        <v>60.390343000000001</v>
      </c>
      <c r="E14" s="5">
        <f t="shared" ca="1" si="18"/>
        <v>559.50231976800001</v>
      </c>
      <c r="F14" s="5">
        <f t="shared" ca="1" si="19"/>
        <v>6704.5962702030001</v>
      </c>
      <c r="G14" s="3" t="str">
        <f t="shared" ca="1" si="2"/>
        <v>Laksevåg</v>
      </c>
      <c r="H14" s="6">
        <f t="shared" ca="1" si="16"/>
        <v>5.2647930000000001</v>
      </c>
      <c r="I14" s="63">
        <f t="shared" ref="I14" ca="1" si="23">_xlfn.XLOOKUP(G14,$Z$3:$Z$6,$AB$3:$AB$6,0)</f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42</v>
      </c>
      <c r="N14" s="2">
        <v>4</v>
      </c>
    </row>
    <row r="15" spans="1:29" ht="14" x14ac:dyDescent="0.15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9" ht="14" x14ac:dyDescent="0.15">
      <c r="A16" s="2" t="s">
        <v>26</v>
      </c>
      <c r="B16" s="3" t="str">
        <f t="shared" ca="1" si="0"/>
        <v>Brattholmen</v>
      </c>
      <c r="C16" s="3">
        <f t="shared" ca="1" si="14"/>
        <v>5.1522740000000002</v>
      </c>
      <c r="D16" s="4">
        <f t="shared" ca="1" si="15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  <c r="AA16" t="s">
        <v>95</v>
      </c>
      <c r="AB16">
        <f>COUNTIF(A:A,AC16)</f>
        <v>13</v>
      </c>
      <c r="AC16" t="s">
        <v>14</v>
      </c>
    </row>
    <row r="17" spans="1:29" ht="14" x14ac:dyDescent="0.15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  <c r="AA17" t="s">
        <v>94</v>
      </c>
      <c r="AB17">
        <f>COUNTIF(A:A,AC17)</f>
        <v>50</v>
      </c>
      <c r="AC17" t="s">
        <v>26</v>
      </c>
    </row>
    <row r="18" spans="1:29" ht="14" x14ac:dyDescent="0.15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24">C18*111.021</f>
        <v>561.31429350899998</v>
      </c>
      <c r="F18" s="5">
        <f t="shared" ca="1" si="24"/>
        <v>6703.7674984380001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5">H18*111.021</f>
        <v>584.50258365299999</v>
      </c>
      <c r="K18" s="8">
        <f t="shared" ca="1" si="2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9" ht="15" x14ac:dyDescent="0.2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24"/>
        <v>566.88266278499998</v>
      </c>
      <c r="F19" s="5">
        <f t="shared" ca="1" si="24"/>
        <v>6700.5708707849999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5"/>
        <v>583.82346819600002</v>
      </c>
      <c r="K19" s="8">
        <f t="shared" ca="1" si="2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9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24"/>
        <v>553.10906446199999</v>
      </c>
      <c r="F20" s="5">
        <f t="shared" ca="1" si="24"/>
        <v>6690.2990968439999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5"/>
        <v>591.31594242300002</v>
      </c>
      <c r="K20" s="8">
        <f t="shared" ca="1" si="25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9" ht="15" x14ac:dyDescent="0.2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24"/>
        <v>566.93628592800007</v>
      </c>
      <c r="F21" s="5">
        <f t="shared" ca="1" si="24"/>
        <v>6703.0025637480003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5"/>
        <v>583.82346819600002</v>
      </c>
      <c r="K21" s="8">
        <f t="shared" ca="1" si="25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9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4"/>
        <v>554.37814551299994</v>
      </c>
      <c r="F22" s="5">
        <f t="shared" ca="1" si="24"/>
        <v>6704.4084226710002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5"/>
        <v>594.22380445500005</v>
      </c>
      <c r="K22" s="8">
        <f t="shared" ca="1" si="25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9" ht="15" x14ac:dyDescent="0.2">
      <c r="A23" s="2" t="s">
        <v>26</v>
      </c>
      <c r="B23" s="3" t="str">
        <f t="shared" ca="1" si="0"/>
        <v>Foldnes</v>
      </c>
      <c r="C23" s="3">
        <f t="shared" ca="1" si="14"/>
        <v>5.1065680000000002</v>
      </c>
      <c r="D23" s="4">
        <f t="shared" ca="1" si="15"/>
        <v>60.375988</v>
      </c>
      <c r="E23" s="5">
        <f t="shared" ca="1" si="24"/>
        <v>566.93628592800007</v>
      </c>
      <c r="F23" s="5">
        <f t="shared" ca="1" si="24"/>
        <v>6703.0025637480003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5"/>
        <v>591.31594242300002</v>
      </c>
      <c r="K23" s="8">
        <f t="shared" ca="1" si="25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9" ht="15" x14ac:dyDescent="0.2">
      <c r="A24" s="2" t="s">
        <v>26</v>
      </c>
      <c r="B24" s="3" t="str">
        <f t="shared" ca="1" si="0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24"/>
        <v>572.01061175400002</v>
      </c>
      <c r="F24" s="5">
        <f t="shared" ca="1" si="24"/>
        <v>6700.629822936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5"/>
        <v>584.50258365299999</v>
      </c>
      <c r="K24" s="8">
        <f t="shared" ca="1" si="25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9" ht="15" x14ac:dyDescent="0.2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24"/>
        <v>566.88266278499998</v>
      </c>
      <c r="F25" s="5">
        <f t="shared" ca="1" si="24"/>
        <v>6700.5708707849999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5"/>
        <v>584.50258365299999</v>
      </c>
      <c r="K25" s="8">
        <f t="shared" ca="1" si="25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6">S25+7</f>
        <v>27</v>
      </c>
      <c r="U25" s="23">
        <f t="shared" ref="U25:U47" si="27">S25+4</f>
        <v>24</v>
      </c>
      <c r="V25" s="24">
        <f t="shared" ref="V25:V47" si="28">S25+8</f>
        <v>28</v>
      </c>
    </row>
    <row r="26" spans="1:29" ht="15" x14ac:dyDescent="0.2">
      <c r="A26" s="2" t="s">
        <v>26</v>
      </c>
      <c r="B26" s="3" t="str">
        <f t="shared" ca="1" si="0"/>
        <v>Foldnes</v>
      </c>
      <c r="C26" s="3">
        <f t="shared" ca="1" si="14"/>
        <v>5.1065680000000002</v>
      </c>
      <c r="D26" s="4">
        <f t="shared" ca="1" si="15"/>
        <v>60.375988</v>
      </c>
      <c r="E26" s="5">
        <f t="shared" ca="1" si="24"/>
        <v>566.93628592800007</v>
      </c>
      <c r="F26" s="5">
        <f t="shared" ca="1" si="24"/>
        <v>6703.0025637480003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5"/>
        <v>594.22380445500005</v>
      </c>
      <c r="K26" s="8">
        <f t="shared" ca="1" si="25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6"/>
        <v>28</v>
      </c>
      <c r="U26" s="17">
        <f t="shared" si="27"/>
        <v>25</v>
      </c>
      <c r="V26" s="18">
        <f t="shared" si="28"/>
        <v>29</v>
      </c>
    </row>
    <row r="27" spans="1:29" ht="15" x14ac:dyDescent="0.2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24"/>
        <v>568.57551099299997</v>
      </c>
      <c r="F27" s="5">
        <f t="shared" ca="1" si="24"/>
        <v>6700.8457587809999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5"/>
        <v>584.50258365299999</v>
      </c>
      <c r="K27" s="8">
        <f t="shared" ca="1" si="25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6"/>
        <v>24</v>
      </c>
      <c r="U27" s="15">
        <f t="shared" si="27"/>
        <v>21</v>
      </c>
      <c r="V27" s="17">
        <f t="shared" si="28"/>
        <v>25</v>
      </c>
    </row>
    <row r="28" spans="1:29" ht="15" x14ac:dyDescent="0.2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24"/>
        <v>559.50231976800001</v>
      </c>
      <c r="F28" s="5">
        <f t="shared" ca="1" si="24"/>
        <v>6704.5962702030001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5"/>
        <v>594.22380445500005</v>
      </c>
      <c r="K28" s="8">
        <f t="shared" ca="1" si="25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6"/>
        <v>22</v>
      </c>
      <c r="U28" s="19">
        <f t="shared" si="27"/>
        <v>19</v>
      </c>
      <c r="V28" s="21">
        <f t="shared" si="28"/>
        <v>23</v>
      </c>
    </row>
    <row r="29" spans="1:29" ht="15" x14ac:dyDescent="0.2">
      <c r="A29" s="2" t="s">
        <v>26</v>
      </c>
      <c r="B29" s="3" t="str">
        <f t="shared" ca="1" si="0"/>
        <v>Foldnes</v>
      </c>
      <c r="C29" s="3">
        <f t="shared" ca="1" si="14"/>
        <v>5.1065680000000002</v>
      </c>
      <c r="D29" s="4">
        <f t="shared" ca="1" si="15"/>
        <v>60.375988</v>
      </c>
      <c r="E29" s="5">
        <f t="shared" ca="1" si="24"/>
        <v>566.93628592800007</v>
      </c>
      <c r="F29" s="5">
        <f t="shared" ca="1" si="24"/>
        <v>6703.0025637480003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5"/>
        <v>591.31594242300002</v>
      </c>
      <c r="K29" s="8">
        <f t="shared" ca="1" si="25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6"/>
        <v>27</v>
      </c>
      <c r="U29" s="23">
        <f t="shared" si="27"/>
        <v>24</v>
      </c>
      <c r="V29" s="24">
        <f t="shared" si="28"/>
        <v>28</v>
      </c>
    </row>
    <row r="30" spans="1:29" ht="15" x14ac:dyDescent="0.2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24"/>
        <v>554.37814551299994</v>
      </c>
      <c r="F30" s="5">
        <f t="shared" ca="1" si="24"/>
        <v>6704.4084226710002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5"/>
        <v>594.22380445500005</v>
      </c>
      <c r="K30" s="8">
        <f t="shared" ca="1" si="25"/>
        <v>6701.6162445210002</v>
      </c>
      <c r="L30" s="2" t="s">
        <v>17</v>
      </c>
      <c r="M30" s="3" cm="1">
        <f t="array" aca="1" ref="M30" ca="1">_xlfn.XLOOKUP(B30,$R$20:$R$47,_xlfn.XLOOKUP(G30,$S$19:$V$19,$S$20:$V$47))*2</f>
        <v>68</v>
      </c>
      <c r="R30" s="58" t="s">
        <v>34</v>
      </c>
      <c r="S30" s="34">
        <v>15</v>
      </c>
      <c r="T30" s="35">
        <f t="shared" si="26"/>
        <v>22</v>
      </c>
      <c r="U30" s="19">
        <f t="shared" si="27"/>
        <v>19</v>
      </c>
      <c r="V30" s="21">
        <f t="shared" si="28"/>
        <v>23</v>
      </c>
    </row>
    <row r="31" spans="1:29" ht="15" x14ac:dyDescent="0.2">
      <c r="A31" s="2" t="s">
        <v>26</v>
      </c>
      <c r="B31" s="3" t="str">
        <f t="shared" ca="1" si="0"/>
        <v>Spjeld</v>
      </c>
      <c r="C31" s="3">
        <f t="shared" ca="1" si="14"/>
        <v>5.0396080000000003</v>
      </c>
      <c r="D31" s="4">
        <f t="shared" ca="1" si="15"/>
        <v>60.390343000000001</v>
      </c>
      <c r="E31" s="5">
        <f t="shared" ca="1" si="24"/>
        <v>559.50231976800001</v>
      </c>
      <c r="F31" s="5">
        <f t="shared" ca="1" si="24"/>
        <v>6704.5962702030001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25"/>
        <v>591.31594242300002</v>
      </c>
      <c r="K31" s="8">
        <f t="shared" ca="1" si="25"/>
        <v>6705.1587025890003</v>
      </c>
      <c r="L31" s="2" t="s">
        <v>17</v>
      </c>
      <c r="M31" s="3" cm="1">
        <f t="array" aca="1" ref="M31" ca="1">_xlfn.XLOOKUP(B31,$R$20:$R$47,_xlfn.XLOOKUP(G31,$S$19:$V$19,$S$20:$V$47))*2</f>
        <v>56</v>
      </c>
      <c r="R31" s="58" t="s">
        <v>37</v>
      </c>
      <c r="S31" s="15">
        <v>21</v>
      </c>
      <c r="T31" s="24">
        <f t="shared" si="26"/>
        <v>28</v>
      </c>
      <c r="U31" s="17">
        <f t="shared" si="27"/>
        <v>25</v>
      </c>
      <c r="V31" s="18">
        <f t="shared" si="28"/>
        <v>29</v>
      </c>
    </row>
    <row r="32" spans="1:29" ht="15" x14ac:dyDescent="0.2">
      <c r="A32" s="2" t="s">
        <v>26</v>
      </c>
      <c r="B32" s="3" t="str">
        <f t="shared" ca="1" si="0"/>
        <v>Foldnes</v>
      </c>
      <c r="C32" s="3">
        <f t="shared" ca="1" si="14"/>
        <v>5.1065680000000002</v>
      </c>
      <c r="D32" s="4">
        <f t="shared" ca="1" si="15"/>
        <v>60.375988</v>
      </c>
      <c r="E32" s="5">
        <f t="shared" ca="1" si="24"/>
        <v>566.93628592800007</v>
      </c>
      <c r="F32" s="5">
        <f t="shared" ca="1" si="24"/>
        <v>6703.0025637480003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25"/>
        <v>594.22380445500005</v>
      </c>
      <c r="K32" s="8">
        <f t="shared" ca="1" si="25"/>
        <v>6701.6162445210002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6"/>
        <v>36</v>
      </c>
      <c r="U32" s="37">
        <f t="shared" si="27"/>
        <v>33</v>
      </c>
      <c r="V32" s="38">
        <f t="shared" si="28"/>
        <v>37</v>
      </c>
    </row>
    <row r="33" spans="1:22" ht="15" x14ac:dyDescent="0.2">
      <c r="A33" s="2" t="s">
        <v>26</v>
      </c>
      <c r="B33" s="3" t="str">
        <f t="shared" ca="1" si="0"/>
        <v>Kårtveit</v>
      </c>
      <c r="C33" s="3">
        <f t="shared" ca="1" si="14"/>
        <v>4.9934529999999997</v>
      </c>
      <c r="D33" s="4">
        <f t="shared" ca="1" si="15"/>
        <v>60.388651000000003</v>
      </c>
      <c r="E33" s="5">
        <f t="shared" ca="1" si="24"/>
        <v>554.37814551299994</v>
      </c>
      <c r="F33" s="5">
        <f t="shared" ca="1" si="24"/>
        <v>6704.4084226710002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5"/>
        <v>591.31594242300002</v>
      </c>
      <c r="K33" s="8">
        <f t="shared" ca="1" si="25"/>
        <v>6705.1587025890003</v>
      </c>
      <c r="L33" s="2" t="s">
        <v>17</v>
      </c>
      <c r="M33" s="3" cm="1">
        <f t="array" aca="1" ref="M33" ca="1">_xlfn.XLOOKUP(B33,$R$20:$R$47,_xlfn.XLOOKUP(G33,$S$19:$V$19,$S$20:$V$47))*2</f>
        <v>66</v>
      </c>
      <c r="R33" s="58" t="s">
        <v>35</v>
      </c>
      <c r="S33" s="39">
        <v>11</v>
      </c>
      <c r="T33" s="40">
        <f t="shared" si="26"/>
        <v>18</v>
      </c>
      <c r="U33" s="34">
        <f t="shared" si="27"/>
        <v>15</v>
      </c>
      <c r="V33" s="19">
        <f t="shared" si="28"/>
        <v>19</v>
      </c>
    </row>
    <row r="34" spans="1:22" ht="15" x14ac:dyDescent="0.2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9" ca="1" si="29">C34*111.021</f>
        <v>564.85408707299996</v>
      </c>
      <c r="F34" s="5">
        <f t="shared" ca="1" si="29"/>
        <v>6700.3641496830005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9" ca="1" si="30">H34*111.021</f>
        <v>591.31594242300002</v>
      </c>
      <c r="K34" s="8">
        <f t="shared" ca="1" si="30"/>
        <v>6705.1587025890003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6"/>
        <v>7</v>
      </c>
      <c r="U34" s="43">
        <f t="shared" si="27"/>
        <v>4</v>
      </c>
      <c r="V34" s="44">
        <f t="shared" si="28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4"/>
        <v>4.9934529999999997</v>
      </c>
      <c r="D35" s="4">
        <f t="shared" ca="1" si="15"/>
        <v>60.388651000000003</v>
      </c>
      <c r="E35" s="5">
        <f t="shared" ca="1" si="29"/>
        <v>554.37814551299994</v>
      </c>
      <c r="F35" s="5">
        <f t="shared" ca="1" si="29"/>
        <v>6704.4084226710002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30"/>
        <v>591.31594242300002</v>
      </c>
      <c r="K35" s="8">
        <f t="shared" ca="1" si="30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26"/>
        <v>21</v>
      </c>
      <c r="U35" s="40">
        <f t="shared" si="27"/>
        <v>18</v>
      </c>
      <c r="V35" s="35">
        <f t="shared" si="28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4"/>
        <v>5.1522740000000002</v>
      </c>
      <c r="D36" s="4">
        <f t="shared" ca="1" si="15"/>
        <v>60.354616</v>
      </c>
      <c r="E36" s="5">
        <f t="shared" ca="1" si="29"/>
        <v>572.01061175400002</v>
      </c>
      <c r="F36" s="5">
        <f t="shared" ca="1" si="29"/>
        <v>6700.629822936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0"/>
        <v>591.31594242300002</v>
      </c>
      <c r="K36" s="8">
        <f t="shared" ca="1" si="30"/>
        <v>6705.1587025890003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6"/>
        <v>40</v>
      </c>
      <c r="U36" s="38">
        <f t="shared" si="27"/>
        <v>37</v>
      </c>
      <c r="V36" s="47">
        <f t="shared" si="28"/>
        <v>41</v>
      </c>
    </row>
    <row r="37" spans="1:22" ht="15" x14ac:dyDescent="0.2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29"/>
        <v>572.01061175400002</v>
      </c>
      <c r="F37" s="5">
        <f t="shared" ca="1" si="29"/>
        <v>6700.629822936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0"/>
        <v>584.50258365299999</v>
      </c>
      <c r="K37" s="8">
        <f t="shared" ca="1" si="30"/>
        <v>6703.3479500789999</v>
      </c>
      <c r="L37" s="2" t="s">
        <v>17</v>
      </c>
      <c r="M37" s="3" cm="1">
        <f t="array" aca="1" ref="M37" ca="1">_xlfn.XLOOKUP(B37,$R$20:$R$47,_xlfn.XLOOKUP(G37,$S$19:$V$19,$S$20:$V$47))*2</f>
        <v>34</v>
      </c>
      <c r="R37" s="58" t="s">
        <v>53</v>
      </c>
      <c r="S37" s="33">
        <v>17</v>
      </c>
      <c r="T37" s="23">
        <f t="shared" si="26"/>
        <v>24</v>
      </c>
      <c r="U37" s="15">
        <f t="shared" si="27"/>
        <v>21</v>
      </c>
      <c r="V37" s="17">
        <f t="shared" si="28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29"/>
        <v>572.0939885250001</v>
      </c>
      <c r="F38" s="5">
        <f t="shared" ca="1" si="29"/>
        <v>6702.1249427430002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0"/>
        <v>594.22380445500005</v>
      </c>
      <c r="K38" s="8">
        <f t="shared" ca="1" si="30"/>
        <v>6701.6162445210002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6"/>
        <v>39</v>
      </c>
      <c r="U38" s="36">
        <f t="shared" si="27"/>
        <v>36</v>
      </c>
      <c r="V38" s="46">
        <f t="shared" si="28"/>
        <v>40</v>
      </c>
    </row>
    <row r="39" spans="1:22" ht="15" x14ac:dyDescent="0.2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29"/>
        <v>561.31429350899998</v>
      </c>
      <c r="F39" s="5">
        <f t="shared" ca="1" si="29"/>
        <v>6703.7674984380001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0"/>
        <v>584.50258365299999</v>
      </c>
      <c r="K39" s="8">
        <f t="shared" ca="1" si="30"/>
        <v>6703.3479500789999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6"/>
        <v>44</v>
      </c>
      <c r="U39" s="47">
        <f t="shared" si="27"/>
        <v>41</v>
      </c>
      <c r="V39" s="51">
        <f t="shared" si="28"/>
        <v>45</v>
      </c>
    </row>
    <row r="40" spans="1:22" ht="15" x14ac:dyDescent="0.2">
      <c r="A40" s="2" t="s">
        <v>26</v>
      </c>
      <c r="B40" s="3" t="str">
        <f t="shared" ca="1" si="0"/>
        <v>Knarrevik</v>
      </c>
      <c r="C40" s="3">
        <f t="shared" ca="1" si="14"/>
        <v>5.1530250000000004</v>
      </c>
      <c r="D40" s="4">
        <f t="shared" ca="1" si="15"/>
        <v>60.368082999999999</v>
      </c>
      <c r="E40" s="5">
        <f t="shared" ca="1" si="29"/>
        <v>572.0939885250001</v>
      </c>
      <c r="F40" s="5">
        <f t="shared" ca="1" si="29"/>
        <v>6702.1249427430002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0"/>
        <v>591.31594242300002</v>
      </c>
      <c r="K40" s="8">
        <f t="shared" ca="1" si="30"/>
        <v>6705.1587025890003</v>
      </c>
      <c r="L40" s="2" t="s">
        <v>17</v>
      </c>
      <c r="M40" s="3" cm="1">
        <f t="array" aca="1" ref="M40" ca="1">_xlfn.XLOOKUP(B40,$R$20:$R$47,_xlfn.XLOOKUP(G40,$S$19:$V$19,$S$20:$V$47))*2</f>
        <v>36</v>
      </c>
      <c r="R40" s="58" t="s">
        <v>56</v>
      </c>
      <c r="S40" s="41"/>
      <c r="T40" s="42">
        <f t="shared" si="26"/>
        <v>7</v>
      </c>
      <c r="U40" s="43">
        <f t="shared" si="27"/>
        <v>4</v>
      </c>
      <c r="V40" s="44">
        <f t="shared" si="28"/>
        <v>8</v>
      </c>
    </row>
    <row r="41" spans="1:22" ht="15" x14ac:dyDescent="0.2">
      <c r="A41" s="2" t="s">
        <v>26</v>
      </c>
      <c r="B41" s="3" t="str">
        <f t="shared" ca="1" si="0"/>
        <v>Bildøyna</v>
      </c>
      <c r="C41" s="3">
        <f t="shared" ca="1" si="14"/>
        <v>5.1060850000000002</v>
      </c>
      <c r="D41" s="4">
        <f t="shared" ca="1" si="15"/>
        <v>60.354084999999998</v>
      </c>
      <c r="E41" s="5">
        <f t="shared" ca="1" si="29"/>
        <v>566.88266278499998</v>
      </c>
      <c r="F41" s="5">
        <f t="shared" ca="1" si="29"/>
        <v>6700.5708707849999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0"/>
        <v>584.50258365299999</v>
      </c>
      <c r="K41" s="8">
        <f t="shared" ca="1" si="30"/>
        <v>6703.3479500789999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26"/>
        <v>47</v>
      </c>
      <c r="U41" s="50">
        <f t="shared" si="27"/>
        <v>44</v>
      </c>
      <c r="V41" s="52">
        <f t="shared" si="28"/>
        <v>48</v>
      </c>
    </row>
    <row r="42" spans="1:22" ht="15" x14ac:dyDescent="0.2">
      <c r="A42" s="2" t="s">
        <v>26</v>
      </c>
      <c r="B42" s="3" t="str">
        <f t="shared" ca="1" si="0"/>
        <v>Knarrevik</v>
      </c>
      <c r="C42" s="3">
        <f t="shared" ca="1" si="14"/>
        <v>5.1530250000000004</v>
      </c>
      <c r="D42" s="4">
        <f t="shared" ca="1" si="15"/>
        <v>60.368082999999999</v>
      </c>
      <c r="E42" s="5">
        <f t="shared" ca="1" si="29"/>
        <v>572.0939885250001</v>
      </c>
      <c r="F42" s="5">
        <f t="shared" ca="1" si="29"/>
        <v>6702.1249427430002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0"/>
        <v>584.50258365299999</v>
      </c>
      <c r="K42" s="8">
        <f t="shared" ca="1" si="30"/>
        <v>6703.3479500789999</v>
      </c>
      <c r="L42" s="2" t="s">
        <v>17</v>
      </c>
      <c r="M42" s="3" cm="1">
        <f t="array" aca="1" ref="M42" ca="1">_xlfn.XLOOKUP(B42,$R$20:$R$47,_xlfn.XLOOKUP(G42,$S$19:$V$19,$S$20:$V$47))*2</f>
        <v>22</v>
      </c>
      <c r="R42" s="58" t="s">
        <v>57</v>
      </c>
      <c r="S42" s="24">
        <v>28</v>
      </c>
      <c r="T42" s="53">
        <f t="shared" si="26"/>
        <v>35</v>
      </c>
      <c r="U42" s="48">
        <f t="shared" si="27"/>
        <v>32</v>
      </c>
      <c r="V42" s="36">
        <f t="shared" si="28"/>
        <v>36</v>
      </c>
    </row>
    <row r="43" spans="1:22" ht="15" x14ac:dyDescent="0.2">
      <c r="A43" s="2" t="s">
        <v>26</v>
      </c>
      <c r="B43" s="3" t="str">
        <f t="shared" ca="1" si="0"/>
        <v>Spjeld</v>
      </c>
      <c r="C43" s="3">
        <f t="shared" ca="1" si="14"/>
        <v>5.0396080000000003</v>
      </c>
      <c r="D43" s="4">
        <f t="shared" ca="1" si="15"/>
        <v>60.390343000000001</v>
      </c>
      <c r="E43" s="5">
        <f t="shared" ca="1" si="29"/>
        <v>559.50231976800001</v>
      </c>
      <c r="F43" s="5">
        <f t="shared" ca="1" si="29"/>
        <v>6704.5962702030001</v>
      </c>
      <c r="G43" s="3" t="str">
        <f t="shared" ca="1" si="2"/>
        <v>Bergenhus</v>
      </c>
      <c r="H43" s="6">
        <f t="shared" ca="1" si="16"/>
        <v>5.3261630000000002</v>
      </c>
      <c r="I43" s="63">
        <f t="shared" ca="1" si="17"/>
        <v>60.395409000000001</v>
      </c>
      <c r="J43" s="8">
        <f t="shared" ca="1" si="30"/>
        <v>591.31594242300002</v>
      </c>
      <c r="K43" s="8">
        <f t="shared" ca="1" si="30"/>
        <v>6705.1587025890003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26"/>
        <v>43</v>
      </c>
      <c r="U43" s="46">
        <f t="shared" si="27"/>
        <v>40</v>
      </c>
      <c r="V43" s="50">
        <f t="shared" si="28"/>
        <v>44</v>
      </c>
    </row>
    <row r="44" spans="1:22" ht="15" x14ac:dyDescent="0.2">
      <c r="A44" s="2" t="s">
        <v>26</v>
      </c>
      <c r="B44" s="3" t="str">
        <f t="shared" ca="1" si="0"/>
        <v>Foldnes</v>
      </c>
      <c r="C44" s="3">
        <f t="shared" ca="1" si="14"/>
        <v>5.1065680000000002</v>
      </c>
      <c r="D44" s="4">
        <f t="shared" ca="1" si="15"/>
        <v>60.375988</v>
      </c>
      <c r="E44" s="5">
        <f t="shared" ca="1" si="29"/>
        <v>566.93628592800007</v>
      </c>
      <c r="F44" s="5">
        <f t="shared" ca="1" si="29"/>
        <v>6703.0025637480003</v>
      </c>
      <c r="G44" s="3" t="str">
        <f t="shared" ca="1" si="2"/>
        <v>Årstad</v>
      </c>
      <c r="H44" s="6">
        <f t="shared" ca="1" si="16"/>
        <v>5.3523550000000002</v>
      </c>
      <c r="I44" s="63">
        <f t="shared" ca="1" si="17"/>
        <v>60.363500999999999</v>
      </c>
      <c r="J44" s="8">
        <f t="shared" ca="1" si="30"/>
        <v>594.22380445500005</v>
      </c>
      <c r="K44" s="8">
        <f t="shared" ca="1" si="30"/>
        <v>6701.6162445210002</v>
      </c>
      <c r="L44" s="2" t="s">
        <v>17</v>
      </c>
      <c r="M44" s="3" cm="1">
        <f t="array" aca="1" ref="M44" ca="1">_xlfn.XLOOKUP(B44,$R$20:$R$47,_xlfn.XLOOKUP(G44,$S$19:$V$19,$S$20:$V$47))*2</f>
        <v>56</v>
      </c>
      <c r="R44" s="58" t="s">
        <v>59</v>
      </c>
      <c r="S44" s="50">
        <v>44</v>
      </c>
      <c r="T44" s="54">
        <f t="shared" si="26"/>
        <v>51</v>
      </c>
      <c r="U44" s="52">
        <f t="shared" si="27"/>
        <v>48</v>
      </c>
      <c r="V44" s="28">
        <f t="shared" si="28"/>
        <v>52</v>
      </c>
    </row>
    <row r="45" spans="1:22" ht="15" x14ac:dyDescent="0.2">
      <c r="A45" s="2" t="s">
        <v>26</v>
      </c>
      <c r="B45" s="3" t="str">
        <f t="shared" ca="1" si="0"/>
        <v>Straume</v>
      </c>
      <c r="C45" s="3">
        <f t="shared" ca="1" si="14"/>
        <v>5.1213329999999999</v>
      </c>
      <c r="D45" s="4">
        <f t="shared" ca="1" si="15"/>
        <v>60.356560999999999</v>
      </c>
      <c r="E45" s="5">
        <f t="shared" ca="1" si="29"/>
        <v>568.57551099299997</v>
      </c>
      <c r="F45" s="5">
        <f t="shared" ca="1" si="29"/>
        <v>6700.8457587809999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0"/>
        <v>591.31594242300002</v>
      </c>
      <c r="K45" s="8">
        <f t="shared" ca="1" si="30"/>
        <v>6705.1587025890003</v>
      </c>
      <c r="L45" s="2" t="s">
        <v>17</v>
      </c>
      <c r="M45" s="3" cm="1">
        <f t="array" aca="1" ref="M45" ca="1">_xlfn.XLOOKUP(B45,$R$20:$R$47,_xlfn.XLOOKUP(G45,$S$19:$V$19,$S$20:$V$47))*2</f>
        <v>44</v>
      </c>
      <c r="R45" s="58" t="s">
        <v>60</v>
      </c>
      <c r="S45" s="55">
        <v>30</v>
      </c>
      <c r="T45" s="38">
        <f t="shared" si="26"/>
        <v>37</v>
      </c>
      <c r="U45" s="56">
        <f t="shared" si="27"/>
        <v>34</v>
      </c>
      <c r="V45" s="57">
        <f t="shared" si="28"/>
        <v>38</v>
      </c>
    </row>
    <row r="46" spans="1:22" ht="15" x14ac:dyDescent="0.2">
      <c r="A46" s="2" t="s">
        <v>26</v>
      </c>
      <c r="B46" s="3" t="str">
        <f t="shared" ca="1" si="0"/>
        <v>Kårtveit</v>
      </c>
      <c r="C46" s="3">
        <f t="shared" ca="1" si="14"/>
        <v>4.9934529999999997</v>
      </c>
      <c r="D46" s="4">
        <f t="shared" ca="1" si="15"/>
        <v>60.388651000000003</v>
      </c>
      <c r="E46" s="5">
        <f t="shared" ca="1" si="29"/>
        <v>554.37814551299994</v>
      </c>
      <c r="F46" s="5">
        <f t="shared" ca="1" si="29"/>
        <v>6704.4084226710002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0"/>
        <v>583.82346819600002</v>
      </c>
      <c r="K46" s="8">
        <f t="shared" ca="1" si="30"/>
        <v>6693.5628922020005</v>
      </c>
      <c r="L46" s="2" t="s">
        <v>17</v>
      </c>
      <c r="M46" s="3" cm="1">
        <f t="array" aca="1" ref="M46" ca="1">_xlfn.XLOOKUP(B46,$R$20:$R$47,_xlfn.XLOOKUP(G46,$S$19:$V$19,$S$20:$V$47))*2</f>
        <v>60</v>
      </c>
      <c r="R46" s="58" t="s">
        <v>36</v>
      </c>
      <c r="S46" s="34">
        <v>15</v>
      </c>
      <c r="T46" s="35">
        <f t="shared" si="26"/>
        <v>22</v>
      </c>
      <c r="U46" s="19">
        <f t="shared" si="27"/>
        <v>19</v>
      </c>
      <c r="V46" s="21">
        <f t="shared" si="28"/>
        <v>23</v>
      </c>
    </row>
    <row r="47" spans="1:22" ht="15" x14ac:dyDescent="0.2">
      <c r="A47" s="2" t="s">
        <v>26</v>
      </c>
      <c r="B47" s="3" t="str">
        <f t="shared" ca="1" si="0"/>
        <v>Knarrevik</v>
      </c>
      <c r="C47" s="3">
        <f t="shared" ca="1" si="14"/>
        <v>5.1530250000000004</v>
      </c>
      <c r="D47" s="4">
        <f t="shared" ref="D47:D64" ca="1" si="31">_xlfn.XLOOKUP(B47,$W$3:$W$12,$Y$3:$Y$12,0)</f>
        <v>60.368082999999999</v>
      </c>
      <c r="E47" s="5">
        <f t="shared" ca="1" si="29"/>
        <v>572.0939885250001</v>
      </c>
      <c r="F47" s="5">
        <f t="shared" ca="1" si="29"/>
        <v>6702.1249427430002</v>
      </c>
      <c r="G47" s="3" t="str">
        <f t="shared" ca="1" si="2"/>
        <v>Årstad</v>
      </c>
      <c r="H47" s="6">
        <f t="shared" ca="1" si="16"/>
        <v>5.3523550000000002</v>
      </c>
      <c r="I47" s="63">
        <f t="shared" ref="I47:I64" ca="1" si="32">_xlfn.XLOOKUP(G47,$Z$3:$Z$6,$AB$3:$AB$6,0)</f>
        <v>60.363500999999999</v>
      </c>
      <c r="J47" s="8">
        <f t="shared" ca="1" si="30"/>
        <v>594.22380445500005</v>
      </c>
      <c r="K47" s="8">
        <f t="shared" ca="1" si="30"/>
        <v>6701.6162445210002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26"/>
        <v>33</v>
      </c>
      <c r="U47" s="23">
        <f t="shared" si="27"/>
        <v>30</v>
      </c>
      <c r="V47" s="24">
        <f t="shared" si="28"/>
        <v>34</v>
      </c>
    </row>
    <row r="48" spans="1:22" ht="14" x14ac:dyDescent="0.15">
      <c r="A48" s="2" t="s">
        <v>26</v>
      </c>
      <c r="B48" s="3" t="str">
        <f t="shared" ca="1" si="0"/>
        <v>Telavåg</v>
      </c>
      <c r="C48" s="3">
        <f t="shared" ca="1" si="14"/>
        <v>4.9820219999999997</v>
      </c>
      <c r="D48" s="4">
        <f t="shared" ca="1" si="31"/>
        <v>60.261564</v>
      </c>
      <c r="E48" s="5">
        <f t="shared" ca="1" si="29"/>
        <v>553.10906446199999</v>
      </c>
      <c r="F48" s="5">
        <f t="shared" ca="1" si="29"/>
        <v>6690.2990968439999</v>
      </c>
      <c r="G48" s="3" t="str">
        <f t="shared" ca="1" si="2"/>
        <v>Årstad</v>
      </c>
      <c r="H48" s="6">
        <f t="shared" ca="1" si="16"/>
        <v>5.3523550000000002</v>
      </c>
      <c r="I48" s="63">
        <f t="shared" ca="1" si="32"/>
        <v>60.363500999999999</v>
      </c>
      <c r="J48" s="8">
        <f t="shared" ca="1" si="30"/>
        <v>594.22380445500005</v>
      </c>
      <c r="K48" s="8">
        <f t="shared" ca="1" si="30"/>
        <v>6701.6162445210002</v>
      </c>
      <c r="L48" s="2" t="s">
        <v>17</v>
      </c>
      <c r="M48" s="3" cm="1">
        <f t="array" aca="1" ref="M48" ca="1">_xlfn.XLOOKUP(B48,$R$20:$R$47,_xlfn.XLOOKUP(G48,$S$19:$V$19,$S$20:$V$47))*2</f>
        <v>96</v>
      </c>
    </row>
    <row r="49" spans="1:13" ht="14" x14ac:dyDescent="0.15">
      <c r="A49" s="2" t="s">
        <v>26</v>
      </c>
      <c r="B49" s="3" t="str">
        <f t="shared" ca="1" si="0"/>
        <v>Kolltveit</v>
      </c>
      <c r="C49" s="3">
        <f t="shared" ca="1" si="14"/>
        <v>5.0878129999999997</v>
      </c>
      <c r="D49" s="4">
        <f t="shared" ca="1" si="31"/>
        <v>60.352223000000002</v>
      </c>
      <c r="E49" s="5">
        <f t="shared" ca="1" si="29"/>
        <v>564.85408707299996</v>
      </c>
      <c r="F49" s="5">
        <f t="shared" ca="1" si="29"/>
        <v>6700.3641496830005</v>
      </c>
      <c r="G49" s="3" t="str">
        <f t="shared" ca="1" si="2"/>
        <v>Bergenhus</v>
      </c>
      <c r="H49" s="6">
        <f t="shared" ca="1" si="16"/>
        <v>5.3261630000000002</v>
      </c>
      <c r="I49" s="63">
        <f t="shared" ca="1" si="32"/>
        <v>60.395409000000001</v>
      </c>
      <c r="J49" s="8">
        <f t="shared" ca="1" si="30"/>
        <v>591.31594242300002</v>
      </c>
      <c r="K49" s="8">
        <f t="shared" ca="1" si="30"/>
        <v>6705.1587025890003</v>
      </c>
      <c r="L49" s="2" t="s">
        <v>17</v>
      </c>
      <c r="M49" s="3" cm="1">
        <f t="array" aca="1" ref="M49" ca="1">_xlfn.XLOOKUP(B49,$R$20:$R$47,_xlfn.XLOOKUP(G49,$S$19:$V$19,$S$20:$V$47))*2</f>
        <v>52</v>
      </c>
    </row>
    <row r="50" spans="1:13" ht="14" x14ac:dyDescent="0.15">
      <c r="A50" s="2" t="s">
        <v>26</v>
      </c>
      <c r="B50" s="3" t="str">
        <f t="shared" ca="1" si="0"/>
        <v>Straume</v>
      </c>
      <c r="C50" s="3">
        <f t="shared" ca="1" si="14"/>
        <v>5.1213329999999999</v>
      </c>
      <c r="D50" s="4">
        <f t="shared" ca="1" si="31"/>
        <v>60.356560999999999</v>
      </c>
      <c r="E50" s="5">
        <f t="shared" ref="E50:E64" ca="1" si="33">C50*111.021</f>
        <v>568.57551099299997</v>
      </c>
      <c r="F50" s="5">
        <f t="shared" ref="F50:F64" ca="1" si="34">D50*111.021</f>
        <v>6700.8457587809999</v>
      </c>
      <c r="G50" s="3" t="str">
        <f t="shared" ca="1" si="2"/>
        <v>Årstad</v>
      </c>
      <c r="H50" s="6">
        <f t="shared" ca="1" si="16"/>
        <v>5.3523550000000002</v>
      </c>
      <c r="I50" s="63">
        <f t="shared" ca="1" si="32"/>
        <v>60.363500999999999</v>
      </c>
      <c r="J50" s="8">
        <f t="shared" ref="J50:J64" ca="1" si="35">H50*111.021</f>
        <v>594.22380445500005</v>
      </c>
      <c r="K50" s="8">
        <f t="shared" ref="K50:K64" ca="1" si="36">I50*111.021</f>
        <v>6701.6162445210002</v>
      </c>
      <c r="L50" s="2" t="s">
        <v>17</v>
      </c>
      <c r="M50" s="3" cm="1">
        <f t="array" aca="1" ref="M50" ca="1">_xlfn.XLOOKUP(B50,$R$20:$R$47,_xlfn.XLOOKUP(G50,$S$19:$V$19,$S$20:$V$47))*2</f>
        <v>46</v>
      </c>
    </row>
    <row r="51" spans="1:13" ht="14" x14ac:dyDescent="0.15">
      <c r="A51" s="2" t="s">
        <v>26</v>
      </c>
      <c r="B51" s="3" t="str">
        <f t="shared" ca="1" si="0"/>
        <v>Knappskog</v>
      </c>
      <c r="C51" s="3">
        <f t="shared" ca="1" si="14"/>
        <v>5.0559289999999999</v>
      </c>
      <c r="D51" s="4">
        <f t="shared" ca="1" si="31"/>
        <v>60.382877999999998</v>
      </c>
      <c r="E51" s="5">
        <f t="shared" ca="1" si="33"/>
        <v>561.31429350899998</v>
      </c>
      <c r="F51" s="5">
        <f t="shared" ca="1" si="34"/>
        <v>6703.7674984380001</v>
      </c>
      <c r="G51" s="3" t="str">
        <f t="shared" ca="1" si="2"/>
        <v>Ytrebygda</v>
      </c>
      <c r="H51" s="6">
        <f t="shared" ca="1" si="16"/>
        <v>5.2586760000000004</v>
      </c>
      <c r="I51" s="63">
        <f t="shared" ca="1" si="32"/>
        <v>60.290962</v>
      </c>
      <c r="J51" s="8">
        <f t="shared" ca="1" si="35"/>
        <v>583.82346819600002</v>
      </c>
      <c r="K51" s="8">
        <f t="shared" ca="1" si="36"/>
        <v>6693.5628922020005</v>
      </c>
      <c r="L51" s="2" t="s">
        <v>17</v>
      </c>
      <c r="M51" s="3" cm="1">
        <f t="array" aca="1" ref="M51" ca="1">_xlfn.XLOOKUP(B51,$R$20:$R$47,_xlfn.XLOOKUP(G51,$S$19:$V$19,$S$20:$V$47))*2</f>
        <v>50</v>
      </c>
    </row>
    <row r="52" spans="1:13" ht="14" x14ac:dyDescent="0.15">
      <c r="A52" s="2" t="s">
        <v>26</v>
      </c>
      <c r="B52" s="3" t="str">
        <f t="shared" ca="1" si="0"/>
        <v>Bildøyna</v>
      </c>
      <c r="C52" s="3">
        <f t="shared" ca="1" si="14"/>
        <v>5.1060850000000002</v>
      </c>
      <c r="D52" s="4">
        <f t="shared" ca="1" si="31"/>
        <v>60.354084999999998</v>
      </c>
      <c r="E52" s="5">
        <f t="shared" ca="1" si="33"/>
        <v>566.88266278499998</v>
      </c>
      <c r="F52" s="5">
        <f t="shared" ca="1" si="34"/>
        <v>6700.5708707849999</v>
      </c>
      <c r="G52" s="3" t="str">
        <f t="shared" ca="1" si="2"/>
        <v>Laksevåg</v>
      </c>
      <c r="H52" s="6">
        <f t="shared" ca="1" si="16"/>
        <v>5.2647930000000001</v>
      </c>
      <c r="I52" s="63">
        <f t="shared" ca="1" si="32"/>
        <v>60.379098999999997</v>
      </c>
      <c r="J52" s="8">
        <f t="shared" ca="1" si="35"/>
        <v>584.50258365299999</v>
      </c>
      <c r="K52" s="8">
        <f t="shared" ca="1" si="36"/>
        <v>6703.3479500789999</v>
      </c>
      <c r="L52" s="2" t="s">
        <v>17</v>
      </c>
      <c r="M52" s="3" cm="1">
        <f t="array" aca="1" ref="M52" ca="1">_xlfn.XLOOKUP(B52,$R$20:$R$47,_xlfn.XLOOKUP(G52,$S$19:$V$19,$S$20:$V$47))*2</f>
        <v>30</v>
      </c>
    </row>
    <row r="53" spans="1:13" ht="14" x14ac:dyDescent="0.15">
      <c r="A53" s="2" t="s">
        <v>26</v>
      </c>
      <c r="B53" s="3" t="str">
        <f t="shared" ca="1" si="0"/>
        <v>Telavåg</v>
      </c>
      <c r="C53" s="3">
        <f t="shared" ca="1" si="14"/>
        <v>4.9820219999999997</v>
      </c>
      <c r="D53" s="4">
        <f t="shared" ca="1" si="31"/>
        <v>60.261564</v>
      </c>
      <c r="E53" s="5">
        <f t="shared" ca="1" si="33"/>
        <v>553.10906446199999</v>
      </c>
      <c r="F53" s="5">
        <f t="shared" ca="1" si="34"/>
        <v>6690.2990968439999</v>
      </c>
      <c r="G53" s="3" t="str">
        <f t="shared" ca="1" si="2"/>
        <v>Ytrebygda</v>
      </c>
      <c r="H53" s="6">
        <f t="shared" ca="1" si="16"/>
        <v>5.2586760000000004</v>
      </c>
      <c r="I53" s="63">
        <f t="shared" ca="1" si="32"/>
        <v>60.290962</v>
      </c>
      <c r="J53" s="8">
        <f t="shared" ca="1" si="35"/>
        <v>583.82346819600002</v>
      </c>
      <c r="K53" s="8">
        <f t="shared" ca="1" si="36"/>
        <v>6693.5628922020005</v>
      </c>
      <c r="L53" s="2" t="s">
        <v>17</v>
      </c>
      <c r="M53" s="3" cm="1">
        <f t="array" aca="1" ref="M53" ca="1">_xlfn.XLOOKUP(B53,$R$20:$R$47,_xlfn.XLOOKUP(G53,$S$19:$V$19,$S$20:$V$47))*2</f>
        <v>88</v>
      </c>
    </row>
    <row r="54" spans="1:13" ht="14" x14ac:dyDescent="0.15">
      <c r="A54" s="2" t="s">
        <v>26</v>
      </c>
      <c r="B54" s="3" t="str">
        <f t="shared" ca="1" si="0"/>
        <v>Bildøyna</v>
      </c>
      <c r="C54" s="3">
        <f t="shared" ca="1" si="14"/>
        <v>5.1060850000000002</v>
      </c>
      <c r="D54" s="4">
        <f t="shared" ca="1" si="31"/>
        <v>60.354084999999998</v>
      </c>
      <c r="E54" s="5">
        <f t="shared" ca="1" si="33"/>
        <v>566.88266278499998</v>
      </c>
      <c r="F54" s="5">
        <f t="shared" ca="1" si="34"/>
        <v>6700.5708707849999</v>
      </c>
      <c r="G54" s="3" t="str">
        <f t="shared" ca="1" si="2"/>
        <v>Ytrebygda</v>
      </c>
      <c r="H54" s="6">
        <f t="shared" ca="1" si="16"/>
        <v>5.2586760000000004</v>
      </c>
      <c r="I54" s="63">
        <f t="shared" ca="1" si="32"/>
        <v>60.290962</v>
      </c>
      <c r="J54" s="8">
        <f t="shared" ca="1" si="35"/>
        <v>583.82346819600002</v>
      </c>
      <c r="K54" s="8">
        <f t="shared" ca="1" si="36"/>
        <v>6693.5628922020005</v>
      </c>
      <c r="L54" s="2" t="s">
        <v>17</v>
      </c>
      <c r="M54" s="3" cm="1">
        <f t="array" aca="1" ref="M54" ca="1">_xlfn.XLOOKUP(B54,$R$20:$R$47,_xlfn.XLOOKUP(G54,$S$19:$V$19,$S$20:$V$47))*2</f>
        <v>38</v>
      </c>
    </row>
    <row r="55" spans="1:13" ht="14" x14ac:dyDescent="0.15">
      <c r="A55" s="2" t="s">
        <v>26</v>
      </c>
      <c r="B55" s="3" t="str">
        <f t="shared" ca="1" si="0"/>
        <v>Spjeld</v>
      </c>
      <c r="C55" s="3">
        <f t="shared" ca="1" si="14"/>
        <v>5.0396080000000003</v>
      </c>
      <c r="D55" s="4">
        <f t="shared" ca="1" si="31"/>
        <v>60.390343000000001</v>
      </c>
      <c r="E55" s="5">
        <f t="shared" ca="1" si="33"/>
        <v>559.50231976800001</v>
      </c>
      <c r="F55" s="5">
        <f t="shared" ca="1" si="34"/>
        <v>6704.5962702030001</v>
      </c>
      <c r="G55" s="3" t="str">
        <f t="shared" ca="1" si="2"/>
        <v>Ytrebygda</v>
      </c>
      <c r="H55" s="6">
        <f t="shared" ca="1" si="16"/>
        <v>5.2586760000000004</v>
      </c>
      <c r="I55" s="63">
        <f t="shared" ca="1" si="32"/>
        <v>60.290962</v>
      </c>
      <c r="J55" s="8">
        <f t="shared" ca="1" si="35"/>
        <v>583.82346819600002</v>
      </c>
      <c r="K55" s="8">
        <f t="shared" ca="1" si="36"/>
        <v>6693.5628922020005</v>
      </c>
      <c r="L55" s="2" t="s">
        <v>17</v>
      </c>
      <c r="M55" s="3" cm="1">
        <f t="array" aca="1" ref="M55" ca="1">_xlfn.XLOOKUP(B55,$R$20:$R$47,_xlfn.XLOOKUP(G55,$S$19:$V$19,$S$20:$V$47))*2</f>
        <v>50</v>
      </c>
    </row>
    <row r="56" spans="1:13" ht="14" x14ac:dyDescent="0.15">
      <c r="A56" s="2" t="s">
        <v>26</v>
      </c>
      <c r="B56" s="3" t="str">
        <f t="shared" ca="1" si="0"/>
        <v>Foldnes</v>
      </c>
      <c r="C56" s="3">
        <f t="shared" ca="1" si="14"/>
        <v>5.1065680000000002</v>
      </c>
      <c r="D56" s="4">
        <f t="shared" ca="1" si="31"/>
        <v>60.375988</v>
      </c>
      <c r="E56" s="5">
        <f t="shared" ca="1" si="33"/>
        <v>566.93628592800007</v>
      </c>
      <c r="F56" s="5">
        <f t="shared" ca="1" si="34"/>
        <v>6703.0025637480003</v>
      </c>
      <c r="G56" s="3" t="str">
        <f t="shared" ca="1" si="2"/>
        <v>Ytrebygda</v>
      </c>
      <c r="H56" s="6">
        <f t="shared" ca="1" si="16"/>
        <v>5.2586760000000004</v>
      </c>
      <c r="I56" s="63">
        <f t="shared" ca="1" si="32"/>
        <v>60.290962</v>
      </c>
      <c r="J56" s="8">
        <f t="shared" ca="1" si="35"/>
        <v>583.82346819600002</v>
      </c>
      <c r="K56" s="8">
        <f t="shared" ca="1" si="36"/>
        <v>6693.5628922020005</v>
      </c>
      <c r="L56" s="2" t="s">
        <v>17</v>
      </c>
      <c r="M56" s="3" cm="1">
        <f t="array" aca="1" ref="M56" ca="1">_xlfn.XLOOKUP(B56,$R$20:$R$47,_xlfn.XLOOKUP(G56,$S$19:$V$19,$S$20:$V$47))*2</f>
        <v>48</v>
      </c>
    </row>
    <row r="57" spans="1:13" ht="14" x14ac:dyDescent="0.15">
      <c r="A57" s="2" t="s">
        <v>26</v>
      </c>
      <c r="B57" s="3" t="str">
        <f t="shared" ca="1" si="0"/>
        <v>Foldnes</v>
      </c>
      <c r="C57" s="3">
        <f t="shared" ca="1" si="14"/>
        <v>5.1065680000000002</v>
      </c>
      <c r="D57" s="4">
        <f t="shared" ca="1" si="31"/>
        <v>60.375988</v>
      </c>
      <c r="E57" s="5">
        <f t="shared" ca="1" si="33"/>
        <v>566.93628592800007</v>
      </c>
      <c r="F57" s="5">
        <f t="shared" ca="1" si="34"/>
        <v>6703.0025637480003</v>
      </c>
      <c r="G57" s="3" t="str">
        <f t="shared" ca="1" si="2"/>
        <v>Ytrebygda</v>
      </c>
      <c r="H57" s="6">
        <f t="shared" ca="1" si="16"/>
        <v>5.2586760000000004</v>
      </c>
      <c r="I57" s="63">
        <f t="shared" ca="1" si="32"/>
        <v>60.290962</v>
      </c>
      <c r="J57" s="8">
        <f t="shared" ca="1" si="35"/>
        <v>583.82346819600002</v>
      </c>
      <c r="K57" s="8">
        <f t="shared" ca="1" si="36"/>
        <v>6693.5628922020005</v>
      </c>
      <c r="L57" s="2" t="s">
        <v>17</v>
      </c>
      <c r="M57" s="3" cm="1">
        <f t="array" aca="1" ref="M57" ca="1">_xlfn.XLOOKUP(B57,$R$20:$R$47,_xlfn.XLOOKUP(G57,$S$19:$V$19,$S$20:$V$47))*2</f>
        <v>48</v>
      </c>
    </row>
    <row r="58" spans="1:13" ht="14" x14ac:dyDescent="0.15">
      <c r="A58" s="2" t="s">
        <v>26</v>
      </c>
      <c r="B58" s="3" t="str">
        <f t="shared" ca="1" si="0"/>
        <v>Bildøyna</v>
      </c>
      <c r="C58" s="3">
        <f t="shared" ca="1" si="14"/>
        <v>5.1060850000000002</v>
      </c>
      <c r="D58" s="4">
        <f t="shared" ca="1" si="31"/>
        <v>60.354084999999998</v>
      </c>
      <c r="E58" s="5">
        <f t="shared" ca="1" si="33"/>
        <v>566.88266278499998</v>
      </c>
      <c r="F58" s="5">
        <f t="shared" ca="1" si="34"/>
        <v>6700.5708707849999</v>
      </c>
      <c r="G58" s="3" t="str">
        <f t="shared" ca="1" si="2"/>
        <v>Laksevåg</v>
      </c>
      <c r="H58" s="6">
        <f t="shared" ca="1" si="16"/>
        <v>5.2647930000000001</v>
      </c>
      <c r="I58" s="63">
        <f t="shared" ca="1" si="32"/>
        <v>60.379098999999997</v>
      </c>
      <c r="J58" s="8">
        <f t="shared" ca="1" si="35"/>
        <v>584.50258365299999</v>
      </c>
      <c r="K58" s="8">
        <f t="shared" ca="1" si="36"/>
        <v>6703.3479500789999</v>
      </c>
      <c r="L58" s="2" t="s">
        <v>17</v>
      </c>
      <c r="M58" s="3" cm="1">
        <f t="array" aca="1" ref="M58" ca="1">_xlfn.XLOOKUP(B58,$R$20:$R$47,_xlfn.XLOOKUP(G58,$S$19:$V$19,$S$20:$V$47))*2</f>
        <v>30</v>
      </c>
    </row>
    <row r="59" spans="1:13" ht="14" x14ac:dyDescent="0.15">
      <c r="A59" s="2" t="s">
        <v>26</v>
      </c>
      <c r="B59" s="3" t="str">
        <f t="shared" ca="1" si="0"/>
        <v>Telavåg</v>
      </c>
      <c r="C59" s="3">
        <f t="shared" ca="1" si="14"/>
        <v>4.9820219999999997</v>
      </c>
      <c r="D59" s="4">
        <f t="shared" ca="1" si="31"/>
        <v>60.261564</v>
      </c>
      <c r="E59" s="5">
        <f t="shared" ca="1" si="33"/>
        <v>553.10906446199999</v>
      </c>
      <c r="F59" s="5">
        <f t="shared" ca="1" si="34"/>
        <v>6690.2990968439999</v>
      </c>
      <c r="G59" s="3" t="str">
        <f t="shared" ca="1" si="2"/>
        <v>Årstad</v>
      </c>
      <c r="H59" s="6">
        <f t="shared" ca="1" si="16"/>
        <v>5.3523550000000002</v>
      </c>
      <c r="I59" s="63">
        <f t="shared" ca="1" si="32"/>
        <v>60.363500999999999</v>
      </c>
      <c r="J59" s="8">
        <f t="shared" ca="1" si="35"/>
        <v>594.22380445500005</v>
      </c>
      <c r="K59" s="8">
        <f t="shared" ca="1" si="36"/>
        <v>6701.6162445210002</v>
      </c>
      <c r="L59" s="2" t="s">
        <v>17</v>
      </c>
      <c r="M59" s="3" cm="1">
        <f t="array" aca="1" ref="M59" ca="1">_xlfn.XLOOKUP(B59,$R$20:$R$47,_xlfn.XLOOKUP(G59,$S$19:$V$19,$S$20:$V$47))*2</f>
        <v>96</v>
      </c>
    </row>
    <row r="60" spans="1:13" ht="14" x14ac:dyDescent="0.15">
      <c r="A60" s="2" t="s">
        <v>26</v>
      </c>
      <c r="B60" s="3" t="str">
        <f t="shared" ca="1" si="0"/>
        <v>Knappskog</v>
      </c>
      <c r="C60" s="3">
        <f t="shared" ca="1" si="14"/>
        <v>5.0559289999999999</v>
      </c>
      <c r="D60" s="4">
        <f t="shared" ca="1" si="31"/>
        <v>60.382877999999998</v>
      </c>
      <c r="E60" s="5">
        <f t="shared" ca="1" si="33"/>
        <v>561.31429350899998</v>
      </c>
      <c r="F60" s="5">
        <f t="shared" ca="1" si="34"/>
        <v>6703.7674984380001</v>
      </c>
      <c r="G60" s="3" t="str">
        <f t="shared" ca="1" si="2"/>
        <v>Årstad</v>
      </c>
      <c r="H60" s="6">
        <f t="shared" ca="1" si="16"/>
        <v>5.3523550000000002</v>
      </c>
      <c r="I60" s="63">
        <f t="shared" ca="1" si="32"/>
        <v>60.363500999999999</v>
      </c>
      <c r="J60" s="8">
        <f t="shared" ca="1" si="35"/>
        <v>594.22380445500005</v>
      </c>
      <c r="K60" s="8">
        <f t="shared" ca="1" si="36"/>
        <v>6701.6162445210002</v>
      </c>
      <c r="L60" s="2" t="s">
        <v>17</v>
      </c>
      <c r="M60" s="3" cm="1">
        <f t="array" aca="1" ref="M60" ca="1">_xlfn.XLOOKUP(B60,$R$20:$R$47,_xlfn.XLOOKUP(G60,$S$19:$V$19,$S$20:$V$47))*2</f>
        <v>58</v>
      </c>
    </row>
    <row r="61" spans="1:13" ht="14" x14ac:dyDescent="0.15">
      <c r="A61" s="2" t="s">
        <v>26</v>
      </c>
      <c r="B61" s="3" t="str">
        <f t="shared" ca="1" si="0"/>
        <v>Telavåg</v>
      </c>
      <c r="C61" s="3">
        <f t="shared" ca="1" si="14"/>
        <v>4.9820219999999997</v>
      </c>
      <c r="D61" s="4">
        <f t="shared" ca="1" si="31"/>
        <v>60.261564</v>
      </c>
      <c r="E61" s="5">
        <f t="shared" ca="1" si="33"/>
        <v>553.10906446199999</v>
      </c>
      <c r="F61" s="5">
        <f t="shared" ca="1" si="34"/>
        <v>6690.2990968439999</v>
      </c>
      <c r="G61" s="3" t="str">
        <f t="shared" ca="1" si="2"/>
        <v>Laksevåg</v>
      </c>
      <c r="H61" s="6">
        <f t="shared" ca="1" si="16"/>
        <v>5.2647930000000001</v>
      </c>
      <c r="I61" s="63">
        <f t="shared" ca="1" si="32"/>
        <v>60.379098999999997</v>
      </c>
      <c r="J61" s="8">
        <f t="shared" ca="1" si="35"/>
        <v>584.50258365299999</v>
      </c>
      <c r="K61" s="8">
        <f t="shared" ca="1" si="36"/>
        <v>6703.3479500789999</v>
      </c>
      <c r="L61" s="2" t="s">
        <v>17</v>
      </c>
      <c r="M61" s="3" cm="1">
        <f t="array" aca="1" ref="M61" ca="1">_xlfn.XLOOKUP(B61,$R$20:$R$47,_xlfn.XLOOKUP(G61,$S$19:$V$19,$S$20:$V$47))*2</f>
        <v>80</v>
      </c>
    </row>
    <row r="62" spans="1:13" ht="14" x14ac:dyDescent="0.15">
      <c r="A62" s="2" t="s">
        <v>26</v>
      </c>
      <c r="B62" s="3" t="str">
        <f t="shared" ca="1" si="0"/>
        <v>Brattholmen</v>
      </c>
      <c r="C62" s="3">
        <f t="shared" ca="1" si="14"/>
        <v>5.1522740000000002</v>
      </c>
      <c r="D62" s="4">
        <f t="shared" ca="1" si="31"/>
        <v>60.354616</v>
      </c>
      <c r="E62" s="5">
        <f t="shared" ca="1" si="33"/>
        <v>572.01061175400002</v>
      </c>
      <c r="F62" s="5">
        <f t="shared" ca="1" si="34"/>
        <v>6700.629822936</v>
      </c>
      <c r="G62" s="3" t="str">
        <f t="shared" ca="1" si="2"/>
        <v>Laksevåg</v>
      </c>
      <c r="H62" s="6">
        <f t="shared" ca="1" si="16"/>
        <v>5.2647930000000001</v>
      </c>
      <c r="I62" s="63">
        <f t="shared" ca="1" si="32"/>
        <v>60.379098999999997</v>
      </c>
      <c r="J62" s="8">
        <f t="shared" ca="1" si="35"/>
        <v>584.50258365299999</v>
      </c>
      <c r="K62" s="8">
        <f t="shared" ca="1" si="36"/>
        <v>6703.3479500789999</v>
      </c>
      <c r="L62" s="2" t="s">
        <v>17</v>
      </c>
      <c r="M62" s="3" cm="1">
        <f t="array" aca="1" ref="M62" ca="1">_xlfn.XLOOKUP(B62,$R$20:$R$47,_xlfn.XLOOKUP(G62,$S$19:$V$19,$S$20:$V$47))*2</f>
        <v>34</v>
      </c>
    </row>
    <row r="63" spans="1:13" ht="14" x14ac:dyDescent="0.15">
      <c r="A63" s="2" t="s">
        <v>26</v>
      </c>
      <c r="B63" s="3" t="str">
        <f t="shared" ca="1" si="0"/>
        <v>Brattholmen</v>
      </c>
      <c r="C63" s="3">
        <f t="shared" ca="1" si="14"/>
        <v>5.1522740000000002</v>
      </c>
      <c r="D63" s="4">
        <f t="shared" ca="1" si="31"/>
        <v>60.354616</v>
      </c>
      <c r="E63" s="5">
        <f t="shared" ca="1" si="33"/>
        <v>572.01061175400002</v>
      </c>
      <c r="F63" s="5">
        <f t="shared" ca="1" si="34"/>
        <v>6700.629822936</v>
      </c>
      <c r="G63" s="3" t="str">
        <f t="shared" ca="1" si="2"/>
        <v>Bergenhus</v>
      </c>
      <c r="H63" s="6">
        <f t="shared" ca="1" si="16"/>
        <v>5.3261630000000002</v>
      </c>
      <c r="I63" s="63">
        <f t="shared" ca="1" si="32"/>
        <v>60.395409000000001</v>
      </c>
      <c r="J63" s="8">
        <f t="shared" ca="1" si="35"/>
        <v>591.31594242300002</v>
      </c>
      <c r="K63" s="8">
        <f t="shared" ca="1" si="36"/>
        <v>6705.1587025890003</v>
      </c>
      <c r="L63" s="2" t="s">
        <v>17</v>
      </c>
      <c r="M63" s="3" cm="1">
        <f t="array" aca="1" ref="M63" ca="1">_xlfn.XLOOKUP(B63,$R$20:$R$47,_xlfn.XLOOKUP(G63,$S$19:$V$19,$S$20:$V$47))*2</f>
        <v>48</v>
      </c>
    </row>
    <row r="64" spans="1:13" ht="14" x14ac:dyDescent="0.15">
      <c r="A64" s="2" t="s">
        <v>26</v>
      </c>
      <c r="B64" s="3" t="str">
        <f t="shared" ca="1" si="0"/>
        <v>Straume</v>
      </c>
      <c r="C64" s="3">
        <f t="shared" ca="1" si="14"/>
        <v>5.1213329999999999</v>
      </c>
      <c r="D64" s="4">
        <f t="shared" ca="1" si="31"/>
        <v>60.356560999999999</v>
      </c>
      <c r="E64" s="5">
        <f t="shared" ca="1" si="33"/>
        <v>568.57551099299997</v>
      </c>
      <c r="F64" s="5">
        <f t="shared" ca="1" si="34"/>
        <v>6700.8457587809999</v>
      </c>
      <c r="G64" s="3" t="str">
        <f t="shared" ca="1" si="2"/>
        <v>Laksevåg</v>
      </c>
      <c r="H64" s="6">
        <f t="shared" ca="1" si="16"/>
        <v>5.2647930000000001</v>
      </c>
      <c r="I64" s="63">
        <f t="shared" ca="1" si="32"/>
        <v>60.379098999999997</v>
      </c>
      <c r="J64" s="8">
        <f t="shared" ca="1" si="35"/>
        <v>584.50258365299999</v>
      </c>
      <c r="K64" s="8">
        <f t="shared" ca="1" si="36"/>
        <v>6703.3479500789999</v>
      </c>
      <c r="L64" s="2" t="s">
        <v>17</v>
      </c>
      <c r="M64" s="3" cm="1">
        <f t="array" aca="1" ref="M64" ca="1">_xlfn.XLOOKUP(B64,$R$20:$R$47,_xlfn.XLOOKUP(G64,$S$19:$V$19,$S$20:$V$47))*2</f>
        <v>30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A683-E613-2A41-8A01-415AF3598241}">
  <dimension ref="A1:AB932"/>
  <sheetViews>
    <sheetView topLeftCell="A11" workbookViewId="0">
      <selection activeCell="H53" sqref="H53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47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:D5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2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2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80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47" ca="1" si="14">_xlfn.XLOOKUP(B10,$W$3:$W$12,$X$3:$X$12,0)</f>
        <v>5.1522740000000002</v>
      </c>
      <c r="D10" s="4">
        <f t="shared" ref="D10:D42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Laksevåg</v>
      </c>
      <c r="H10" s="6">
        <f t="shared" ref="H10:H47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Straume</v>
      </c>
      <c r="C11" s="3">
        <f t="shared" ca="1" si="14"/>
        <v>5.1213329999999999</v>
      </c>
      <c r="D11" s="4">
        <f t="shared" ca="1" si="15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Knarrevik</v>
      </c>
      <c r="C12" s="3">
        <f t="shared" ca="1" si="14"/>
        <v>5.1530250000000004</v>
      </c>
      <c r="D12" s="4">
        <f t="shared" ca="1" si="15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Spjeld</v>
      </c>
      <c r="C13" s="3">
        <f t="shared" ca="1" si="14"/>
        <v>5.0396080000000003</v>
      </c>
      <c r="D13" s="4">
        <f t="shared" ca="1" si="15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0"/>
        <v>Kårtveit</v>
      </c>
      <c r="C14" s="3">
        <f t="shared" ca="1" si="14"/>
        <v>4.9934529999999997</v>
      </c>
      <c r="D14" s="4">
        <f t="shared" ca="1" si="15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" x14ac:dyDescent="0.15">
      <c r="A15" s="2" t="s">
        <v>26</v>
      </c>
      <c r="B15" s="3" t="str">
        <f t="shared" ca="1" si="0"/>
        <v>Kårtveit</v>
      </c>
      <c r="C15" s="3">
        <f t="shared" ca="1" si="14"/>
        <v>4.9934529999999997</v>
      </c>
      <c r="D15" s="4">
        <f t="shared" ca="1" si="15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" x14ac:dyDescent="0.15">
      <c r="A16" s="2" t="s">
        <v>26</v>
      </c>
      <c r="B16" s="3" t="str">
        <f t="shared" ca="1" si="0"/>
        <v>Foldnes</v>
      </c>
      <c r="C16" s="3">
        <f t="shared" ca="1" si="14"/>
        <v>5.1065680000000002</v>
      </c>
      <c r="D16" s="4">
        <f t="shared" ca="1" si="15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  <c r="O17" t="s">
        <v>95</v>
      </c>
      <c r="P17">
        <f>COUNTIF(A:A,Q17)</f>
        <v>10</v>
      </c>
      <c r="Q17" t="s">
        <v>14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4"/>
        <v>4.9820219999999997</v>
      </c>
      <c r="D18" s="4">
        <f t="shared" ca="1" si="15"/>
        <v>60.261564</v>
      </c>
      <c r="E18" s="5">
        <f t="shared" ref="E18:F33" ca="1" si="18">C18*111.021</f>
        <v>553.10906446199999</v>
      </c>
      <c r="F18" s="5">
        <f t="shared" ca="1" si="18"/>
        <v>6690.2990968439999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19">H18*111.021</f>
        <v>583.82346819600002</v>
      </c>
      <c r="K18" s="8">
        <f t="shared" ca="1" si="19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  <c r="O18" t="s">
        <v>94</v>
      </c>
      <c r="P18">
        <f>COUNTIF(A:A,Q18)</f>
        <v>35</v>
      </c>
      <c r="Q18" t="s">
        <v>26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18"/>
        <v>561.31429350899998</v>
      </c>
      <c r="F19" s="5">
        <f t="shared" ca="1" si="18"/>
        <v>6703.7674984380001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18"/>
        <v>572.01061175400002</v>
      </c>
      <c r="F21" s="5">
        <f t="shared" ca="1" si="18"/>
        <v>6700.629822936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18"/>
        <v>566.93628592800007</v>
      </c>
      <c r="F22" s="5">
        <f t="shared" ca="1" si="18"/>
        <v>6703.0025637480003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4"/>
        <v>5.0559289999999999</v>
      </c>
      <c r="D23" s="4">
        <f t="shared" ca="1" si="15"/>
        <v>60.382877999999998</v>
      </c>
      <c r="E23" s="5">
        <f t="shared" ca="1" si="18"/>
        <v>561.31429350899998</v>
      </c>
      <c r="F23" s="5">
        <f t="shared" ca="1" si="18"/>
        <v>6703.7674984380001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18"/>
        <v>566.93628592800007</v>
      </c>
      <c r="F24" s="5">
        <f t="shared" ca="1" si="18"/>
        <v>6703.0025637480003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40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Telavåg</v>
      </c>
      <c r="C25" s="3">
        <f t="shared" ca="1" si="14"/>
        <v>4.9820219999999997</v>
      </c>
      <c r="D25" s="4">
        <f t="shared" ca="1" si="15"/>
        <v>60.261564</v>
      </c>
      <c r="E25" s="5">
        <f t="shared" ca="1" si="18"/>
        <v>553.10906446199999</v>
      </c>
      <c r="F25" s="5">
        <f t="shared" ca="1" si="18"/>
        <v>6690.2990968439999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18"/>
        <v>553.10906446199999</v>
      </c>
      <c r="F26" s="5">
        <f t="shared" ca="1" si="18"/>
        <v>6690.2990968439999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94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18"/>
        <v>561.31429350899998</v>
      </c>
      <c r="F27" s="5">
        <f t="shared" ca="1" si="18"/>
        <v>6703.7674984380001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Kolltveit</v>
      </c>
      <c r="C28" s="3">
        <f t="shared" ca="1" si="14"/>
        <v>5.0878129999999997</v>
      </c>
      <c r="D28" s="4">
        <f t="shared" ca="1" si="15"/>
        <v>60.352223000000002</v>
      </c>
      <c r="E28" s="5">
        <f t="shared" ca="1" si="18"/>
        <v>564.85408707299996</v>
      </c>
      <c r="F28" s="5">
        <f t="shared" ca="1" si="18"/>
        <v>6700.3641496830005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Spjeld</v>
      </c>
      <c r="C29" s="3">
        <f t="shared" ca="1" si="14"/>
        <v>5.0396080000000003</v>
      </c>
      <c r="D29" s="4">
        <f t="shared" ca="1" si="15"/>
        <v>60.390343000000001</v>
      </c>
      <c r="E29" s="5">
        <f t="shared" ca="1" si="18"/>
        <v>559.50231976800001</v>
      </c>
      <c r="F29" s="5">
        <f t="shared" ca="1" si="18"/>
        <v>6704.5962702030001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18"/>
        <v>572.01061175400002</v>
      </c>
      <c r="F30" s="5">
        <f t="shared" ca="1" si="18"/>
        <v>6700.629822936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19"/>
        <v>591.31594242300002</v>
      </c>
      <c r="K30" s="8">
        <f t="shared" ca="1" si="19"/>
        <v>6705.1587025890003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4"/>
        <v>5.1060850000000002</v>
      </c>
      <c r="D31" s="4">
        <f t="shared" ca="1" si="15"/>
        <v>60.354084999999998</v>
      </c>
      <c r="E31" s="5">
        <f t="shared" ca="1" si="18"/>
        <v>566.88266278499998</v>
      </c>
      <c r="F31" s="5">
        <f t="shared" ca="1" si="18"/>
        <v>6700.5708707849999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19"/>
        <v>584.50258365299999</v>
      </c>
      <c r="K31" s="8">
        <f t="shared" ca="1" si="19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18"/>
        <v>553.10906446199999</v>
      </c>
      <c r="F32" s="5">
        <f t="shared" ca="1" si="18"/>
        <v>6690.2990968439999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94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Foldnes</v>
      </c>
      <c r="C33" s="3">
        <f t="shared" ca="1" si="14"/>
        <v>5.1065680000000002</v>
      </c>
      <c r="D33" s="4">
        <f t="shared" ca="1" si="15"/>
        <v>60.375988</v>
      </c>
      <c r="E33" s="5">
        <f t="shared" ca="1" si="18"/>
        <v>566.93628592800007</v>
      </c>
      <c r="F33" s="5">
        <f t="shared" ca="1" si="18"/>
        <v>6703.0025637480003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7" ca="1" si="23">C34*111.021</f>
        <v>559.50231976800001</v>
      </c>
      <c r="F34" s="5">
        <f t="shared" ca="1" si="23"/>
        <v>6704.5962702030001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7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23"/>
        <v>564.85408707299996</v>
      </c>
      <c r="F35" s="5">
        <f t="shared" ca="1" si="23"/>
        <v>6700.3641496830005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23"/>
        <v>553.10906446199999</v>
      </c>
      <c r="F36" s="5">
        <f t="shared" ca="1" si="23"/>
        <v>6690.2990968439999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94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23"/>
        <v>566.93628592800007</v>
      </c>
      <c r="F37" s="5">
        <f t="shared" ca="1" si="23"/>
        <v>6703.0025637480003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23"/>
        <v>554.37814551299994</v>
      </c>
      <c r="F38" s="5">
        <f t="shared" ca="1" si="23"/>
        <v>6704.4084226710002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52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23"/>
        <v>566.88266278499998</v>
      </c>
      <c r="F39" s="5">
        <f t="shared" ca="1" si="23"/>
        <v>6700.5708707849999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44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23"/>
        <v>572.01061175400002</v>
      </c>
      <c r="F40" s="5">
        <f t="shared" ca="1" si="23"/>
        <v>6700.629822936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48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Foldnes</v>
      </c>
      <c r="C41" s="3">
        <f t="shared" ca="1" si="14"/>
        <v>5.1065680000000002</v>
      </c>
      <c r="D41" s="4">
        <f t="shared" ca="1" si="15"/>
        <v>60.375988</v>
      </c>
      <c r="E41" s="5">
        <f t="shared" ca="1" si="23"/>
        <v>566.93628592800007</v>
      </c>
      <c r="F41" s="5">
        <f t="shared" ca="1" si="23"/>
        <v>6703.0025637480003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Spjeld</v>
      </c>
      <c r="C43" s="3">
        <f t="shared" ca="1" si="14"/>
        <v>5.0396080000000003</v>
      </c>
      <c r="D43" s="4">
        <f t="shared" ref="D43:D47" ca="1" si="25">_xlfn.XLOOKUP(B43,$W$3:$W$12,$Y$3:$Y$12,0)</f>
        <v>60.390343000000001</v>
      </c>
      <c r="E43" s="5">
        <f t="shared" ca="1" si="23"/>
        <v>559.50231976800001</v>
      </c>
      <c r="F43" s="5">
        <f t="shared" ca="1" si="23"/>
        <v>6704.5962702030001</v>
      </c>
      <c r="G43" s="3" t="str">
        <f t="shared" ca="1" si="2"/>
        <v>Laksevåg</v>
      </c>
      <c r="H43" s="6">
        <f t="shared" ca="1" si="16"/>
        <v>5.2647930000000001</v>
      </c>
      <c r="I43" s="63">
        <f t="shared" ref="I43:I47" ca="1" si="26">_xlfn.XLOOKUP(G43,$Z$3:$Z$6,$AB$3:$AB$6,0)</f>
        <v>60.379098999999997</v>
      </c>
      <c r="J43" s="8">
        <f t="shared" ca="1" si="24"/>
        <v>584.50258365299999</v>
      </c>
      <c r="K43" s="8">
        <f t="shared" ca="1" si="24"/>
        <v>6703.3479500789999</v>
      </c>
      <c r="L43" s="2" t="s">
        <v>17</v>
      </c>
      <c r="M43" s="3" cm="1">
        <f t="array" aca="1" ref="M43" ca="1">_xlfn.XLOOKUP(B43,$R$20:$R$47,_xlfn.XLOOKUP(G43,$S$19:$V$19,$S$20:$V$47))*2</f>
        <v>42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Kolltveit</v>
      </c>
      <c r="C44" s="3">
        <f t="shared" ca="1" si="14"/>
        <v>5.0878129999999997</v>
      </c>
      <c r="D44" s="4">
        <f t="shared" ca="1" si="25"/>
        <v>60.352223000000002</v>
      </c>
      <c r="E44" s="5">
        <f t="shared" ca="1" si="23"/>
        <v>564.85408707299996</v>
      </c>
      <c r="F44" s="5">
        <f t="shared" ca="1" si="23"/>
        <v>6700.3641496830005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26"/>
        <v>60.395409000000001</v>
      </c>
      <c r="J44" s="8">
        <f t="shared" ca="1" si="24"/>
        <v>591.31594242300002</v>
      </c>
      <c r="K44" s="8">
        <f t="shared" ca="1" si="24"/>
        <v>6705.1587025890003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Kårtveit</v>
      </c>
      <c r="C45" s="3">
        <f t="shared" ca="1" si="14"/>
        <v>4.9934529999999997</v>
      </c>
      <c r="D45" s="4">
        <f t="shared" ca="1" si="25"/>
        <v>60.388651000000003</v>
      </c>
      <c r="E45" s="5">
        <f t="shared" ca="1" si="23"/>
        <v>554.37814551299994</v>
      </c>
      <c r="F45" s="5">
        <f t="shared" ca="1" si="23"/>
        <v>6704.4084226710002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26"/>
        <v>60.363500999999999</v>
      </c>
      <c r="J45" s="8">
        <f t="shared" ca="1" si="24"/>
        <v>594.22380445500005</v>
      </c>
      <c r="K45" s="8">
        <f t="shared" ca="1" si="24"/>
        <v>6701.6162445210002</v>
      </c>
      <c r="L45" s="2" t="s">
        <v>17</v>
      </c>
      <c r="M45" s="3" cm="1">
        <f t="array" aca="1" ref="M45" ca="1">_xlfn.XLOOKUP(B45,$R$20:$R$47,_xlfn.XLOOKUP(G45,$S$19:$V$19,$S$20:$V$47))*2</f>
        <v>68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Bildøyna</v>
      </c>
      <c r="C46" s="3">
        <f t="shared" ca="1" si="14"/>
        <v>5.1060850000000002</v>
      </c>
      <c r="D46" s="4">
        <f t="shared" ca="1" si="25"/>
        <v>60.354084999999998</v>
      </c>
      <c r="E46" s="5">
        <f t="shared" ca="1" si="23"/>
        <v>566.88266278499998</v>
      </c>
      <c r="F46" s="5">
        <f t="shared" ca="1" si="23"/>
        <v>6700.5708707849999</v>
      </c>
      <c r="G46" s="3" t="str">
        <f t="shared" ca="1" si="2"/>
        <v>Laksevåg</v>
      </c>
      <c r="H46" s="6">
        <f t="shared" ca="1" si="16"/>
        <v>5.2647930000000001</v>
      </c>
      <c r="I46" s="63">
        <f t="shared" ca="1" si="26"/>
        <v>60.379098999999997</v>
      </c>
      <c r="J46" s="8">
        <f t="shared" ca="1" si="24"/>
        <v>584.50258365299999</v>
      </c>
      <c r="K46" s="8">
        <f t="shared" ca="1" si="24"/>
        <v>6703.3479500789999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A47" s="2"/>
      <c r="B47" s="3"/>
      <c r="C47" s="3"/>
      <c r="D47" s="4"/>
      <c r="E47" s="5"/>
      <c r="F47" s="5"/>
      <c r="G47" s="3"/>
      <c r="H47" s="6"/>
      <c r="I47" s="63"/>
      <c r="J47" s="8"/>
      <c r="K47" s="8"/>
      <c r="L47" s="2"/>
      <c r="M47" s="3"/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workbookViewId="0">
      <selection activeCell="N36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:D5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2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2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ref="E9:E11" ca="1" si="14">C9*111.021</f>
        <v>564.85408707299996</v>
      </c>
      <c r="F9" s="5">
        <f t="shared" ref="F9:F11" ca="1" si="15">D9*111.021</f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Spjeld</v>
      </c>
      <c r="C10" s="3">
        <f t="shared" ref="C10:C11" ca="1" si="18">_xlfn.XLOOKUP(B10,$W$3:$W$12,$X$3:$X$12,0)</f>
        <v>5.0396080000000003</v>
      </c>
      <c r="D10" s="4">
        <f t="shared" ref="D10:D11" ca="1" si="19">_xlfn.XLOOKUP(B10,$W$3:$W$12,$Y$3:$Y$12,0)</f>
        <v>60.390343000000001</v>
      </c>
      <c r="E10" s="5">
        <f t="shared" ca="1" si="14"/>
        <v>559.50231976800001</v>
      </c>
      <c r="F10" s="5">
        <f t="shared" ca="1" si="15"/>
        <v>6704.5962702030001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Foldnes</v>
      </c>
      <c r="C11" s="3">
        <f t="shared" ca="1" si="18"/>
        <v>5.1065680000000002</v>
      </c>
      <c r="D11" s="4">
        <f t="shared" ca="1" si="19"/>
        <v>60.375988</v>
      </c>
      <c r="E11" s="5">
        <f t="shared" ca="1" si="14"/>
        <v>566.93628592800007</v>
      </c>
      <c r="F11" s="5">
        <f t="shared" ca="1" si="15"/>
        <v>6703.0025637480003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0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0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" x14ac:dyDescent="0.15">
      <c r="A16" s="2" t="s">
        <v>26</v>
      </c>
      <c r="B16" s="3" t="str">
        <f t="shared" ca="1" si="0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3" t="str">
        <f t="shared" ca="1" si="0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3" ca="1" si="22">C18*111.021</f>
        <v>564.85408707299996</v>
      </c>
      <c r="F18" s="5">
        <f t="shared" ca="1" si="22"/>
        <v>6700.3641496830005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22"/>
        <v>572.01061175400002</v>
      </c>
      <c r="F19" s="5">
        <f t="shared" ca="1" si="22"/>
        <v>6700.629822936</v>
      </c>
      <c r="G19" s="3" t="str">
        <f t="shared" ca="1" si="2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23"/>
        <v>583.82346819600002</v>
      </c>
      <c r="K19" s="8">
        <f t="shared" ca="1" si="23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22"/>
        <v>554.37814551299994</v>
      </c>
      <c r="F20" s="5">
        <f t="shared" ca="1" si="22"/>
        <v>6704.4084226710002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22"/>
        <v>564.85408707299996</v>
      </c>
      <c r="F21" s="5">
        <f t="shared" ca="1" si="22"/>
        <v>6700.3641496830005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Knappskog</v>
      </c>
      <c r="C22" s="3">
        <f t="shared" ca="1" si="10"/>
        <v>5.0559289999999999</v>
      </c>
      <c r="D22" s="4">
        <f t="shared" ca="1" si="11"/>
        <v>60.382877999999998</v>
      </c>
      <c r="E22" s="5">
        <f t="shared" ca="1" si="22"/>
        <v>561.31429350899998</v>
      </c>
      <c r="F22" s="5">
        <f t="shared" ca="1" si="22"/>
        <v>6703.7674984380001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22"/>
        <v>566.93628592800007</v>
      </c>
      <c r="F23" s="5">
        <f t="shared" ca="1" si="22"/>
        <v>6703.0025637480003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0"/>
        <v>4.9820219999999997</v>
      </c>
      <c r="D24" s="4">
        <f t="shared" ca="1" si="11"/>
        <v>60.261564</v>
      </c>
      <c r="E24" s="5">
        <f t="shared" ca="1" si="22"/>
        <v>553.10906446199999</v>
      </c>
      <c r="F24" s="5">
        <f t="shared" ca="1" si="22"/>
        <v>6690.2990968439999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22"/>
        <v>572.0939885250001</v>
      </c>
      <c r="F27" s="5">
        <f t="shared" ca="1" si="22"/>
        <v>6702.1249427430002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0"/>
        <v>5.1213329999999999</v>
      </c>
      <c r="D28" s="4">
        <f t="shared" ca="1" si="11"/>
        <v>60.356560999999999</v>
      </c>
      <c r="E28" s="5">
        <f t="shared" ca="1" si="22"/>
        <v>568.57551099299997</v>
      </c>
      <c r="F28" s="5">
        <f t="shared" ca="1" si="22"/>
        <v>6700.8457587809999</v>
      </c>
      <c r="G28" s="3" t="str">
        <f t="shared" ca="1" si="2"/>
        <v>Bergenhus</v>
      </c>
      <c r="H28" s="6">
        <f t="shared" ca="1" si="12"/>
        <v>5.3261630000000002</v>
      </c>
      <c r="I28" s="63">
        <f t="shared" ca="1" si="13"/>
        <v>60.395409000000001</v>
      </c>
      <c r="J28" s="8">
        <f t="shared" ca="1" si="23"/>
        <v>591.31594242300002</v>
      </c>
      <c r="K28" s="8">
        <f t="shared" ca="1" si="23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0"/>
        <v>5.0878129999999997</v>
      </c>
      <c r="D29" s="4">
        <f t="shared" ca="1" si="11"/>
        <v>60.352223000000002</v>
      </c>
      <c r="E29" s="5">
        <f t="shared" ca="1" si="22"/>
        <v>564.85408707299996</v>
      </c>
      <c r="F29" s="5">
        <f t="shared" ca="1" si="22"/>
        <v>6700.3641496830005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0"/>
        <v>5.0559289999999999</v>
      </c>
      <c r="D30" s="4">
        <f t="shared" ca="1" si="11"/>
        <v>60.382877999999998</v>
      </c>
      <c r="E30" s="5">
        <f t="shared" ca="1" si="22"/>
        <v>561.31429350899998</v>
      </c>
      <c r="F30" s="5">
        <f t="shared" ca="1" si="22"/>
        <v>6703.7674984380001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0"/>
        <v>5.1060850000000002</v>
      </c>
      <c r="D31" s="4">
        <f t="shared" ca="1" si="11"/>
        <v>60.354084999999998</v>
      </c>
      <c r="E31" s="5">
        <f t="shared" ca="1" si="22"/>
        <v>566.88266278499998</v>
      </c>
      <c r="F31" s="5">
        <f t="shared" ca="1" si="22"/>
        <v>6700.5708707849999</v>
      </c>
      <c r="G31" s="3" t="str">
        <f t="shared" ca="1" si="2"/>
        <v>Årstad</v>
      </c>
      <c r="H31" s="6">
        <f t="shared" ca="1" si="12"/>
        <v>5.3523550000000002</v>
      </c>
      <c r="I31" s="63">
        <f t="shared" ca="1" si="13"/>
        <v>60.363500999999999</v>
      </c>
      <c r="J31" s="8">
        <f t="shared" ca="1" si="23"/>
        <v>594.22380445500005</v>
      </c>
      <c r="K31" s="8">
        <f t="shared" ca="1" si="23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Foldnes</v>
      </c>
      <c r="C32" s="3">
        <f t="shared" ca="1" si="10"/>
        <v>5.1065680000000002</v>
      </c>
      <c r="D32" s="4">
        <f t="shared" ref="D32:D42" ca="1" si="27">_xlfn.XLOOKUP(B32,$W$3:$W$12,$Y$3:$Y$12,0)</f>
        <v>60.375988</v>
      </c>
      <c r="E32" s="5">
        <f t="shared" ca="1" si="22"/>
        <v>566.93628592800007</v>
      </c>
      <c r="F32" s="5">
        <f t="shared" ca="1" si="22"/>
        <v>6703.0025637480003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Knarrevik</v>
      </c>
      <c r="C33" s="3">
        <f t="shared" ca="1" si="10"/>
        <v>5.1530250000000004</v>
      </c>
      <c r="D33" s="4">
        <f t="shared" ca="1" si="27"/>
        <v>60.368082999999999</v>
      </c>
      <c r="E33" s="5">
        <f t="shared" ca="1" si="22"/>
        <v>572.0939885250001</v>
      </c>
      <c r="F33" s="5">
        <f t="shared" ca="1" si="22"/>
        <v>6702.1249427430002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36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0"/>
        <v>5.1060850000000002</v>
      </c>
      <c r="D34" s="4">
        <f t="shared" ca="1" si="27"/>
        <v>60.354084999999998</v>
      </c>
      <c r="E34" s="5">
        <f t="shared" ref="E34:E42" ca="1" si="29">C34*111.021</f>
        <v>566.88266278499998</v>
      </c>
      <c r="F34" s="5">
        <f t="shared" ref="F34:F42" ca="1" si="30">D34*111.021</f>
        <v>6700.5708707849999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Bildøyna</v>
      </c>
      <c r="C35" s="3">
        <f t="shared" ca="1" si="10"/>
        <v>5.1060850000000002</v>
      </c>
      <c r="D35" s="4">
        <f t="shared" ca="1" si="27"/>
        <v>60.354084999999998</v>
      </c>
      <c r="E35" s="5">
        <f t="shared" ca="1" si="29"/>
        <v>566.88266278499998</v>
      </c>
      <c r="F35" s="5">
        <f t="shared" ca="1" si="30"/>
        <v>6700.5708707849999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Foldnes</v>
      </c>
      <c r="C36" s="3">
        <f t="shared" ca="1" si="10"/>
        <v>5.1065680000000002</v>
      </c>
      <c r="D36" s="4">
        <f t="shared" ca="1" si="27"/>
        <v>60.375988</v>
      </c>
      <c r="E36" s="5">
        <f t="shared" ca="1" si="29"/>
        <v>566.93628592800007</v>
      </c>
      <c r="F36" s="5">
        <f t="shared" ca="1" si="30"/>
        <v>6703.0025637480003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40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0"/>
        <v>5.1065680000000002</v>
      </c>
      <c r="D37" s="4">
        <f t="shared" ca="1" si="27"/>
        <v>60.375988</v>
      </c>
      <c r="E37" s="5">
        <f t="shared" ca="1" si="29"/>
        <v>566.93628592800007</v>
      </c>
      <c r="F37" s="5">
        <f t="shared" ca="1" si="30"/>
        <v>6703.0025637480003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Foldnes</v>
      </c>
      <c r="C38" s="3">
        <f t="shared" ca="1" si="10"/>
        <v>5.1065680000000002</v>
      </c>
      <c r="D38" s="4">
        <f t="shared" ca="1" si="27"/>
        <v>60.375988</v>
      </c>
      <c r="E38" s="5">
        <f t="shared" ca="1" si="29"/>
        <v>566.93628592800007</v>
      </c>
      <c r="F38" s="5">
        <f t="shared" ca="1" si="30"/>
        <v>6703.0025637480003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0"/>
        <v>5.1530250000000004</v>
      </c>
      <c r="D39" s="4">
        <f t="shared" ca="1" si="27"/>
        <v>60.368082999999999</v>
      </c>
      <c r="E39" s="5">
        <f t="shared" ca="1" si="29"/>
        <v>572.0939885250001</v>
      </c>
      <c r="F39" s="5">
        <f t="shared" ca="1" si="30"/>
        <v>6702.1249427430002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22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10"/>
        <v>5.0878129999999997</v>
      </c>
      <c r="D40" s="4">
        <f t="shared" ca="1" si="27"/>
        <v>60.352223000000002</v>
      </c>
      <c r="E40" s="5">
        <f t="shared" ca="1" si="29"/>
        <v>564.85408707299996</v>
      </c>
      <c r="F40" s="5">
        <f t="shared" ca="1" si="30"/>
        <v>6700.3641496830005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Telavåg</v>
      </c>
      <c r="C42" s="3">
        <f t="shared" ca="1" si="10"/>
        <v>4.9820219999999997</v>
      </c>
      <c r="D42" s="4">
        <f t="shared" ca="1" si="27"/>
        <v>60.261564</v>
      </c>
      <c r="E42" s="5">
        <f t="shared" ca="1" si="29"/>
        <v>553.10906446199999</v>
      </c>
      <c r="F42" s="5">
        <f t="shared" ca="1" si="30"/>
        <v>6690.2990968439999</v>
      </c>
      <c r="G42" s="3" t="str">
        <f t="shared" ca="1" si="2"/>
        <v>Ytrebygda</v>
      </c>
      <c r="H42" s="6">
        <f t="shared" ca="1" si="12"/>
        <v>5.2586760000000004</v>
      </c>
      <c r="I42" s="63">
        <f t="shared" ca="1" si="28"/>
        <v>60.290962</v>
      </c>
      <c r="J42" s="8">
        <f t="shared" ca="1" si="31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88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:D5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2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2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Kårtveit</v>
      </c>
      <c r="C8" s="3">
        <f t="shared" ref="C8:C32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Ytrebygda</v>
      </c>
      <c r="H8" s="6">
        <f t="shared" ref="H8:H32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60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2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9:B32" ca="1" si="15">INDEX($W$3:$W$12,RANDBETWEEN(1,ROWS($W$3:$W$12)),1)</f>
        <v>Brattholmen</v>
      </c>
      <c r="C10" s="3">
        <f t="shared" ca="1" si="10"/>
        <v>5.1522740000000002</v>
      </c>
      <c r="D10" s="4">
        <f t="shared" ca="1" si="11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5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15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2" ca="1" si="16">C18*111.021</f>
        <v>572.01061175400002</v>
      </c>
      <c r="F18" s="5">
        <f t="shared" ca="1" si="16"/>
        <v>6700.629822936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2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Bildøyna</v>
      </c>
      <c r="C25" s="3">
        <f t="shared" ca="1" si="10"/>
        <v>5.1060850000000002</v>
      </c>
      <c r="D25" s="4">
        <f t="shared" ca="1" si="11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Bildøyna</v>
      </c>
      <c r="C28" s="3">
        <f t="shared" ca="1" si="10"/>
        <v>5.1060850000000002</v>
      </c>
      <c r="D28" s="4">
        <f t="shared" ref="D28:D32" ca="1" si="21">_xlfn.XLOOKUP(B28,$W$3:$W$12,$Y$3:$Y$12,0)</f>
        <v>60.354084999999998</v>
      </c>
      <c r="E28" s="5">
        <f t="shared" ca="1" si="16"/>
        <v>566.88266278499998</v>
      </c>
      <c r="F28" s="5">
        <f t="shared" ca="1" si="16"/>
        <v>6700.5708707849999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2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Foldnes</v>
      </c>
      <c r="C30" s="3">
        <f t="shared" ca="1" si="10"/>
        <v>5.1065680000000002</v>
      </c>
      <c r="D30" s="4">
        <f t="shared" ca="1" si="21"/>
        <v>60.375988</v>
      </c>
      <c r="E30" s="5">
        <f t="shared" ca="1" si="16"/>
        <v>566.93628592800007</v>
      </c>
      <c r="F30" s="5">
        <f t="shared" ca="1" si="16"/>
        <v>6703.0025637480003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7:B27" ca="1" si="14">INDEX($W$3:$W$12,RANDBETWEEN(1,ROWS($W$3:$W$12)),1)</f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ref="G7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" x14ac:dyDescent="0.15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14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Knappskog</v>
      </c>
      <c r="C21" s="3">
        <f t="shared" ca="1" si="4"/>
        <v>5.0559289999999999</v>
      </c>
      <c r="D21" s="4">
        <f t="shared" ca="1" si="5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15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" x14ac:dyDescent="0.15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" x14ac:dyDescent="0.15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" x14ac:dyDescent="0.15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Straume</v>
      </c>
      <c r="C7" s="3">
        <f t="shared" ref="C5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5:G16" ca="1" si="15">INDEX($Z$3:$Z$6,RANDBETWEEN(1,ROWS($Z$3:$Z$6)),1)</f>
        <v>Bergenhus</v>
      </c>
      <c r="H7" s="6">
        <f t="shared" ref="H5:H16" ca="1" si="16">_xlfn.XLOOKUP(G7,$Z$3:$Z$6,$AA$3:$AA$6,0)</f>
        <v>5.3261630000000002</v>
      </c>
      <c r="I7" s="63">
        <f t="shared" ref="I5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Straume</v>
      </c>
      <c r="C13" s="3">
        <f t="shared" ca="1" si="13"/>
        <v>5.1213329999999999</v>
      </c>
      <c r="D13" s="4">
        <f t="shared" ca="1" si="14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Knarrevik</v>
      </c>
      <c r="C5" s="3">
        <f t="shared" ref="C4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4:G13" ca="1" si="10">INDEX($Z$3:$Z$6,RANDBETWEEN(1,ROWS($Z$3:$Z$6)),1)</f>
        <v>Ytrebygda</v>
      </c>
      <c r="H5" s="6">
        <f t="shared" ca="1" si="3"/>
        <v>5.2586760000000004</v>
      </c>
      <c r="I5" s="63">
        <f t="shared" ref="I4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2022-12-03T12:11:07Z</dcterms:modified>
</cp:coreProperties>
</file>