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Medium Instances 1,5\"/>
    </mc:Choice>
  </mc:AlternateContent>
  <xr:revisionPtr revIDLastSave="0" documentId="13_ncr:1_{4DBE2E39-A044-4192-ACE7-267F1A622E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3" sheetId="12" r:id="rId1"/>
    <sheet name="Medium2" sheetId="11" r:id="rId2"/>
    <sheet name="Medium1" sheetId="10" r:id="rId3"/>
    <sheet name="Small5" sheetId="9" r:id="rId4"/>
    <sheet name="Small4" sheetId="8" r:id="rId5"/>
    <sheet name="Small3" sheetId="1" r:id="rId6"/>
    <sheet name="Results" sheetId="2" r:id="rId7"/>
    <sheet name="Reisetider" sheetId="3" r:id="rId8"/>
    <sheet name="Koordinater" sheetId="4" r:id="rId9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2" l="1"/>
  <c r="C3" i="12" s="1"/>
  <c r="E3" i="12" s="1"/>
  <c r="B4" i="12"/>
  <c r="C4" i="12" s="1"/>
  <c r="B5" i="12"/>
  <c r="C5" i="12" s="1"/>
  <c r="B6" i="12"/>
  <c r="C6" i="12" s="1"/>
  <c r="E6" i="12" s="1"/>
  <c r="B7" i="12"/>
  <c r="C7" i="12" s="1"/>
  <c r="B8" i="12"/>
  <c r="C8" i="12" s="1"/>
  <c r="B9" i="12"/>
  <c r="C9" i="12" s="1"/>
  <c r="E9" i="12" s="1"/>
  <c r="B10" i="12"/>
  <c r="C10" i="12" s="1"/>
  <c r="B11" i="12"/>
  <c r="C11" i="12" s="1"/>
  <c r="B12" i="12"/>
  <c r="C12" i="12" s="1"/>
  <c r="B13" i="12"/>
  <c r="C13" i="12" s="1"/>
  <c r="B14" i="12"/>
  <c r="C14" i="12" s="1"/>
  <c r="B15" i="12"/>
  <c r="C15" i="12" s="1"/>
  <c r="B16" i="12"/>
  <c r="C16" i="12" s="1"/>
  <c r="B17" i="12"/>
  <c r="C17" i="12" s="1"/>
  <c r="B18" i="12"/>
  <c r="C18" i="12" s="1"/>
  <c r="B19" i="12"/>
  <c r="C19" i="12" s="1"/>
  <c r="B20" i="12"/>
  <c r="C20" i="12" s="1"/>
  <c r="B21" i="12"/>
  <c r="C21" i="12" s="1"/>
  <c r="B22" i="12"/>
  <c r="C22" i="12" s="1"/>
  <c r="E22" i="12" s="1"/>
  <c r="B23" i="12"/>
  <c r="C23" i="12" s="1"/>
  <c r="B24" i="12"/>
  <c r="C24" i="12" s="1"/>
  <c r="B25" i="12"/>
  <c r="D25" i="12" s="1"/>
  <c r="F25" i="12" s="1"/>
  <c r="B26" i="12"/>
  <c r="D26" i="12" s="1"/>
  <c r="B2" i="12"/>
  <c r="G2" i="12"/>
  <c r="I2" i="12" s="1"/>
  <c r="K2" i="12" s="1"/>
  <c r="G3" i="12"/>
  <c r="I3" i="12" s="1"/>
  <c r="K3" i="12" s="1"/>
  <c r="G4" i="12"/>
  <c r="I4" i="12" s="1"/>
  <c r="K4" i="12" s="1"/>
  <c r="G5" i="12"/>
  <c r="I5" i="12" s="1"/>
  <c r="K5" i="12" s="1"/>
  <c r="G6" i="12"/>
  <c r="G20" i="12"/>
  <c r="G21" i="12"/>
  <c r="H21" i="12" s="1"/>
  <c r="J21" i="12" s="1"/>
  <c r="G22" i="12"/>
  <c r="G23" i="12"/>
  <c r="I23" i="12" s="1"/>
  <c r="K23" i="12" s="1"/>
  <c r="G24" i="12"/>
  <c r="G25" i="12"/>
  <c r="H25" i="12" s="1"/>
  <c r="J25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G19" i="12"/>
  <c r="I19" i="12" s="1"/>
  <c r="K19" i="12" s="1"/>
  <c r="G18" i="12"/>
  <c r="H18" i="12" s="1"/>
  <c r="J18" i="12" s="1"/>
  <c r="G17" i="12"/>
  <c r="I17" i="12" s="1"/>
  <c r="K17" i="12" s="1"/>
  <c r="G16" i="12"/>
  <c r="H16" i="12" s="1"/>
  <c r="J16" i="12" s="1"/>
  <c r="G15" i="12"/>
  <c r="I15" i="12" s="1"/>
  <c r="K15" i="12" s="1"/>
  <c r="G14" i="12"/>
  <c r="H14" i="12" s="1"/>
  <c r="J14" i="12" s="1"/>
  <c r="G13" i="12"/>
  <c r="I13" i="12" s="1"/>
  <c r="K13" i="12" s="1"/>
  <c r="G12" i="12"/>
  <c r="H12" i="12" s="1"/>
  <c r="J12" i="12" s="1"/>
  <c r="G11" i="12"/>
  <c r="I11" i="12" s="1"/>
  <c r="K11" i="12" s="1"/>
  <c r="G10" i="12"/>
  <c r="H10" i="12" s="1"/>
  <c r="J10" i="12" s="1"/>
  <c r="G9" i="12"/>
  <c r="I9" i="12" s="1"/>
  <c r="K9" i="12" s="1"/>
  <c r="G8" i="12"/>
  <c r="H8" i="12" s="1"/>
  <c r="J8" i="12" s="1"/>
  <c r="G7" i="12"/>
  <c r="I7" i="12" s="1"/>
  <c r="K7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2" i="12" l="1" a="1"/>
  <c r="M2" i="12" s="1"/>
  <c r="M26" i="12" a="1"/>
  <c r="M26" i="12" s="1"/>
  <c r="M18" i="12" a="1"/>
  <c r="M18" i="12" s="1"/>
  <c r="M10" i="12" a="1"/>
  <c r="M10" i="12" s="1"/>
  <c r="M25" i="12" a="1"/>
  <c r="M25" i="12" s="1"/>
  <c r="M17" i="12" a="1"/>
  <c r="M17" i="12" s="1"/>
  <c r="M9" i="12" a="1"/>
  <c r="M9" i="12" s="1"/>
  <c r="M24" i="12" a="1"/>
  <c r="M24" i="12" s="1"/>
  <c r="M16" i="12" a="1"/>
  <c r="M16" i="12" s="1"/>
  <c r="M8" i="12" a="1"/>
  <c r="M8" i="12" s="1"/>
  <c r="M23" i="12" a="1"/>
  <c r="M23" i="12" s="1"/>
  <c r="M15" i="12" a="1"/>
  <c r="M15" i="12" s="1"/>
  <c r="M7" i="12" a="1"/>
  <c r="M7" i="12" s="1"/>
  <c r="M22" i="12" a="1"/>
  <c r="M22" i="12" s="1"/>
  <c r="M14" i="12" a="1"/>
  <c r="M14" i="12" s="1"/>
  <c r="M6" i="12" a="1"/>
  <c r="M6" i="12" s="1"/>
  <c r="M21" i="12" a="1"/>
  <c r="M21" i="12" s="1"/>
  <c r="M13" i="12" a="1"/>
  <c r="M13" i="12" s="1"/>
  <c r="M5" i="12" a="1"/>
  <c r="M5" i="12" s="1"/>
  <c r="M20" i="12" a="1"/>
  <c r="M20" i="12" s="1"/>
  <c r="M12" i="12" a="1"/>
  <c r="M12" i="12" s="1"/>
  <c r="M4" i="12" a="1"/>
  <c r="M4" i="12" s="1"/>
  <c r="M19" i="12" a="1"/>
  <c r="M19" i="12" s="1"/>
  <c r="M11" i="12" a="1"/>
  <c r="M11" i="12" s="1"/>
  <c r="M3" i="12" a="1"/>
  <c r="M3" i="12" s="1"/>
  <c r="C26" i="12"/>
  <c r="E26" i="12" s="1"/>
  <c r="C25" i="12"/>
  <c r="E25" i="12" s="1"/>
  <c r="D24" i="12"/>
  <c r="F24" i="12" s="1"/>
  <c r="D23" i="12"/>
  <c r="F23" i="12" s="1"/>
  <c r="D10" i="12"/>
  <c r="D9" i="12"/>
  <c r="F9" i="12" s="1"/>
  <c r="D8" i="12"/>
  <c r="F8" i="12" s="1"/>
  <c r="D7" i="12"/>
  <c r="F7" i="12" s="1"/>
  <c r="D18" i="12"/>
  <c r="D17" i="12"/>
  <c r="F17" i="12" s="1"/>
  <c r="D16" i="12"/>
  <c r="F16" i="12" s="1"/>
  <c r="D15" i="12"/>
  <c r="F15" i="12" s="1"/>
  <c r="D22" i="12"/>
  <c r="F22" i="12" s="1"/>
  <c r="D14" i="12"/>
  <c r="F14" i="12" s="1"/>
  <c r="D6" i="12"/>
  <c r="F6" i="12" s="1"/>
  <c r="E24" i="12"/>
  <c r="D21" i="12"/>
  <c r="F21" i="12" s="1"/>
  <c r="D13" i="12"/>
  <c r="F13" i="12" s="1"/>
  <c r="D5" i="12"/>
  <c r="F5" i="12" s="1"/>
  <c r="D20" i="12"/>
  <c r="F20" i="12" s="1"/>
  <c r="D12" i="12"/>
  <c r="F12" i="12" s="1"/>
  <c r="D4" i="12"/>
  <c r="F4" i="12" s="1"/>
  <c r="H2" i="12"/>
  <c r="J2" i="12" s="1"/>
  <c r="E20" i="12"/>
  <c r="D19" i="12"/>
  <c r="F19" i="12" s="1"/>
  <c r="D11" i="12"/>
  <c r="F11" i="12" s="1"/>
  <c r="D3" i="12"/>
  <c r="F3" i="12" s="1"/>
  <c r="D2" i="12"/>
  <c r="F2" i="12" s="1"/>
  <c r="H4" i="12"/>
  <c r="J4" i="12" s="1"/>
  <c r="H6" i="12"/>
  <c r="J6" i="12" s="1"/>
  <c r="C2" i="12"/>
  <c r="E2" i="12" s="1"/>
  <c r="H5" i="12"/>
  <c r="J5" i="12" s="1"/>
  <c r="I6" i="12"/>
  <c r="K6" i="12" s="1"/>
  <c r="E4" i="12"/>
  <c r="I21" i="12"/>
  <c r="K21" i="12" s="1"/>
  <c r="H3" i="12"/>
  <c r="J3" i="12" s="1"/>
  <c r="F26" i="12"/>
  <c r="I25" i="12"/>
  <c r="K25" i="12" s="1"/>
  <c r="E5" i="12"/>
  <c r="H23" i="12"/>
  <c r="J23" i="12" s="1"/>
  <c r="E23" i="12"/>
  <c r="I10" i="12"/>
  <c r="K10" i="12" s="1"/>
  <c r="E21" i="12"/>
  <c r="I26" i="12"/>
  <c r="K26" i="12" s="1"/>
  <c r="I24" i="12"/>
  <c r="K24" i="12" s="1"/>
  <c r="I22" i="12"/>
  <c r="K22" i="12" s="1"/>
  <c r="I20" i="12"/>
  <c r="K20" i="12" s="1"/>
  <c r="E7" i="12"/>
  <c r="I14" i="12"/>
  <c r="K14" i="12" s="1"/>
  <c r="H26" i="12"/>
  <c r="J26" i="12" s="1"/>
  <c r="H24" i="12"/>
  <c r="J24" i="12" s="1"/>
  <c r="H22" i="12"/>
  <c r="J22" i="12" s="1"/>
  <c r="H20" i="12"/>
  <c r="J20" i="12" s="1"/>
  <c r="I18" i="12"/>
  <c r="K18" i="12" s="1"/>
  <c r="M9" i="11" a="1"/>
  <c r="M9" i="11" s="1"/>
  <c r="M13" i="11" a="1"/>
  <c r="M13" i="11" s="1"/>
  <c r="I12" i="12"/>
  <c r="K12" i="12" s="1"/>
  <c r="I8" i="12"/>
  <c r="K8" i="12" s="1"/>
  <c r="I16" i="12"/>
  <c r="K16" i="12" s="1"/>
  <c r="E11" i="12"/>
  <c r="E8" i="12"/>
  <c r="E10" i="12"/>
  <c r="E12" i="12"/>
  <c r="E14" i="12"/>
  <c r="E16" i="12"/>
  <c r="E18" i="12"/>
  <c r="H7" i="12"/>
  <c r="J7" i="12" s="1"/>
  <c r="H9" i="12"/>
  <c r="J9" i="12" s="1"/>
  <c r="F10" i="12"/>
  <c r="H11" i="12"/>
  <c r="J11" i="12" s="1"/>
  <c r="H13" i="12"/>
  <c r="J13" i="12" s="1"/>
  <c r="H15" i="12"/>
  <c r="J15" i="12" s="1"/>
  <c r="H17" i="12"/>
  <c r="J17" i="12" s="1"/>
  <c r="F18" i="12"/>
  <c r="H19" i="12"/>
  <c r="J19" i="12" s="1"/>
  <c r="E13" i="12"/>
  <c r="E15" i="12"/>
  <c r="E17" i="12"/>
  <c r="E19" i="12"/>
  <c r="D18" i="11"/>
  <c r="F18" i="11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<sst xmlns="http://schemas.openxmlformats.org/spreadsheetml/2006/main" count="730" uniqueCount="92">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</sst>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tabSelected="1" workbookViewId="0">
      <selection activeCell="N8" sqref="N8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Tofterøy</v>
      </c>
      <c r="C2" s="3">
        <f ca="1">_xlfn.XLOOKUP(B2,$W$3:$W$26,$X$3:$X$26,0)</f>
        <v>5.0525099999999998</v>
      </c>
      <c r="D2" s="4">
        <f ca="1">_xlfn.XLOOKUP(B2,$W$3:$W$26,$Y$3:$Y$26,0)</f>
        <v>60.185890000000001</v>
      </c>
      <c r="E2" s="5">
        <f t="shared" ref="E2:F17" ca="1" si="0">C2*111.021</f>
        <v>560.93471270999999</v>
      </c>
      <c r="F2" s="5">
        <f t="shared" ca="1" si="0"/>
        <v>6681.8976936899999</v>
      </c>
      <c r="G2" s="3" t="str">
        <f t="shared" ref="G2:G6" ca="1" si="1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2">H2*111.021</f>
        <v>584.50258365299999</v>
      </c>
      <c r="K2" s="8">
        <f t="shared" ca="1" si="2"/>
        <v>6703.3479500789999</v>
      </c>
      <c r="L2" s="2" t="s">
        <v>17</v>
      </c>
      <c r="M2" s="3" cm="1">
        <f t="array" aca="1" ref="M2" ca="1">_xlfn.XLOOKUP(B2,$R$20:$R$47,_xlfn.XLOOKUP(G2,$S$19:$V$19,$S$20:$V$47))*1.5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26" ca="1" si="3">INDEX($W$3:$W$26,RANDBETWEEN(1,ROWS($W$3:$W$26)),1)</f>
        <v>Hammersland</v>
      </c>
      <c r="C3" s="3">
        <f t="shared" ref="C3:C26" ca="1" si="4">_xlfn.XLOOKUP(B3,$W$3:$W$26,$X$3:$X$26,0)</f>
        <v>5.0687990000000003</v>
      </c>
      <c r="D3" s="4">
        <f t="shared" ref="D3:D26" ca="1" si="5">_xlfn.XLOOKUP(B3,$W$3:$W$26,$Y$3:$Y$26,0)</f>
        <v>60.259569999999997</v>
      </c>
      <c r="E3" s="5">
        <f t="shared" ca="1" si="0"/>
        <v>562.743133779</v>
      </c>
      <c r="F3" s="5">
        <f t="shared" ca="1" si="0"/>
        <v>6690.07772097</v>
      </c>
      <c r="G3" s="3" t="str">
        <f t="shared" ca="1" si="1"/>
        <v>Bergenhus</v>
      </c>
      <c r="H3" s="6">
        <f t="shared" ref="H3" ca="1" si="6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2"/>
        <v>591.31594242300002</v>
      </c>
      <c r="K3" s="8">
        <f t="shared" ca="1" si="2"/>
        <v>6705.1587025890003</v>
      </c>
      <c r="L3" s="2" t="s">
        <v>17</v>
      </c>
      <c r="M3" s="3" cm="1">
        <f t="array" aca="1" ref="M3" ca="1">_xlfn.XLOOKUP(B3,$R$20:$R$47,_xlfn.XLOOKUP(G3,$S$19:$V$19,$S$20:$V$47))*1.5</f>
        <v>10.5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Bildøyna</v>
      </c>
      <c r="C4" s="3">
        <f t="shared" ca="1" si="4"/>
        <v>5.1060850000000002</v>
      </c>
      <c r="D4" s="4">
        <f t="shared" ca="1" si="5"/>
        <v>60.354084999999998</v>
      </c>
      <c r="E4" s="5">
        <f t="shared" ca="1" si="0"/>
        <v>566.88266278499998</v>
      </c>
      <c r="F4" s="5">
        <f t="shared" ca="1" si="0"/>
        <v>6700.5708707849999</v>
      </c>
      <c r="G4" s="3" t="str">
        <f t="shared" ca="1" si="1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2"/>
        <v>591.31594242300002</v>
      </c>
      <c r="K4" s="8">
        <f t="shared" ca="1" si="2"/>
        <v>6705.1587025890003</v>
      </c>
      <c r="L4" s="2" t="s">
        <v>17</v>
      </c>
      <c r="M4" s="3" cm="1">
        <f t="array" aca="1" ref="M4" ca="1">_xlfn.XLOOKUP(B4,$R$20:$R$47,_xlfn.XLOOKUP(G4,$S$19:$V$19,$S$20:$V$47))*1.5</f>
        <v>33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Knappskog</v>
      </c>
      <c r="C5" s="3">
        <f t="shared" ca="1" si="4"/>
        <v>5.0559289999999999</v>
      </c>
      <c r="D5" s="4">
        <f t="shared" ca="1" si="5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ca="1" si="1"/>
        <v>Laksevåg</v>
      </c>
      <c r="H5" s="6">
        <f t="shared" ref="H5:H26" ca="1" si="7">_xlfn.XLOOKUP(G5,$Z$3:$Z$6,$AA$3:$AA$6,0)</f>
        <v>5.2647930000000001</v>
      </c>
      <c r="I5" s="63">
        <f t="shared" ref="I5:I19" ca="1" si="8">_xlfn.XLOOKUP(G5,$Z$3:$Z$6,$AB$3:$AB$6,0)</f>
        <v>60.379098999999997</v>
      </c>
      <c r="J5" s="8">
        <f t="shared" ca="1" si="2"/>
        <v>584.50258365299999</v>
      </c>
      <c r="K5" s="8">
        <f t="shared" ca="1" si="2"/>
        <v>6703.3479500789999</v>
      </c>
      <c r="L5" s="2" t="s">
        <v>24</v>
      </c>
      <c r="M5" s="3" cm="1">
        <f t="array" aca="1" ref="M5" ca="1">_xlfn.XLOOKUP(B5,$R$20:$R$47,_xlfn.XLOOKUP(G5,$S$19:$V$19,$S$20:$V$47))*1.5</f>
        <v>31.5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Hammersland</v>
      </c>
      <c r="C6" s="3">
        <f t="shared" ca="1" si="4"/>
        <v>5.0687990000000003</v>
      </c>
      <c r="D6" s="4">
        <f t="shared" ca="1" si="5"/>
        <v>60.259569999999997</v>
      </c>
      <c r="E6" s="5">
        <f t="shared" ca="1" si="0"/>
        <v>562.743133779</v>
      </c>
      <c r="F6" s="5">
        <f t="shared" ca="1" si="0"/>
        <v>6690.07772097</v>
      </c>
      <c r="G6" s="3" t="str">
        <f t="shared" ca="1" si="1"/>
        <v>Laksevåg</v>
      </c>
      <c r="H6" s="6">
        <f t="shared" ca="1" si="7"/>
        <v>5.2647930000000001</v>
      </c>
      <c r="I6" s="63">
        <f t="shared" ca="1" si="8"/>
        <v>60.379098999999997</v>
      </c>
      <c r="J6" s="8">
        <f t="shared" ca="1" si="2"/>
        <v>584.50258365299999</v>
      </c>
      <c r="K6" s="8">
        <f t="shared" ca="1" si="2"/>
        <v>6703.3479500789999</v>
      </c>
      <c r="L6" s="2" t="s">
        <v>29</v>
      </c>
      <c r="M6" s="3" cm="1">
        <f t="array" aca="1" ref="M6" ca="1">_xlfn.XLOOKUP(B6,$R$20:$R$47,_xlfn.XLOOKUP(G6,$S$19:$V$19,$S$20:$V$47))*1.5</f>
        <v>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3"/>
        <v>Landro</v>
      </c>
      <c r="C7" s="3">
        <f t="shared" ca="1" si="4"/>
        <v>4.9672090000000004</v>
      </c>
      <c r="D7" s="4">
        <f t="shared" ca="1" si="5"/>
        <v>60.423364999999997</v>
      </c>
      <c r="E7" s="5">
        <f t="shared" ca="1" si="0"/>
        <v>551.464510389</v>
      </c>
      <c r="F7" s="5">
        <f t="shared" ca="1" si="0"/>
        <v>6708.2624056649993</v>
      </c>
      <c r="G7" s="3" t="str">
        <f t="shared" ref="G7:G26" ca="1" si="9">INDEX($Z$3:$Z$6,RANDBETWEEN(1,ROWS($Z$3:$Z$6)),1)</f>
        <v>Bergenhus</v>
      </c>
      <c r="H7" s="6">
        <f t="shared" ca="1" si="7"/>
        <v>5.3261630000000002</v>
      </c>
      <c r="I7" s="63">
        <f t="shared" ca="1" si="8"/>
        <v>60.395409000000001</v>
      </c>
      <c r="J7" s="8">
        <f t="shared" ca="1" si="2"/>
        <v>591.31594242300002</v>
      </c>
      <c r="K7" s="8">
        <f t="shared" ca="1" si="2"/>
        <v>6705.1587025890003</v>
      </c>
      <c r="L7" s="2" t="s">
        <v>17</v>
      </c>
      <c r="M7" s="3" cm="1">
        <f t="array" aca="1" ref="M7" ca="1">_xlfn.XLOOKUP(B7,$R$20:$R$47,_xlfn.XLOOKUP(G7,$S$19:$V$19,$S$20:$V$47))*1.5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3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9"/>
        <v>Ytrebygda</v>
      </c>
      <c r="H8" s="6">
        <f t="shared" ca="1" si="7"/>
        <v>5.2586760000000004</v>
      </c>
      <c r="I8" s="63">
        <f t="shared" ca="1" si="8"/>
        <v>60.290962</v>
      </c>
      <c r="J8" s="8">
        <f t="shared" ca="1" si="2"/>
        <v>583.82346819600002</v>
      </c>
      <c r="K8" s="8">
        <f t="shared" ca="1" si="2"/>
        <v>6693.5628922020005</v>
      </c>
      <c r="L8" s="2" t="s">
        <v>17</v>
      </c>
      <c r="M8" s="3" cm="1">
        <f t="array" aca="1" ref="M8" ca="1">_xlfn.XLOOKUP(B8,$R$20:$R$47,_xlfn.XLOOKUP(G8,$S$19:$V$19,$S$20:$V$47))*1.5</f>
        <v>37.5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Hellesøy</v>
      </c>
      <c r="C9" s="3">
        <f t="shared" ca="1" si="4"/>
        <v>4.7908670000000004</v>
      </c>
      <c r="D9" s="4">
        <f t="shared" ca="1" si="5"/>
        <v>60.661020999999998</v>
      </c>
      <c r="E9" s="5">
        <f t="shared" ca="1" si="0"/>
        <v>531.88684520700008</v>
      </c>
      <c r="F9" s="5">
        <f t="shared" ca="1" si="0"/>
        <v>6734.6472124410002</v>
      </c>
      <c r="G9" s="3" t="str">
        <f t="shared" ca="1" si="9"/>
        <v>Laksevåg</v>
      </c>
      <c r="H9" s="6">
        <f t="shared" ca="1" si="7"/>
        <v>5.2647930000000001</v>
      </c>
      <c r="I9" s="63">
        <f t="shared" ca="1" si="8"/>
        <v>60.379098999999997</v>
      </c>
      <c r="J9" s="8">
        <f t="shared" ca="1" si="2"/>
        <v>584.50258365299999</v>
      </c>
      <c r="K9" s="8">
        <f t="shared" ca="1" si="2"/>
        <v>6703.3479500789999</v>
      </c>
      <c r="L9" s="2" t="s">
        <v>17</v>
      </c>
      <c r="M9" s="3" cm="1">
        <f t="array" aca="1" ref="M9" ca="1">_xlfn.XLOOKUP(B9,$R$20:$R$47,_xlfn.XLOOKUP(G9,$S$19:$V$19,$S$20:$V$47))*1.5</f>
        <v>93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Kårtveit</v>
      </c>
      <c r="C10" s="3">
        <f t="shared" ca="1" si="4"/>
        <v>4.9934529999999997</v>
      </c>
      <c r="D10" s="4">
        <f t="shared" ca="1" si="5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9"/>
        <v>Bergenhus</v>
      </c>
      <c r="H10" s="6">
        <f t="shared" ca="1" si="7"/>
        <v>5.3261630000000002</v>
      </c>
      <c r="I10" s="63">
        <f t="shared" ca="1" si="8"/>
        <v>60.395409000000001</v>
      </c>
      <c r="J10" s="8">
        <f t="shared" ca="1" si="2"/>
        <v>591.31594242300002</v>
      </c>
      <c r="K10" s="8">
        <f t="shared" ca="1" si="2"/>
        <v>6705.1587025890003</v>
      </c>
      <c r="L10" s="2" t="s">
        <v>17</v>
      </c>
      <c r="M10" s="3" cm="1">
        <f t="array" aca="1" ref="M10" ca="1">_xlfn.XLOOKUP(B10,$R$20:$R$47,_xlfn.XLOOKUP(G10,$S$19:$V$19,$S$20:$V$47))*1.5</f>
        <v>49.5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Landro</v>
      </c>
      <c r="C11" s="3">
        <f t="shared" ca="1" si="4"/>
        <v>4.9672090000000004</v>
      </c>
      <c r="D11" s="4">
        <f t="shared" ca="1" si="5"/>
        <v>60.423364999999997</v>
      </c>
      <c r="E11" s="5">
        <f t="shared" ca="1" si="0"/>
        <v>551.464510389</v>
      </c>
      <c r="F11" s="5">
        <f t="shared" ca="1" si="0"/>
        <v>6708.2624056649993</v>
      </c>
      <c r="G11" s="3" t="str">
        <f t="shared" ca="1" si="9"/>
        <v>Bergenhus</v>
      </c>
      <c r="H11" s="6">
        <f t="shared" ca="1" si="7"/>
        <v>5.3261630000000002</v>
      </c>
      <c r="I11" s="63">
        <f t="shared" ca="1" si="8"/>
        <v>60.395409000000001</v>
      </c>
      <c r="J11" s="8">
        <f t="shared" ca="1" si="2"/>
        <v>591.31594242300002</v>
      </c>
      <c r="K11" s="8">
        <f t="shared" ca="1" si="2"/>
        <v>6705.1587025890003</v>
      </c>
      <c r="L11" s="2" t="s">
        <v>17</v>
      </c>
      <c r="M11" s="3" cm="1">
        <f t="array" aca="1" ref="M11" ca="1">_xlfn.XLOOKUP(B11,$R$20:$R$47,_xlfn.XLOOKUP(G11,$S$19:$V$19,$S$20:$V$47))*1.5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Hjelteryggen</v>
      </c>
      <c r="C12" s="3">
        <f t="shared" ca="1" si="4"/>
        <v>5.1544819999999998</v>
      </c>
      <c r="D12" s="4">
        <f t="shared" ca="1" si="5"/>
        <v>60.381360999999998</v>
      </c>
      <c r="E12" s="5">
        <f t="shared" ca="1" si="0"/>
        <v>572.25574612200001</v>
      </c>
      <c r="F12" s="5">
        <f t="shared" ca="1" si="0"/>
        <v>6703.5990795810003</v>
      </c>
      <c r="G12" s="3" t="str">
        <f t="shared" ca="1" si="9"/>
        <v>Årstad</v>
      </c>
      <c r="H12" s="6">
        <f t="shared" ca="1" si="7"/>
        <v>5.3523550000000002</v>
      </c>
      <c r="I12" s="63">
        <f t="shared" ca="1" si="8"/>
        <v>60.363500999999999</v>
      </c>
      <c r="J12" s="8">
        <f t="shared" ca="1" si="2"/>
        <v>594.22380445500005</v>
      </c>
      <c r="K12" s="8">
        <f t="shared" ca="1" si="2"/>
        <v>6701.6162445210002</v>
      </c>
      <c r="L12" s="2" t="s">
        <v>17</v>
      </c>
      <c r="M12" s="3" cm="1">
        <f t="array" aca="1" ref="M12" ca="1">_xlfn.XLOOKUP(B12,$R$20:$R$47,_xlfn.XLOOKUP(G12,$S$19:$V$19,$S$20:$V$47))*1.5</f>
        <v>33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Kleppe</v>
      </c>
      <c r="C13" s="3">
        <f t="shared" ca="1" si="4"/>
        <v>5.1359649999999997</v>
      </c>
      <c r="D13" s="4">
        <f t="shared" ca="1" si="5"/>
        <v>60.187809999999999</v>
      </c>
      <c r="E13" s="5">
        <f t="shared" ca="1" si="0"/>
        <v>570.19997026499993</v>
      </c>
      <c r="F13" s="5">
        <f t="shared" ca="1" si="0"/>
        <v>6682.1108540100004</v>
      </c>
      <c r="G13" s="3" t="str">
        <f t="shared" ca="1" si="9"/>
        <v>Laksevåg</v>
      </c>
      <c r="H13" s="6">
        <f t="shared" ca="1" si="7"/>
        <v>5.2647930000000001</v>
      </c>
      <c r="I13" s="63">
        <f t="shared" ca="1" si="8"/>
        <v>60.379098999999997</v>
      </c>
      <c r="J13" s="8">
        <f t="shared" ca="1" si="2"/>
        <v>584.50258365299999</v>
      </c>
      <c r="K13" s="8">
        <f t="shared" ca="1" si="2"/>
        <v>6703.3479500789999</v>
      </c>
      <c r="L13" s="2" t="s">
        <v>17</v>
      </c>
      <c r="M13" s="3" cm="1">
        <f t="array" aca="1" ref="M13" ca="1">_xlfn.XLOOKUP(B13,$R$20:$R$47,_xlfn.XLOOKUP(G13,$S$19:$V$19,$S$20:$V$47))*1.5</f>
        <v>25.5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9"/>
        <v>Bergenhus</v>
      </c>
      <c r="H14" s="6">
        <f t="shared" ca="1" si="7"/>
        <v>5.3261630000000002</v>
      </c>
      <c r="I14" s="63">
        <f t="shared" ca="1" si="8"/>
        <v>60.395409000000001</v>
      </c>
      <c r="J14" s="8">
        <f t="shared" ca="1" si="2"/>
        <v>591.31594242300002</v>
      </c>
      <c r="K14" s="8">
        <f t="shared" ca="1" si="2"/>
        <v>6705.1587025890003</v>
      </c>
      <c r="L14" s="2" t="s">
        <v>17</v>
      </c>
      <c r="M14" s="3" cm="1">
        <f t="array" aca="1" ref="M14" ca="1">_xlfn.XLOOKUP(B14,$R$20:$R$47,_xlfn.XLOOKUP(G14,$S$19:$V$19,$S$20:$V$47))*1.5</f>
        <v>49.5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9"/>
        <v>Ytrebygda</v>
      </c>
      <c r="H15" s="6">
        <f t="shared" ca="1" si="7"/>
        <v>5.2586760000000004</v>
      </c>
      <c r="I15" s="63">
        <f t="shared" ca="1" si="8"/>
        <v>60.290962</v>
      </c>
      <c r="J15" s="8">
        <f t="shared" ca="1" si="2"/>
        <v>583.82346819600002</v>
      </c>
      <c r="K15" s="8">
        <f t="shared" ca="1" si="2"/>
        <v>6693.5628922020005</v>
      </c>
      <c r="L15" s="2" t="s">
        <v>17</v>
      </c>
      <c r="M15" s="3" cm="1">
        <f t="array" aca="1" ref="M15" ca="1">_xlfn.XLOOKUP(B15,$R$20:$R$47,_xlfn.XLOOKUP(G15,$S$19:$V$19,$S$20:$V$47))*1.5</f>
        <v>31.5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Knarrevik</v>
      </c>
      <c r="C16" s="3">
        <f t="shared" ca="1" si="4"/>
        <v>5.1530250000000004</v>
      </c>
      <c r="D16" s="4">
        <f t="shared" ca="1" si="5"/>
        <v>60.368082999999999</v>
      </c>
      <c r="E16" s="5">
        <f t="shared" ca="1" si="0"/>
        <v>572.0939885250001</v>
      </c>
      <c r="F16" s="5">
        <f t="shared" ca="1" si="0"/>
        <v>6702.1249427430002</v>
      </c>
      <c r="G16" s="3" t="str">
        <f t="shared" ca="1" si="9"/>
        <v>Bergenhus</v>
      </c>
      <c r="H16" s="6">
        <f t="shared" ca="1" si="7"/>
        <v>5.3261630000000002</v>
      </c>
      <c r="I16" s="63">
        <f t="shared" ca="1" si="8"/>
        <v>60.395409000000001</v>
      </c>
      <c r="J16" s="8">
        <f t="shared" ca="1" si="2"/>
        <v>591.31594242300002</v>
      </c>
      <c r="K16" s="8">
        <f t="shared" ca="1" si="2"/>
        <v>6705.1587025890003</v>
      </c>
      <c r="L16" s="2" t="s">
        <v>17</v>
      </c>
      <c r="M16" s="3" cm="1">
        <f t="array" aca="1" ref="M16" ca="1">_xlfn.XLOOKUP(B16,$R$20:$R$47,_xlfn.XLOOKUP(G16,$S$19:$V$19,$S$20:$V$47))*1.5</f>
        <v>27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Rongøy</v>
      </c>
      <c r="C17" s="3">
        <f t="shared" ca="1" si="4"/>
        <v>4.9155160000000002</v>
      </c>
      <c r="D17" s="4">
        <f t="shared" ca="1" si="5"/>
        <v>60.507615999999999</v>
      </c>
      <c r="E17" s="5">
        <f t="shared" ca="1" si="0"/>
        <v>545.72550183600003</v>
      </c>
      <c r="F17" s="5">
        <f t="shared" ca="1" si="0"/>
        <v>6717.6160359360001</v>
      </c>
      <c r="G17" s="3" t="str">
        <f t="shared" ca="1" si="9"/>
        <v>Laksevåg</v>
      </c>
      <c r="H17" s="6">
        <f t="shared" ca="1" si="7"/>
        <v>5.2647930000000001</v>
      </c>
      <c r="I17" s="63">
        <f t="shared" ca="1" si="8"/>
        <v>60.379098999999997</v>
      </c>
      <c r="J17" s="8">
        <f t="shared" ca="1" si="2"/>
        <v>584.50258365299999</v>
      </c>
      <c r="K17" s="8">
        <f t="shared" ca="1" si="2"/>
        <v>6703.3479500789999</v>
      </c>
      <c r="L17" s="2" t="s">
        <v>17</v>
      </c>
      <c r="M17" s="3" cm="1">
        <f t="array" aca="1" ref="M17" ca="1">_xlfn.XLOOKUP(B17,$R$20:$R$47,_xlfn.XLOOKUP(G17,$S$19:$V$19,$S$20:$V$47))*1.5</f>
        <v>55.5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Hjelteryggen</v>
      </c>
      <c r="C18" s="3">
        <f t="shared" ca="1" si="4"/>
        <v>5.1544819999999998</v>
      </c>
      <c r="D18" s="4">
        <f t="shared" ca="1" si="5"/>
        <v>60.381360999999998</v>
      </c>
      <c r="E18" s="5">
        <f t="shared" ref="E18:F24" ca="1" si="10">C18*111.021</f>
        <v>572.25574612200001</v>
      </c>
      <c r="F18" s="5">
        <f t="shared" ca="1" si="10"/>
        <v>6703.5990795810003</v>
      </c>
      <c r="G18" s="3" t="str">
        <f t="shared" ca="1" si="9"/>
        <v>Laksevåg</v>
      </c>
      <c r="H18" s="6">
        <f t="shared" ca="1" si="7"/>
        <v>5.2647930000000001</v>
      </c>
      <c r="I18" s="63">
        <f t="shared" ca="1" si="8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_xlfn.XLOOKUP(B18,$R$20:$R$47,_xlfn.XLOOKUP(G18,$S$19:$V$19,$S$20:$V$47))*1.5</f>
        <v>21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Ebbesvika</v>
      </c>
      <c r="C19" s="3">
        <f t="shared" ca="1" si="4"/>
        <v>5.1401279999999998</v>
      </c>
      <c r="D19" s="4">
        <f t="shared" ca="1" si="5"/>
        <v>60.336067999999997</v>
      </c>
      <c r="E19" s="5">
        <f t="shared" ca="1" si="10"/>
        <v>570.662150688</v>
      </c>
      <c r="F19" s="5">
        <f t="shared" ca="1" si="10"/>
        <v>6698.5706054279999</v>
      </c>
      <c r="G19" s="3" t="str">
        <f t="shared" ca="1" si="9"/>
        <v>Bergenhus</v>
      </c>
      <c r="H19" s="6">
        <f t="shared" ca="1" si="7"/>
        <v>5.3261630000000002</v>
      </c>
      <c r="I19" s="63">
        <f t="shared" ca="1" si="8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_xlfn.XLOOKUP(B19,$R$20:$R$47,_xlfn.XLOOKUP(G19,$S$19:$V$19,$S$20:$V$47))*1.5</f>
        <v>40.5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Blomøy</v>
      </c>
      <c r="C20" s="3">
        <f t="shared" ca="1" si="4"/>
        <v>4.8927480000000001</v>
      </c>
      <c r="D20" s="4">
        <f t="shared" ca="1" si="5"/>
        <v>60.538108000000001</v>
      </c>
      <c r="E20" s="5">
        <f t="shared" ca="1" si="10"/>
        <v>543.19777570799999</v>
      </c>
      <c r="F20" s="5">
        <f t="shared" ca="1" si="10"/>
        <v>6721.0012882680003</v>
      </c>
      <c r="G20" s="3" t="str">
        <f t="shared" ca="1" si="9"/>
        <v>Årstad</v>
      </c>
      <c r="H20" s="6">
        <f t="shared" ca="1" si="7"/>
        <v>5.3523550000000002</v>
      </c>
      <c r="I20" s="63">
        <f t="shared" ref="I20:I26" ca="1" si="12">_xlfn.XLOOKUP(G20,$Z$3:$Z$6,$AB$3:$AB$6,0)</f>
        <v>60.363500999999999</v>
      </c>
      <c r="J20" s="8">
        <f t="shared" ca="1" si="11"/>
        <v>594.22380445500005</v>
      </c>
      <c r="K20" s="8">
        <f t="shared" ca="1" si="11"/>
        <v>6701.6162445210002</v>
      </c>
      <c r="L20" s="2" t="s">
        <v>17</v>
      </c>
      <c r="M20" s="3" cm="1">
        <f t="array" aca="1" ref="M20" ca="1">_xlfn.XLOOKUP(B20,$R$20:$R$47,_xlfn.XLOOKUP(G20,$S$19:$V$19,$S$20:$V$47))*1.5</f>
        <v>78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Knarrevik</v>
      </c>
      <c r="C21" s="3">
        <f t="shared" ca="1" si="4"/>
        <v>5.1530250000000004</v>
      </c>
      <c r="D21" s="4">
        <f t="shared" ca="1" si="5"/>
        <v>60.368082999999999</v>
      </c>
      <c r="E21" s="5">
        <f t="shared" ca="1" si="10"/>
        <v>572.0939885250001</v>
      </c>
      <c r="F21" s="5">
        <f t="shared" ca="1" si="10"/>
        <v>6702.1249427430002</v>
      </c>
      <c r="G21" s="3" t="str">
        <f t="shared" ca="1" si="9"/>
        <v>Laksevåg</v>
      </c>
      <c r="H21" s="6">
        <f t="shared" ca="1" si="7"/>
        <v>5.2647930000000001</v>
      </c>
      <c r="I21" s="63">
        <f t="shared" ca="1" si="12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_xlfn.XLOOKUP(B21,$R$20:$R$47,_xlfn.XLOOKUP(G21,$S$19:$V$19,$S$20:$V$47))*1.5</f>
        <v>16.5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Vorland</v>
      </c>
      <c r="C22" s="3">
        <f t="shared" ca="1" si="4"/>
        <v>5.0677450000000004</v>
      </c>
      <c r="D22" s="4">
        <f t="shared" ca="1" si="5"/>
        <v>60.227445000000003</v>
      </c>
      <c r="E22" s="5">
        <f t="shared" ca="1" si="10"/>
        <v>562.62611764500002</v>
      </c>
      <c r="F22" s="5">
        <f t="shared" ca="1" si="10"/>
        <v>6686.5111713450005</v>
      </c>
      <c r="G22" s="3" t="str">
        <f t="shared" ca="1" si="9"/>
        <v>Laksevåg</v>
      </c>
      <c r="H22" s="6">
        <f t="shared" ca="1" si="7"/>
        <v>5.2647930000000001</v>
      </c>
      <c r="I22" s="63">
        <f t="shared" ca="1" si="12"/>
        <v>60.379098999999997</v>
      </c>
      <c r="J22" s="8">
        <f t="shared" ca="1" si="11"/>
        <v>584.50258365299999</v>
      </c>
      <c r="K22" s="8">
        <f t="shared" ca="1" si="11"/>
        <v>6703.3479500789999</v>
      </c>
      <c r="L22" s="2" t="s">
        <v>17</v>
      </c>
      <c r="M22" s="3" cm="1">
        <f t="array" aca="1" ref="M22" ca="1">_xlfn.XLOOKUP(B22,$R$20:$R$47,_xlfn.XLOOKUP(G22,$S$19:$V$19,$S$20:$V$47))*1.5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Vorland</v>
      </c>
      <c r="C23" s="3">
        <f t="shared" ca="1" si="4"/>
        <v>5.0677450000000004</v>
      </c>
      <c r="D23" s="4">
        <f t="shared" ca="1" si="5"/>
        <v>60.227445000000003</v>
      </c>
      <c r="E23" s="5">
        <f t="shared" ca="1" si="10"/>
        <v>562.62611764500002</v>
      </c>
      <c r="F23" s="5">
        <f t="shared" ca="1" si="10"/>
        <v>6686.5111713450005</v>
      </c>
      <c r="G23" s="3" t="str">
        <f t="shared" ca="1" si="9"/>
        <v>Bergenhus</v>
      </c>
      <c r="H23" s="6">
        <f t="shared" ca="1" si="7"/>
        <v>5.3261630000000002</v>
      </c>
      <c r="I23" s="63">
        <f t="shared" ca="1" si="12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_xlfn.XLOOKUP(B23,$R$20:$R$47,_xlfn.XLOOKUP(G23,$S$19:$V$19,$S$20:$V$47))*1.5</f>
        <v>64.5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Foldnes</v>
      </c>
      <c r="C24" s="3">
        <f t="shared" ca="1" si="4"/>
        <v>5.1065680000000002</v>
      </c>
      <c r="D24" s="4">
        <f t="shared" ca="1" si="5"/>
        <v>60.375988</v>
      </c>
      <c r="E24" s="5">
        <f t="shared" ca="1" si="10"/>
        <v>566.93628592800007</v>
      </c>
      <c r="F24" s="5">
        <f t="shared" ca="1" si="10"/>
        <v>6703.0025637480003</v>
      </c>
      <c r="G24" s="3" t="str">
        <f t="shared" ca="1" si="9"/>
        <v>Ytrebygda</v>
      </c>
      <c r="H24" s="6">
        <f t="shared" ca="1" si="7"/>
        <v>5.2586760000000004</v>
      </c>
      <c r="I24" s="63">
        <f t="shared" ca="1" si="12"/>
        <v>60.290962</v>
      </c>
      <c r="J24" s="8">
        <f t="shared" ca="1" si="11"/>
        <v>583.82346819600002</v>
      </c>
      <c r="K24" s="8">
        <f t="shared" ca="1" si="11"/>
        <v>6693.5628922020005</v>
      </c>
      <c r="L24" s="2" t="s">
        <v>17</v>
      </c>
      <c r="M24" s="3" cm="1">
        <f t="array" aca="1" ref="M24" ca="1">_xlfn.XLOOKUP(B24,$R$20:$R$47,_xlfn.XLOOKUP(G24,$S$19:$V$19,$S$20:$V$47))*1.5</f>
        <v>36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Tofterøy</v>
      </c>
      <c r="C25" s="3">
        <f t="shared" ca="1" si="4"/>
        <v>5.0525099999999998</v>
      </c>
      <c r="D25" s="4">
        <f t="shared" ca="1" si="5"/>
        <v>60.185890000000001</v>
      </c>
      <c r="E25" s="5">
        <f t="shared" ref="E25:E26" ca="1" si="13">C25*111.021</f>
        <v>560.93471270999999</v>
      </c>
      <c r="F25" s="5">
        <f t="shared" ref="F25:F26" ca="1" si="14">D25*111.021</f>
        <v>6681.8976936899999</v>
      </c>
      <c r="G25" s="3" t="str">
        <f t="shared" ca="1" si="9"/>
        <v>Laksevåg</v>
      </c>
      <c r="H25" s="6">
        <f t="shared" ca="1" si="7"/>
        <v>5.2647930000000001</v>
      </c>
      <c r="I25" s="63">
        <f t="shared" ca="1" si="12"/>
        <v>60.379098999999997</v>
      </c>
      <c r="J25" s="8">
        <f t="shared" ref="J25:J26" ca="1" si="15">H25*111.021</f>
        <v>584.50258365299999</v>
      </c>
      <c r="K25" s="8">
        <f t="shared" ref="K25:K26" ca="1" si="16">I25*111.021</f>
        <v>6703.3479500789999</v>
      </c>
      <c r="L25" s="2" t="s">
        <v>17</v>
      </c>
      <c r="M25" s="3" cm="1">
        <f t="array" aca="1" ref="M25" ca="1">_xlfn.XLOOKUP(B25,$R$20:$R$47,_xlfn.XLOOKUP(G25,$S$19:$V$19,$S$20:$V$47))*1.5</f>
        <v>66</v>
      </c>
      <c r="R25" s="58" t="s">
        <v>38</v>
      </c>
      <c r="S25" s="59">
        <v>20</v>
      </c>
      <c r="T25" s="16">
        <f t="shared" ref="T25:T47" si="17">S25+7</f>
        <v>27</v>
      </c>
      <c r="U25" s="23">
        <f t="shared" ref="U25:U47" si="18">S25+4</f>
        <v>24</v>
      </c>
      <c r="V25" s="24">
        <f t="shared" ref="V25:V47" si="19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Kolltveit</v>
      </c>
      <c r="C26" s="3">
        <f t="shared" ca="1" si="4"/>
        <v>5.0878129999999997</v>
      </c>
      <c r="D26" s="4">
        <f t="shared" ca="1" si="5"/>
        <v>60.352223000000002</v>
      </c>
      <c r="E26" s="5">
        <f t="shared" ca="1" si="13"/>
        <v>564.85408707299996</v>
      </c>
      <c r="F26" s="5">
        <f t="shared" ca="1" si="14"/>
        <v>6700.3641496830005</v>
      </c>
      <c r="G26" s="3" t="str">
        <f t="shared" ca="1" si="9"/>
        <v>Bergenhus</v>
      </c>
      <c r="H26" s="6">
        <f t="shared" ca="1" si="7"/>
        <v>5.3261630000000002</v>
      </c>
      <c r="I26" s="63">
        <f t="shared" ca="1" si="12"/>
        <v>60.395409000000001</v>
      </c>
      <c r="J26" s="8">
        <f t="shared" ca="1" si="15"/>
        <v>591.31594242300002</v>
      </c>
      <c r="K26" s="8">
        <f t="shared" ca="1" si="16"/>
        <v>6705.1587025890003</v>
      </c>
      <c r="L26" s="2" t="s">
        <v>17</v>
      </c>
      <c r="M26" s="3" cm="1">
        <f t="array" aca="1" ref="M26" ca="1">_xlfn.XLOOKUP(B26,$R$20:$R$47,_xlfn.XLOOKUP(G26,$S$19:$V$19,$S$20:$V$47))*1.5</f>
        <v>39</v>
      </c>
      <c r="R26" s="58" t="s">
        <v>46</v>
      </c>
      <c r="S26" s="15">
        <v>21</v>
      </c>
      <c r="T26" s="24">
        <f t="shared" si="17"/>
        <v>28</v>
      </c>
      <c r="U26" s="17">
        <f t="shared" si="18"/>
        <v>25</v>
      </c>
      <c r="V26" s="18">
        <f t="shared" si="19"/>
        <v>29</v>
      </c>
      <c r="W26" t="s">
        <v>59</v>
      </c>
      <c r="X26">
        <v>5.0525099999999998</v>
      </c>
      <c r="Y26">
        <v>60.185890000000001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7"/>
        <v>24</v>
      </c>
      <c r="U27" s="15">
        <f t="shared" si="18"/>
        <v>21</v>
      </c>
      <c r="V27" s="17">
        <f t="shared" si="19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7"/>
        <v>22</v>
      </c>
      <c r="U28" s="19">
        <f t="shared" si="18"/>
        <v>19</v>
      </c>
      <c r="V28" s="21">
        <f t="shared" si="19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7"/>
        <v>27</v>
      </c>
      <c r="U29" s="23">
        <f t="shared" si="18"/>
        <v>24</v>
      </c>
      <c r="V29" s="24">
        <f t="shared" si="19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7"/>
        <v>22</v>
      </c>
      <c r="U30" s="19">
        <f t="shared" si="18"/>
        <v>19</v>
      </c>
      <c r="V30" s="21">
        <f t="shared" si="19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7"/>
        <v>28</v>
      </c>
      <c r="U31" s="17">
        <f t="shared" si="18"/>
        <v>25</v>
      </c>
      <c r="V31" s="18">
        <f t="shared" si="19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7"/>
        <v>36</v>
      </c>
      <c r="U32" s="37">
        <f t="shared" si="18"/>
        <v>33</v>
      </c>
      <c r="V32" s="38">
        <f t="shared" si="19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7"/>
        <v>18</v>
      </c>
      <c r="U33" s="34">
        <f t="shared" si="18"/>
        <v>15</v>
      </c>
      <c r="V33" s="19">
        <f t="shared" si="19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7"/>
        <v>7</v>
      </c>
      <c r="U34" s="43">
        <f t="shared" si="18"/>
        <v>4</v>
      </c>
      <c r="V34" s="44">
        <f t="shared" si="19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7"/>
        <v>21</v>
      </c>
      <c r="U35" s="40">
        <f t="shared" si="18"/>
        <v>18</v>
      </c>
      <c r="V35" s="35">
        <f t="shared" si="19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7"/>
        <v>40</v>
      </c>
      <c r="U36" s="38">
        <f t="shared" si="18"/>
        <v>37</v>
      </c>
      <c r="V36" s="47">
        <f t="shared" si="19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7"/>
        <v>24</v>
      </c>
      <c r="U37" s="15">
        <f t="shared" si="18"/>
        <v>21</v>
      </c>
      <c r="V37" s="17">
        <f t="shared" si="19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7"/>
        <v>39</v>
      </c>
      <c r="U38" s="36">
        <f t="shared" si="18"/>
        <v>36</v>
      </c>
      <c r="V38" s="46">
        <f t="shared" si="19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7"/>
        <v>44</v>
      </c>
      <c r="U39" s="47">
        <f t="shared" si="18"/>
        <v>41</v>
      </c>
      <c r="V39" s="51">
        <f t="shared" si="19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7"/>
        <v>7</v>
      </c>
      <c r="U40" s="43">
        <f t="shared" si="18"/>
        <v>4</v>
      </c>
      <c r="V40" s="44">
        <f t="shared" si="19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7"/>
        <v>47</v>
      </c>
      <c r="U41" s="50">
        <f t="shared" si="18"/>
        <v>44</v>
      </c>
      <c r="V41" s="52">
        <f t="shared" si="19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7"/>
        <v>35</v>
      </c>
      <c r="U42" s="48">
        <f t="shared" si="18"/>
        <v>32</v>
      </c>
      <c r="V42" s="36">
        <f t="shared" si="19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7"/>
        <v>43</v>
      </c>
      <c r="U43" s="46">
        <f t="shared" si="18"/>
        <v>40</v>
      </c>
      <c r="V43" s="50">
        <f t="shared" si="19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7"/>
        <v>51</v>
      </c>
      <c r="U44" s="52">
        <f t="shared" si="18"/>
        <v>48</v>
      </c>
      <c r="V44" s="28">
        <f t="shared" si="19"/>
        <v>52</v>
      </c>
    </row>
    <row r="45" spans="1:22" ht="15" x14ac:dyDescent="0.25">
      <c r="R45" s="58" t="s">
        <v>60</v>
      </c>
      <c r="S45" s="55">
        <v>30</v>
      </c>
      <c r="T45" s="38">
        <f t="shared" si="17"/>
        <v>37</v>
      </c>
      <c r="U45" s="56">
        <f t="shared" si="18"/>
        <v>34</v>
      </c>
      <c r="V45" s="57">
        <f t="shared" si="19"/>
        <v>38</v>
      </c>
    </row>
    <row r="46" spans="1:22" ht="15" x14ac:dyDescent="0.25">
      <c r="R46" s="58" t="s">
        <v>36</v>
      </c>
      <c r="S46" s="34">
        <v>15</v>
      </c>
      <c r="T46" s="35">
        <f t="shared" si="17"/>
        <v>22</v>
      </c>
      <c r="U46" s="19">
        <f t="shared" si="18"/>
        <v>19</v>
      </c>
      <c r="V46" s="21">
        <f t="shared" si="19"/>
        <v>23</v>
      </c>
    </row>
    <row r="47" spans="1:22" ht="15" x14ac:dyDescent="0.25">
      <c r="R47" s="58" t="s">
        <v>15</v>
      </c>
      <c r="S47" s="59">
        <v>26</v>
      </c>
      <c r="T47" s="16">
        <f t="shared" si="17"/>
        <v>33</v>
      </c>
      <c r="U47" s="23">
        <f t="shared" si="18"/>
        <v>30</v>
      </c>
      <c r="V47" s="24">
        <f t="shared" si="19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88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4"/>
        <v>5.1530250000000004</v>
      </c>
      <c r="D8" s="4">
        <f t="shared" ca="1" si="5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Telavåg</v>
      </c>
      <c r="C9" s="3">
        <f t="shared" ca="1" si="4"/>
        <v>4.9820219999999997</v>
      </c>
      <c r="D9" s="4">
        <f t="shared" ca="1" si="5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8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88</v>
      </c>
    </row>
    <row r="15" spans="1:28" ht="14.25" x14ac:dyDescent="0.2">
      <c r="A15" s="2" t="s">
        <v>26</v>
      </c>
      <c r="B15" s="3" t="str">
        <f t="shared" ca="1" si="8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22</v>
      </c>
    </row>
    <row r="16" spans="1:28" ht="14.25" x14ac:dyDescent="0.2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.25" x14ac:dyDescent="0.2">
      <c r="A17" s="2" t="s">
        <v>26</v>
      </c>
      <c r="B17" s="3" t="str">
        <f t="shared" ca="1" si="8"/>
        <v>Foldnes</v>
      </c>
      <c r="C17" s="3">
        <f t="shared" ca="1" si="4"/>
        <v>5.1065680000000002</v>
      </c>
      <c r="D17" s="4">
        <f t="shared" ref="D17:D19" ca="1" si="10">_xlfn.XLOOKUP(B17,$W$3:$W$12,$Y$3:$Y$12,0)</f>
        <v>60.375988</v>
      </c>
      <c r="E17" s="5">
        <f t="shared" ref="E17:E19" ca="1" si="11">C17*111.021</f>
        <v>566.93628592800007</v>
      </c>
      <c r="F17" s="5">
        <f t="shared" ref="F17:F19" ca="1" si="12">D17*111.021</f>
        <v>6703.0025637480003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48</v>
      </c>
    </row>
    <row r="18" spans="1:26" ht="14.25" x14ac:dyDescent="0.2">
      <c r="A18" s="2" t="s">
        <v>26</v>
      </c>
      <c r="B18" s="3" t="str">
        <f t="shared" ca="1" si="8"/>
        <v>Telavåg</v>
      </c>
      <c r="C18" s="3">
        <f t="shared" ca="1" si="4"/>
        <v>4.9820219999999997</v>
      </c>
      <c r="D18" s="4">
        <f t="shared" ca="1" si="10"/>
        <v>60.261564</v>
      </c>
      <c r="E18" s="5">
        <f t="shared" ca="1" si="11"/>
        <v>553.10906446199999</v>
      </c>
      <c r="F18" s="5">
        <f t="shared" ca="1" si="12"/>
        <v>6690.2990968439999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80</v>
      </c>
    </row>
    <row r="19" spans="1:26" ht="15" x14ac:dyDescent="0.25">
      <c r="A19" s="2" t="s">
        <v>26</v>
      </c>
      <c r="B19" s="3" t="str">
        <f t="shared" ca="1" si="8"/>
        <v>Knarrevik</v>
      </c>
      <c r="C19" s="3">
        <f t="shared" ca="1" si="4"/>
        <v>5.1530250000000004</v>
      </c>
      <c r="D19" s="4">
        <f t="shared" ca="1" si="10"/>
        <v>60.368082999999999</v>
      </c>
      <c r="E19" s="5">
        <f t="shared" ca="1" si="11"/>
        <v>572.0939885250001</v>
      </c>
      <c r="F19" s="5">
        <f t="shared" ca="1" si="12"/>
        <v>6702.1249427430002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Spjeld</v>
      </c>
      <c r="C7" s="3">
        <f t="shared" ref="C7:C16" ca="1" si="13">_xlfn.XLOOKUP(B7,$W$3:$W$12,$X$3:$X$12,0)</f>
        <v>5.0396080000000003</v>
      </c>
      <c r="D7" s="4">
        <f t="shared" ref="D7:D13" ca="1" si="14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Brattholmen</v>
      </c>
      <c r="C8" s="3">
        <f t="shared" ca="1" si="13"/>
        <v>5.1522740000000002</v>
      </c>
      <c r="D8" s="4">
        <f t="shared" ca="1" si="14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Telavåg</v>
      </c>
      <c r="C9" s="3">
        <f t="shared" ca="1" si="13"/>
        <v>4.9820219999999997</v>
      </c>
      <c r="D9" s="4">
        <f t="shared" ca="1" si="14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Foldnes</v>
      </c>
      <c r="C10" s="3">
        <f t="shared" ca="1" si="13"/>
        <v>5.1065680000000002</v>
      </c>
      <c r="D10" s="4">
        <f t="shared" ca="1" si="14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Spjeld</v>
      </c>
      <c r="C11" s="3">
        <f t="shared" ca="1" si="13"/>
        <v>5.0396080000000003</v>
      </c>
      <c r="D11" s="4">
        <f t="shared" ca="1" si="14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Spjeld</v>
      </c>
      <c r="C12" s="3">
        <f t="shared" ca="1" si="13"/>
        <v>5.0396080000000003</v>
      </c>
      <c r="D12" s="4">
        <f t="shared" ca="1" si="14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Spjeld</v>
      </c>
      <c r="C13" s="3">
        <f t="shared" ca="1" si="13"/>
        <v>5.0396080000000003</v>
      </c>
      <c r="D13" s="4">
        <f t="shared" ca="1" si="14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>
      <c r="A14" s="2" t="s">
        <v>26</v>
      </c>
      <c r="B14" s="3" t="str">
        <f t="shared" ca="1" si="12"/>
        <v>Knarrevik</v>
      </c>
      <c r="C14" s="3">
        <f t="shared" ca="1" si="13"/>
        <v>5.1530250000000004</v>
      </c>
      <c r="D14" s="4">
        <f t="shared" ref="D14:D16" ca="1" si="18">_xlfn.XLOOKUP(B14,$W$3:$W$12,$Y$3:$Y$12,0)</f>
        <v>60.368082999999999</v>
      </c>
      <c r="E14" s="5">
        <f t="shared" ref="E14:E16" ca="1" si="19">C14*111.021</f>
        <v>572.0939885250001</v>
      </c>
      <c r="F14" s="5">
        <f t="shared" ref="F14:F16" ca="1" si="20">D14*111.021</f>
        <v>6702.1249427430002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36</v>
      </c>
    </row>
    <row r="15" spans="1:28" ht="14.25" x14ac:dyDescent="0.2">
      <c r="A15" s="2" t="s">
        <v>26</v>
      </c>
      <c r="B15" s="3" t="str">
        <f t="shared" ca="1" si="12"/>
        <v>Telavåg</v>
      </c>
      <c r="C15" s="3">
        <f t="shared" ca="1" si="13"/>
        <v>4.9820219999999997</v>
      </c>
      <c r="D15" s="4">
        <f t="shared" ca="1" si="18"/>
        <v>60.261564</v>
      </c>
      <c r="E15" s="5">
        <f t="shared" ca="1" si="19"/>
        <v>553.10906446199999</v>
      </c>
      <c r="F15" s="5">
        <f t="shared" ca="1" si="20"/>
        <v>6690.2990968439999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80</v>
      </c>
    </row>
    <row r="16" spans="1:28" ht="14.25" x14ac:dyDescent="0.2">
      <c r="A16" s="2" t="s">
        <v>26</v>
      </c>
      <c r="B16" s="3" t="str">
        <f t="shared" ca="1" si="12"/>
        <v>Foldnes</v>
      </c>
      <c r="C16" s="3">
        <f t="shared" ca="1" si="13"/>
        <v>5.1065680000000002</v>
      </c>
      <c r="D16" s="4">
        <f t="shared" ca="1" si="18"/>
        <v>60.375988</v>
      </c>
      <c r="E16" s="5">
        <f t="shared" ca="1" si="19"/>
        <v>566.93628592800007</v>
      </c>
      <c r="F16" s="5">
        <f t="shared" ca="1" si="20"/>
        <v>6703.0025637480003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Kolltveit</v>
      </c>
      <c r="C5" s="3">
        <f t="shared" ref="C5:C13" ca="1" si="9">_xlfn.XLOOKUP(B5,$W$3:$W$12,$X$3:$X$12,0)</f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ref="G5:G13" ca="1" si="10">INDEX($Z$3:$Z$6,RANDBETWEEN(1,ROWS($Z$3:$Z$6)),1)</f>
        <v>Bergenhus</v>
      </c>
      <c r="H5" s="6">
        <f t="shared" ca="1" si="3"/>
        <v>5.3261630000000002</v>
      </c>
      <c r="I5" s="63">
        <f t="shared" ref="I5:I11" ca="1" si="11">_xlfn.XLOOKUP(G5,$Z$3:$Z$6,$AB$3:$AB$6,0)</f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17</v>
      </c>
      <c r="M5" s="3" cm="1">
        <f t="array" aca="1" ref="M5" ca="1">_xlfn.XLOOKUP(B5,$R$20:$R$47,_xlfn.XLOOKUP(G5,$S$19:$V$19,$S$20:$V$47))*2</f>
        <v>52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Brattholmen</v>
      </c>
      <c r="C6" s="3">
        <f t="shared" ca="1" si="9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Brattholmen</v>
      </c>
      <c r="C7" s="3">
        <f t="shared" ca="1" si="9"/>
        <v>5.1522740000000002</v>
      </c>
      <c r="D7" s="4">
        <f t="shared" ref="D7:D11" ca="1" si="12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9"/>
        <v>4.9820219999999997</v>
      </c>
      <c r="D8" s="4">
        <f t="shared" ca="1" si="12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96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Brattholmen</v>
      </c>
      <c r="C9" s="3">
        <f t="shared" ca="1" si="9"/>
        <v>5.1522740000000002</v>
      </c>
      <c r="D9" s="4">
        <f t="shared" ca="1" si="12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9"/>
        <v>5.0559289999999999</v>
      </c>
      <c r="D10" s="4">
        <f t="shared" ca="1" si="12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9"/>
        <v>5.0878129999999997</v>
      </c>
      <c r="D11" s="4">
        <f t="shared" ca="1" si="12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9"/>
        <v>5.1213329999999999</v>
      </c>
      <c r="D12" s="4">
        <f t="shared" ref="D12:D13" ca="1" si="13">_xlfn.XLOOKUP(B12,$W$3:$W$12,$Y$3:$Y$12,0)</f>
        <v>60.356560999999999</v>
      </c>
      <c r="E12" s="5">
        <f t="shared" ref="E12:E13" ca="1" si="14">C12*111.021</f>
        <v>568.57551099299997</v>
      </c>
      <c r="F12" s="5">
        <f t="shared" ref="F12:F13" ca="1" si="15">D12*111.021</f>
        <v>6700.8457587809999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Kårtveit</v>
      </c>
      <c r="C13" s="3">
        <f t="shared" ca="1" si="9"/>
        <v>4.9934529999999997</v>
      </c>
      <c r="D13" s="4">
        <f t="shared" ca="1" si="13"/>
        <v>60.388651000000003</v>
      </c>
      <c r="E13" s="5">
        <f t="shared" ca="1" si="14"/>
        <v>554.37814551299994</v>
      </c>
      <c r="F13" s="5">
        <f t="shared" ca="1" si="15"/>
        <v>6704.4084226710002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68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Spjeld</v>
      </c>
      <c r="C4" s="3">
        <f t="shared" ref="C4:C11" ca="1" si="5">_xlfn.XLOOKUP(B4,$W$3:$W$12,$X$3:$X$12,0)</f>
        <v>5.0396080000000003</v>
      </c>
      <c r="D4" s="4">
        <f t="shared" ca="1" si="2"/>
        <v>60.390343000000001</v>
      </c>
      <c r="E4" s="5">
        <f t="shared" ca="1" si="0"/>
        <v>559.50231976800001</v>
      </c>
      <c r="F4" s="5">
        <f t="shared" ca="1" si="0"/>
        <v>6704.5962702030001</v>
      </c>
      <c r="G4" s="3" t="str">
        <f t="shared" ref="G4:G11" ca="1" si="6">INDEX($Z$3:$Z$6,RANDBETWEEN(1,ROWS($Z$3:$Z$6)),1)</f>
        <v>Bergenhus</v>
      </c>
      <c r="H4" s="6">
        <f t="shared" ca="1" si="3"/>
        <v>5.3261630000000002</v>
      </c>
      <c r="I4" s="63">
        <f t="shared" ref="I4:I6" ca="1" si="7">_xlfn.XLOOKUP(G4,$Z$3:$Z$6,$AB$3:$AB$6,0)</f>
        <v>60.395409000000001</v>
      </c>
      <c r="J4" s="8">
        <f t="shared" ca="1" si="1"/>
        <v>591.31594242300002</v>
      </c>
      <c r="K4" s="8">
        <f t="shared" ca="1" si="1"/>
        <v>6705.1587025890003</v>
      </c>
      <c r="L4" s="2" t="s">
        <v>24</v>
      </c>
      <c r="M4" s="3" cm="1">
        <f t="array" aca="1" ref="M4" ca="1">_xlfn.XLOOKUP(B4,$R$20:$R$47,_xlfn.XLOOKUP(G4,$S$19:$V$19,$S$20:$V$47))*2</f>
        <v>56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Kårtveit</v>
      </c>
      <c r="C5" s="3">
        <f t="shared" ca="1" si="5"/>
        <v>4.9934529999999997</v>
      </c>
      <c r="D5" s="4">
        <f t="shared" ca="1" si="2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68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Knarrevik</v>
      </c>
      <c r="C6" s="3">
        <f t="shared" ca="1" si="5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36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Knarrevik</v>
      </c>
      <c r="C7" s="3">
        <f t="shared" ca="1" si="5"/>
        <v>5.1530250000000004</v>
      </c>
      <c r="D7" s="4">
        <f t="shared" ref="D7:D11" ca="1" si="8">_xlfn.XLOOKUP(B7,$W$3:$W$12,$Y$3:$Y$12,0)</f>
        <v>60.368082999999999</v>
      </c>
      <c r="E7" s="5">
        <f t="shared" ref="E7:E11" ca="1" si="9">C7*111.021</f>
        <v>572.0939885250001</v>
      </c>
      <c r="F7" s="5">
        <f t="shared" ref="F7:F11" ca="1" si="10">D7*111.021</f>
        <v>6702.1249427430002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36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Knappskog</v>
      </c>
      <c r="C8" s="3">
        <f t="shared" ca="1" si="5"/>
        <v>5.0559289999999999</v>
      </c>
      <c r="D8" s="4">
        <f t="shared" ca="1" si="8"/>
        <v>60.382877999999998</v>
      </c>
      <c r="E8" s="5">
        <f t="shared" ca="1" si="9"/>
        <v>561.31429350899998</v>
      </c>
      <c r="F8" s="5">
        <f t="shared" ca="1" si="10"/>
        <v>6703.7674984380001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Brattholmen</v>
      </c>
      <c r="C9" s="3">
        <f t="shared" ca="1" si="5"/>
        <v>5.1522740000000002</v>
      </c>
      <c r="D9" s="4">
        <f t="shared" ca="1" si="8"/>
        <v>60.354616</v>
      </c>
      <c r="E9" s="5">
        <f t="shared" ca="1" si="9"/>
        <v>572.01061175400002</v>
      </c>
      <c r="F9" s="5">
        <f t="shared" ca="1" si="10"/>
        <v>6700.629822936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Kårtveit</v>
      </c>
      <c r="C10" s="3">
        <f t="shared" ca="1" si="5"/>
        <v>4.9934529999999997</v>
      </c>
      <c r="D10" s="4">
        <f t="shared" ca="1" si="8"/>
        <v>60.388651000000003</v>
      </c>
      <c r="E10" s="5">
        <f t="shared" ca="1" si="9"/>
        <v>554.37814551299994</v>
      </c>
      <c r="F10" s="5">
        <f t="shared" ca="1" si="10"/>
        <v>6704.4084226710002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Telavåg</v>
      </c>
      <c r="C11" s="3">
        <f t="shared" ca="1" si="5"/>
        <v>4.9820219999999997</v>
      </c>
      <c r="D11" s="4">
        <f t="shared" ca="1" si="8"/>
        <v>60.261564</v>
      </c>
      <c r="E11" s="5">
        <f t="shared" ca="1" si="9"/>
        <v>553.10906446199999</v>
      </c>
      <c r="F11" s="5">
        <f t="shared" ca="1" si="10"/>
        <v>6690.2990968439999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94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Knappskog</v>
      </c>
      <c r="C4" s="3">
        <f t="shared" ref="C4:C6" ca="1" si="7">_xlfn.XLOOKUP(B4,$W$3:$W$12,$X$3:$X$12,0)</f>
        <v>5.0559289999999999</v>
      </c>
      <c r="D4" s="4">
        <f t="shared" ca="1" si="2"/>
        <v>60.382877999999998</v>
      </c>
      <c r="E4" s="5">
        <f t="shared" ref="E4:F4" ca="1" si="8">C4*111.021</f>
        <v>561.31429350899998</v>
      </c>
      <c r="F4" s="5">
        <f t="shared" ca="1" si="8"/>
        <v>6703.7674984380001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Kårtveit</v>
      </c>
      <c r="C5" s="3">
        <f t="shared" ca="1" si="7"/>
        <v>4.9934529999999997</v>
      </c>
      <c r="D5" s="4">
        <f t="shared" ca="1" si="2"/>
        <v>60.388651000000003</v>
      </c>
      <c r="E5" s="5">
        <f t="shared" ref="E5:F5" ca="1" si="12">C5*111.021</f>
        <v>554.37814551299994</v>
      </c>
      <c r="F5" s="5">
        <f t="shared" ca="1" si="12"/>
        <v>6704.4084226710002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68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Bildøyna</v>
      </c>
      <c r="C6" s="3">
        <f t="shared" ca="1" si="7"/>
        <v>5.1060850000000002</v>
      </c>
      <c r="D6" s="4">
        <f ca="1">_xlfn.XLOOKUP(B6,$W$3:$W$12,$Y$3:$Y$12,0)</f>
        <v>60.354084999999998</v>
      </c>
      <c r="E6" s="5">
        <f t="shared" ref="E6:F6" ca="1" si="14">C6*111.021</f>
        <v>566.88266278499998</v>
      </c>
      <c r="F6" s="5">
        <f t="shared" ca="1" si="14"/>
        <v>6700.5708707849999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44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2022-12-03T09:04:55Z</dcterms:created>
  <dcterms:modified xsi:type="dcterms:W3CDTF">2022-12-07T07:06:11Z</dcterms:modified>
</cp:coreProperties>
</file>