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B6522DBA-3D10-B84B-A5B1-AFC6A90862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7" l="1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D50" i="17"/>
  <c r="F50" i="17" s="1"/>
  <c r="G50" i="17"/>
  <c r="M50" i="17" s="1" a="1"/>
  <c r="M50" i="17" s="1"/>
  <c r="B51" i="17"/>
  <c r="D51" i="17" s="1"/>
  <c r="F51" i="17" s="1"/>
  <c r="G51" i="17"/>
  <c r="I51" i="17" s="1"/>
  <c r="K51" i="17" s="1"/>
  <c r="H51" i="17"/>
  <c r="J51" i="17" s="1"/>
  <c r="B52" i="17"/>
  <c r="C52" i="17" s="1"/>
  <c r="E52" i="17" s="1"/>
  <c r="D52" i="17"/>
  <c r="F52" i="17" s="1"/>
  <c r="G52" i="17"/>
  <c r="I52" i="17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49" i="17" l="1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<sst xmlns="http://schemas.openxmlformats.org/spreadsheetml/2006/main" count="1717" uniqueCount="94">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</sst>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workbookViewId="0">
      <selection activeCell="K68" sqref="K68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68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6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88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Knappskog</v>
      </c>
      <c r="C10" s="3">
        <f t="shared" ref="C10:C46" ca="1" si="14">_xlfn.XLOOKUP(B10,$W$3:$W$12,$X$3:$X$12,0)</f>
        <v>5.0559289999999999</v>
      </c>
      <c r="D10" s="4">
        <f t="shared" ref="D10:D46" ca="1" si="15">_xlfn.XLOOKUP(B10,$W$3:$W$12,$Y$3:$Y$12,0)</f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Kårtveit</v>
      </c>
      <c r="C12" s="3">
        <f ca="1">_xlfn.XLOOKUP(B12,$W$3:$W$12,$X$3:$X$12,0)</f>
        <v>4.9934529999999997</v>
      </c>
      <c r="D12" s="4">
        <f ca="1">_xlfn.XLOOKUP(B12,$W$3:$W$12,$Y$3:$Y$12,0)</f>
        <v>60.388651000000003</v>
      </c>
      <c r="E12" s="5">
        <f t="shared" ref="E12:E14" ca="1" si="18">C12*111.021</f>
        <v>554.37814551299994</v>
      </c>
      <c r="F12" s="5">
        <f t="shared" ref="F12:F14" ca="1" si="19">D12*111.021</f>
        <v>6704.4084226710002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60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Foldnes</v>
      </c>
      <c r="C13" s="3">
        <f t="shared" ref="C13:C14" ca="1" si="22">_xlfn.XLOOKUP(B13,$W$3:$W$12,$X$3:$X$12,0)</f>
        <v>5.1065680000000002</v>
      </c>
      <c r="D13" s="4">
        <f t="shared" ref="D13:D14" ca="1" si="23">_xlfn.XLOOKUP(B13,$W$3:$W$12,$Y$3:$Y$12,0)</f>
        <v>60.375988</v>
      </c>
      <c r="E13" s="5">
        <f t="shared" ca="1" si="18"/>
        <v>566.93628592800007</v>
      </c>
      <c r="F13" s="5">
        <f t="shared" ca="1" si="19"/>
        <v>6703.0025637480003</v>
      </c>
      <c r="G13" s="3" t="str">
        <f t="shared" ca="1" si="2"/>
        <v>Ytrebygda</v>
      </c>
      <c r="H13" s="6">
        <f t="shared" ref="H13:H14" ca="1" si="24">_xlfn.XLOOKUP(G13,$Z$3:$Z$6,$AA$3:$AA$6,0)</f>
        <v>5.2586760000000004</v>
      </c>
      <c r="I13" s="63">
        <f t="shared" ref="I13:I14" ca="1" si="25">_xlfn.XLOOKUP(G13,$Z$3:$Z$6,$AB$3:$AB$6,0)</f>
        <v>60.290962</v>
      </c>
      <c r="J13" s="8">
        <f t="shared" ca="1" si="20"/>
        <v>583.82346819600002</v>
      </c>
      <c r="K13" s="8">
        <f t="shared" ca="1" si="21"/>
        <v>6693.5628922020005</v>
      </c>
      <c r="L13" s="2" t="s">
        <v>92</v>
      </c>
      <c r="M13" s="3" cm="1">
        <f t="array" aca="1" ref="M13" ca="1">_xlfn.XLOOKUP(B13,$R$20:$R$47,_xlfn.XLOOKUP(G13,$S$19:$V$19,$S$20:$V$47))*2</f>
        <v>48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Ytrebygda</v>
      </c>
      <c r="H14" s="6">
        <f t="shared" ca="1" si="24"/>
        <v>5.2586760000000004</v>
      </c>
      <c r="I14" s="63">
        <f t="shared" ca="1" si="25"/>
        <v>60.290962</v>
      </c>
      <c r="J14" s="8">
        <f t="shared" ca="1" si="20"/>
        <v>583.82346819600002</v>
      </c>
      <c r="K14" s="8">
        <f t="shared" ca="1" si="21"/>
        <v>6693.5628922020005</v>
      </c>
      <c r="L14" s="2" t="s">
        <v>93</v>
      </c>
      <c r="M14" s="3" cm="1">
        <f t="array" aca="1" ref="M14" ca="1">_xlfn.XLOOKUP(B14,$R$20:$R$47,_xlfn.XLOOKUP(G14,$S$19:$V$19,$S$20:$V$47))*2</f>
        <v>88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" x14ac:dyDescent="0.15">
      <c r="A17" s="2" t="s">
        <v>26</v>
      </c>
      <c r="B17" s="3" t="str">
        <f t="shared" ca="1" si="0"/>
        <v>Knappskog</v>
      </c>
      <c r="C17" s="3">
        <f t="shared" ca="1" si="14"/>
        <v>5.0559289999999999</v>
      </c>
      <c r="D17" s="4">
        <f t="shared" ca="1" si="15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26">C18*111.021</f>
        <v>561.31429350899998</v>
      </c>
      <c r="F18" s="5">
        <f t="shared" ca="1" si="26"/>
        <v>6703.7674984380001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7">H18*111.021</f>
        <v>584.50258365299999</v>
      </c>
      <c r="K18" s="8">
        <f t="shared" ca="1" si="27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26"/>
        <v>572.01061175400002</v>
      </c>
      <c r="F19" s="5">
        <f t="shared" ca="1" si="26"/>
        <v>6700.629822936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Knappskog</v>
      </c>
      <c r="C20" s="3">
        <f t="shared" ca="1" si="14"/>
        <v>5.0559289999999999</v>
      </c>
      <c r="D20" s="4">
        <f t="shared" ca="1" si="15"/>
        <v>60.382877999999998</v>
      </c>
      <c r="E20" s="5">
        <f t="shared" ca="1" si="26"/>
        <v>561.31429350899998</v>
      </c>
      <c r="F20" s="5">
        <f t="shared" ca="1" si="26"/>
        <v>6703.7674984380001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27"/>
        <v>594.22380445500005</v>
      </c>
      <c r="K20" s="8">
        <f t="shared" ca="1" si="2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Spjeld</v>
      </c>
      <c r="C21" s="3">
        <f t="shared" ca="1" si="14"/>
        <v>5.0396080000000003</v>
      </c>
      <c r="D21" s="4">
        <f t="shared" ca="1" si="15"/>
        <v>60.390343000000001</v>
      </c>
      <c r="E21" s="5">
        <f t="shared" ca="1" si="26"/>
        <v>559.50231976800001</v>
      </c>
      <c r="F21" s="5">
        <f t="shared" ca="1" si="26"/>
        <v>6704.5962702030001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27"/>
        <v>591.31594242300002</v>
      </c>
      <c r="K21" s="8">
        <f t="shared" ca="1" si="27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26"/>
        <v>554.37814551299994</v>
      </c>
      <c r="F22" s="5">
        <f t="shared" ca="1" si="26"/>
        <v>6704.4084226710002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26"/>
        <v>566.88266278499998</v>
      </c>
      <c r="F23" s="5">
        <f t="shared" ca="1" si="26"/>
        <v>6700.5708707849999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27"/>
        <v>583.82346819600002</v>
      </c>
      <c r="K23" s="8">
        <f t="shared" ca="1" si="27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4"/>
        <v>5.1522740000000002</v>
      </c>
      <c r="D24" s="4">
        <f t="shared" ca="1" si="15"/>
        <v>60.354616</v>
      </c>
      <c r="E24" s="5">
        <f t="shared" ca="1" si="26"/>
        <v>572.01061175400002</v>
      </c>
      <c r="F24" s="5">
        <f t="shared" ca="1" si="26"/>
        <v>6700.629822936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26"/>
        <v>566.93628592800007</v>
      </c>
      <c r="F25" s="5">
        <f t="shared" ca="1" si="26"/>
        <v>6703.0025637480003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26"/>
        <v>572.0939885250001</v>
      </c>
      <c r="F26" s="5">
        <f t="shared" ca="1" si="26"/>
        <v>6702.1249427430002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27"/>
        <v>591.31594242300002</v>
      </c>
      <c r="K26" s="8">
        <f t="shared" ca="1" si="2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Kolltveit</v>
      </c>
      <c r="C27" s="3">
        <f t="shared" ca="1" si="14"/>
        <v>5.0878129999999997</v>
      </c>
      <c r="D27" s="4">
        <f t="shared" ca="1" si="15"/>
        <v>60.352223000000002</v>
      </c>
      <c r="E27" s="5">
        <f t="shared" ca="1" si="26"/>
        <v>564.85408707299996</v>
      </c>
      <c r="F27" s="5">
        <f t="shared" ca="1" si="26"/>
        <v>6700.3641496830005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26"/>
        <v>572.0939885250001</v>
      </c>
      <c r="F28" s="5">
        <f t="shared" ca="1" si="26"/>
        <v>6702.1249427430002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27"/>
        <v>591.31594242300002</v>
      </c>
      <c r="K28" s="8">
        <f t="shared" ca="1" si="27"/>
        <v>6705.1587025890003</v>
      </c>
      <c r="L28" s="2" t="s">
        <v>17</v>
      </c>
      <c r="M28" s="3" cm="1">
        <f t="array" aca="1" ref="M28" ca="1">_xlfn.XLOOKUP(B28,$R$20:$R$47,_xlfn.XLOOKUP(G28,$S$19:$V$19,$S$20:$V$47))*2</f>
        <v>36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26"/>
        <v>564.85408707299996</v>
      </c>
      <c r="F29" s="5">
        <f t="shared" ca="1" si="26"/>
        <v>6700.3641496830005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26"/>
        <v>554.37814551299994</v>
      </c>
      <c r="F30" s="5">
        <f t="shared" ca="1" si="26"/>
        <v>6704.4084226710002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60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26"/>
        <v>561.31429350899998</v>
      </c>
      <c r="F31" s="5">
        <f t="shared" ca="1" si="26"/>
        <v>6703.7674984380001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27"/>
        <v>583.82346819600002</v>
      </c>
      <c r="K31" s="8">
        <f t="shared" ca="1" si="2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Kårtveit</v>
      </c>
      <c r="C32" s="3">
        <f t="shared" ca="1" si="14"/>
        <v>4.9934529999999997</v>
      </c>
      <c r="D32" s="4">
        <f t="shared" ca="1" si="15"/>
        <v>60.388651000000003</v>
      </c>
      <c r="E32" s="5">
        <f t="shared" ca="1" si="26"/>
        <v>554.37814551299994</v>
      </c>
      <c r="F32" s="5">
        <f t="shared" ca="1" si="26"/>
        <v>6704.4084226710002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27"/>
        <v>594.22380445500005</v>
      </c>
      <c r="K32" s="8">
        <f t="shared" ca="1" si="27"/>
        <v>6701.6162445210002</v>
      </c>
      <c r="L32" s="2" t="s">
        <v>17</v>
      </c>
      <c r="M32" s="3" cm="1">
        <f t="array" aca="1" ref="M32" ca="1">_xlfn.XLOOKUP(B32,$R$20:$R$47,_xlfn.XLOOKUP(G32,$S$19:$V$19,$S$20:$V$47))*2</f>
        <v>68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Foldnes</v>
      </c>
      <c r="C33" s="3">
        <f t="shared" ca="1" si="14"/>
        <v>5.1065680000000002</v>
      </c>
      <c r="D33" s="4">
        <f t="shared" ca="1" si="15"/>
        <v>60.375988</v>
      </c>
      <c r="E33" s="5">
        <f t="shared" ca="1" si="26"/>
        <v>566.93628592800007</v>
      </c>
      <c r="F33" s="5">
        <f t="shared" ca="1" si="26"/>
        <v>6703.0025637480003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27"/>
        <v>591.31594242300002</v>
      </c>
      <c r="K33" s="8">
        <f t="shared" ca="1" si="27"/>
        <v>6705.1587025890003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Brattholmen</v>
      </c>
      <c r="C34" s="3">
        <f t="shared" ca="1" si="14"/>
        <v>5.1522740000000002</v>
      </c>
      <c r="D34" s="4">
        <f t="shared" ca="1" si="15"/>
        <v>60.354616</v>
      </c>
      <c r="E34" s="5">
        <f t="shared" ref="E34:F46" ca="1" si="31">C34*111.021</f>
        <v>572.01061175400002</v>
      </c>
      <c r="F34" s="5">
        <f t="shared" ca="1" si="31"/>
        <v>6700.629822936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6" ca="1" si="32">H34*111.021</f>
        <v>594.22380445500005</v>
      </c>
      <c r="K34" s="8">
        <f t="shared" ca="1" si="32"/>
        <v>6701.6162445210002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31"/>
        <v>553.10906446199999</v>
      </c>
      <c r="F35" s="5">
        <f t="shared" ca="1" si="31"/>
        <v>6690.2990968439999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31"/>
        <v>553.10906446199999</v>
      </c>
      <c r="F36" s="5">
        <f t="shared" ca="1" si="31"/>
        <v>6690.2990968439999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94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Spjeld</v>
      </c>
      <c r="C37" s="3">
        <f t="shared" ca="1" si="14"/>
        <v>5.0396080000000003</v>
      </c>
      <c r="D37" s="4">
        <f t="shared" ca="1" si="15"/>
        <v>60.390343000000001</v>
      </c>
      <c r="E37" s="5">
        <f t="shared" ca="1" si="31"/>
        <v>559.50231976800001</v>
      </c>
      <c r="F37" s="5">
        <f t="shared" ca="1" si="31"/>
        <v>6704.5962702030001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32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31"/>
        <v>554.37814551299994</v>
      </c>
      <c r="F38" s="5">
        <f t="shared" ca="1" si="31"/>
        <v>6704.4084226710002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52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31"/>
        <v>553.10906446199999</v>
      </c>
      <c r="F39" s="5">
        <f t="shared" ca="1" si="31"/>
        <v>6690.2990968439999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32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96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Brattholmen</v>
      </c>
      <c r="C40" s="3">
        <f t="shared" ca="1" si="14"/>
        <v>5.1522740000000002</v>
      </c>
      <c r="D40" s="4">
        <f t="shared" ca="1" si="15"/>
        <v>60.354616</v>
      </c>
      <c r="E40" s="5">
        <f t="shared" ca="1" si="31"/>
        <v>572.01061175400002</v>
      </c>
      <c r="F40" s="5">
        <f t="shared" ca="1" si="31"/>
        <v>6700.629822936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48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Straume</v>
      </c>
      <c r="C41" s="3">
        <f t="shared" ca="1" si="14"/>
        <v>5.1213329999999999</v>
      </c>
      <c r="D41" s="4">
        <f t="shared" ca="1" si="15"/>
        <v>60.356560999999999</v>
      </c>
      <c r="E41" s="5">
        <f t="shared" ca="1" si="31"/>
        <v>568.57551099299997</v>
      </c>
      <c r="F41" s="5">
        <f t="shared" ca="1" si="31"/>
        <v>6700.8457587809999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32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Straume</v>
      </c>
      <c r="C42" s="3">
        <f t="shared" ca="1" si="14"/>
        <v>5.1213329999999999</v>
      </c>
      <c r="D42" s="4">
        <f t="shared" ca="1" si="15"/>
        <v>60.356560999999999</v>
      </c>
      <c r="E42" s="5">
        <f t="shared" ca="1" si="31"/>
        <v>568.57551099299997</v>
      </c>
      <c r="F42" s="5">
        <f t="shared" ca="1" si="31"/>
        <v>6700.8457587809999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32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ca="1" si="14"/>
        <v>5.0878129999999997</v>
      </c>
      <c r="D43" s="4">
        <f t="shared" ca="1" si="15"/>
        <v>60.352223000000002</v>
      </c>
      <c r="E43" s="5">
        <f t="shared" ca="1" si="31"/>
        <v>564.85408707299996</v>
      </c>
      <c r="F43" s="5">
        <f t="shared" ca="1" si="31"/>
        <v>6700.3641496830005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Brattholmen</v>
      </c>
      <c r="C44" s="3">
        <f t="shared" ca="1" si="14"/>
        <v>5.1522740000000002</v>
      </c>
      <c r="D44" s="4">
        <f t="shared" ca="1" si="15"/>
        <v>60.354616</v>
      </c>
      <c r="E44" s="5">
        <f t="shared" ca="1" si="31"/>
        <v>572.01061175400002</v>
      </c>
      <c r="F44" s="5">
        <f t="shared" ca="1" si="31"/>
        <v>6700.629822936</v>
      </c>
      <c r="G44" s="3" t="str">
        <f t="shared" ca="1" si="2"/>
        <v>Årstad</v>
      </c>
      <c r="H44" s="6">
        <f t="shared" ca="1" si="16"/>
        <v>5.3523550000000002</v>
      </c>
      <c r="I44" s="63">
        <f t="shared" ca="1" si="17"/>
        <v>60.363500999999999</v>
      </c>
      <c r="J44" s="8">
        <f t="shared" ca="1" si="32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50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Spjeld</v>
      </c>
      <c r="C45" s="3">
        <f t="shared" ca="1" si="14"/>
        <v>5.0396080000000003</v>
      </c>
      <c r="D45" s="4">
        <f t="shared" ca="1" si="15"/>
        <v>60.390343000000001</v>
      </c>
      <c r="E45" s="5">
        <f t="shared" ca="1" si="31"/>
        <v>559.50231976800001</v>
      </c>
      <c r="F45" s="5">
        <f t="shared" ca="1" si="31"/>
        <v>6704.5962702030001</v>
      </c>
      <c r="G45" s="3" t="str">
        <f t="shared" ca="1" si="2"/>
        <v>Laksevåg</v>
      </c>
      <c r="H45" s="6">
        <f t="shared" ca="1" si="16"/>
        <v>5.2647930000000001</v>
      </c>
      <c r="I45" s="63">
        <f t="shared" ca="1" si="17"/>
        <v>60.379098999999997</v>
      </c>
      <c r="J45" s="8">
        <f t="shared" ca="1" si="32"/>
        <v>584.50258365299999</v>
      </c>
      <c r="K45" s="8">
        <f t="shared" ca="1" si="32"/>
        <v>6703.3479500789999</v>
      </c>
      <c r="L45" s="2" t="s">
        <v>17</v>
      </c>
      <c r="M45" s="3" cm="1">
        <f t="array" aca="1" ref="M45" ca="1">_xlfn.XLOOKUP(B45,$R$20:$R$47,_xlfn.XLOOKUP(G45,$S$19:$V$19,$S$20:$V$47))*2</f>
        <v>42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Straume</v>
      </c>
      <c r="C46" s="3">
        <f t="shared" ca="1" si="14"/>
        <v>5.1213329999999999</v>
      </c>
      <c r="D46" s="4">
        <f t="shared" ca="1" si="15"/>
        <v>60.356560999999999</v>
      </c>
      <c r="E46" s="5">
        <f t="shared" ca="1" si="31"/>
        <v>568.57551099299997</v>
      </c>
      <c r="F46" s="5">
        <f t="shared" ca="1" si="31"/>
        <v>6700.8457587809999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Kolltveit</v>
      </c>
      <c r="C47" s="3">
        <f t="shared" ref="C47:C50" ca="1" si="33">_xlfn.XLOOKUP(B47,$W$3:$W$12,$X$3:$X$12,0)</f>
        <v>5.0878129999999997</v>
      </c>
      <c r="D47" s="4">
        <f t="shared" ref="D47:D50" ca="1" si="34">_xlfn.XLOOKUP(B47,$W$3:$W$12,$Y$3:$Y$12,0)</f>
        <v>60.352223000000002</v>
      </c>
      <c r="E47" s="5">
        <f t="shared" ref="E47:E50" ca="1" si="35">C47*111.021</f>
        <v>564.85408707299996</v>
      </c>
      <c r="F47" s="5">
        <f t="shared" ref="F47:F50" ca="1" si="36">D47*111.021</f>
        <v>6700.3641496830005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54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Telavåg</v>
      </c>
      <c r="C48" s="3">
        <f t="shared" ca="1" si="33"/>
        <v>4.9820219999999997</v>
      </c>
      <c r="D48" s="4">
        <f t="shared" ca="1" si="34"/>
        <v>60.261564</v>
      </c>
      <c r="E48" s="5">
        <f t="shared" ca="1" si="35"/>
        <v>553.10906446199999</v>
      </c>
      <c r="F48" s="5">
        <f t="shared" ca="1" si="36"/>
        <v>6690.2990968439999</v>
      </c>
      <c r="G48" s="3" t="str">
        <f t="shared" ca="1" si="2"/>
        <v>Årstad</v>
      </c>
      <c r="H48" s="6">
        <f t="shared" ca="1" si="37"/>
        <v>5.3523550000000002</v>
      </c>
      <c r="I48" s="63">
        <f t="shared" ca="1" si="38"/>
        <v>60.363500999999999</v>
      </c>
      <c r="J48" s="8">
        <f t="shared" ca="1" si="39"/>
        <v>594.22380445500005</v>
      </c>
      <c r="K48" s="8">
        <f t="shared" ca="1" si="40"/>
        <v>6701.6162445210002</v>
      </c>
      <c r="L48" s="2" t="s">
        <v>17</v>
      </c>
      <c r="M48" s="3" cm="1">
        <f t="array" aca="1" ref="M48" ca="1">_xlfn.XLOOKUP(B48,$R$20:$R$47,_xlfn.XLOOKUP(G48,$S$19:$V$19,$S$20:$V$47))*2</f>
        <v>96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Brattholmen</v>
      </c>
      <c r="C49" s="3">
        <f t="shared" ca="1" si="33"/>
        <v>5.1522740000000002</v>
      </c>
      <c r="D49" s="4">
        <f t="shared" ca="1" si="34"/>
        <v>60.354616</v>
      </c>
      <c r="E49" s="5">
        <f t="shared" ca="1" si="35"/>
        <v>572.01061175400002</v>
      </c>
      <c r="F49" s="5">
        <f t="shared" ca="1" si="36"/>
        <v>6700.629822936</v>
      </c>
      <c r="G49" s="3" t="str">
        <f t="shared" ca="1" si="2"/>
        <v>Ytrebygda</v>
      </c>
      <c r="H49" s="6">
        <f t="shared" ca="1" si="37"/>
        <v>5.2586760000000004</v>
      </c>
      <c r="I49" s="63">
        <f t="shared" ca="1" si="38"/>
        <v>60.290962</v>
      </c>
      <c r="J49" s="8">
        <f t="shared" ca="1" si="39"/>
        <v>583.82346819600002</v>
      </c>
      <c r="K49" s="8">
        <f t="shared" ca="1" si="40"/>
        <v>6693.5628922020005</v>
      </c>
      <c r="L49" s="2" t="s">
        <v>17</v>
      </c>
      <c r="M49" s="3" cm="1">
        <f t="array" aca="1" ref="M49" ca="1">_xlfn.XLOOKUP(B49,$R$20:$R$47,_xlfn.XLOOKUP(G49,$S$19:$V$19,$S$20:$V$47))*2</f>
        <v>42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Spjeld</v>
      </c>
      <c r="C50" s="3">
        <f t="shared" ca="1" si="33"/>
        <v>5.0396080000000003</v>
      </c>
      <c r="D50" s="4">
        <f t="shared" ca="1" si="34"/>
        <v>60.390343000000001</v>
      </c>
      <c r="E50" s="5">
        <f t="shared" ca="1" si="35"/>
        <v>559.50231976800001</v>
      </c>
      <c r="F50" s="5">
        <f t="shared" ca="1" si="36"/>
        <v>6704.5962702030001</v>
      </c>
      <c r="G50" s="3" t="str">
        <f t="shared" ca="1" si="2"/>
        <v>Bergenhus</v>
      </c>
      <c r="H50" s="6">
        <f t="shared" ca="1" si="37"/>
        <v>5.3261630000000002</v>
      </c>
      <c r="I50" s="63">
        <f t="shared" ca="1" si="38"/>
        <v>60.395409000000001</v>
      </c>
      <c r="J50" s="8">
        <f t="shared" ca="1" si="39"/>
        <v>591.31594242300002</v>
      </c>
      <c r="K50" s="8">
        <f t="shared" ca="1" si="40"/>
        <v>6705.1587025890003</v>
      </c>
      <c r="L50" s="2" t="s">
        <v>17</v>
      </c>
      <c r="M50" s="3" cm="1">
        <f t="array" aca="1" ref="M50" ca="1">_xlfn.XLOOKUP(B50,$R$20:$R$47,_xlfn.XLOOKUP(G50,$S$19:$V$19,$S$20:$V$47))*2</f>
        <v>56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Knappskog</v>
      </c>
      <c r="C51" s="3">
        <f t="shared" ref="C51:C68" ca="1" si="44">_xlfn.XLOOKUP(B51,$W$3:$W$12,$X$3:$X$12,0)</f>
        <v>5.0559289999999999</v>
      </c>
      <c r="D51" s="4">
        <f t="shared" ref="D51:D68" ca="1" si="45">_xlfn.XLOOKUP(B51,$W$3:$W$12,$Y$3:$Y$12,0)</f>
        <v>60.382877999999998</v>
      </c>
      <c r="E51" s="5">
        <f t="shared" ref="E51:E68" ca="1" si="46">C51*111.021</f>
        <v>561.31429350899998</v>
      </c>
      <c r="F51" s="5">
        <f t="shared" ref="F51:F68" ca="1" si="47">D51*111.021</f>
        <v>6703.7674984380001</v>
      </c>
      <c r="G51" s="3" t="str">
        <f t="shared" ca="1" si="2"/>
        <v>Bergenhus</v>
      </c>
      <c r="H51" s="6">
        <f t="shared" ref="H51:H68" ca="1" si="48">_xlfn.XLOOKUP(G51,$Z$3:$Z$6,$AA$3:$AA$6,0)</f>
        <v>5.3261630000000002</v>
      </c>
      <c r="I51" s="63">
        <f t="shared" ref="I51:I68" ca="1" si="49">_xlfn.XLOOKUP(G51,$Z$3:$Z$6,$AB$3:$AB$6,0)</f>
        <v>60.395409000000001</v>
      </c>
      <c r="J51" s="8">
        <f t="shared" ref="J51:J68" ca="1" si="50">H51*111.021</f>
        <v>591.31594242300002</v>
      </c>
      <c r="K51" s="8">
        <f t="shared" ref="K51:K68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54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Knappskog</v>
      </c>
      <c r="C52" s="3">
        <f t="shared" ca="1" si="44"/>
        <v>5.0559289999999999</v>
      </c>
      <c r="D52" s="4">
        <f t="shared" ca="1" si="45"/>
        <v>60.382877999999998</v>
      </c>
      <c r="E52" s="5">
        <f t="shared" ca="1" si="46"/>
        <v>561.31429350899998</v>
      </c>
      <c r="F52" s="5">
        <f t="shared" ca="1" si="47"/>
        <v>6703.7674984380001</v>
      </c>
      <c r="G52" s="3" t="str">
        <f t="shared" ca="1" si="2"/>
        <v>Årstad</v>
      </c>
      <c r="H52" s="6">
        <f t="shared" ca="1" si="48"/>
        <v>5.3523550000000002</v>
      </c>
      <c r="I52" s="63">
        <f t="shared" ca="1" si="49"/>
        <v>60.363500999999999</v>
      </c>
      <c r="J52" s="8">
        <f t="shared" ca="1" si="50"/>
        <v>594.22380445500005</v>
      </c>
      <c r="K52" s="8">
        <f t="shared" ca="1" si="51"/>
        <v>6701.6162445210002</v>
      </c>
      <c r="L52" s="2" t="s">
        <v>17</v>
      </c>
      <c r="M52" s="3" cm="1">
        <f t="array" aca="1" ref="M52" ca="1">_xlfn.XLOOKUP(B52,$R$20:$R$47,_xlfn.XLOOKUP(G52,$S$19:$V$19,$S$20:$V$47))*2</f>
        <v>58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Kårtveit</v>
      </c>
      <c r="C53" s="3">
        <f t="shared" ca="1" si="44"/>
        <v>4.9934529999999997</v>
      </c>
      <c r="D53" s="4">
        <f t="shared" ca="1" si="45"/>
        <v>60.388651000000003</v>
      </c>
      <c r="E53" s="5">
        <f t="shared" ca="1" si="46"/>
        <v>554.37814551299994</v>
      </c>
      <c r="F53" s="5">
        <f t="shared" ca="1" si="47"/>
        <v>6704.4084226710002</v>
      </c>
      <c r="G53" s="3" t="str">
        <f t="shared" ca="1" si="2"/>
        <v>Laksevåg</v>
      </c>
      <c r="H53" s="6">
        <f t="shared" ca="1" si="48"/>
        <v>5.2647930000000001</v>
      </c>
      <c r="I53" s="63">
        <f t="shared" ca="1" si="49"/>
        <v>60.379098999999997</v>
      </c>
      <c r="J53" s="8">
        <f t="shared" ca="1" si="50"/>
        <v>584.50258365299999</v>
      </c>
      <c r="K53" s="8">
        <f t="shared" ca="1" si="51"/>
        <v>6703.3479500789999</v>
      </c>
      <c r="L53" s="2" t="s">
        <v>17</v>
      </c>
      <c r="M53" s="3" cm="1">
        <f t="array" aca="1" ref="M53" ca="1">_xlfn.XLOOKUP(B53,$R$20:$R$47,_xlfn.XLOOKUP(G53,$S$19:$V$19,$S$20:$V$47))*2</f>
        <v>52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Telavåg</v>
      </c>
      <c r="C54" s="3">
        <f t="shared" ca="1" si="44"/>
        <v>4.9820219999999997</v>
      </c>
      <c r="D54" s="4">
        <f t="shared" ca="1" si="45"/>
        <v>60.261564</v>
      </c>
      <c r="E54" s="5">
        <f t="shared" ca="1" si="46"/>
        <v>553.10906446199999</v>
      </c>
      <c r="F54" s="5">
        <f t="shared" ca="1" si="47"/>
        <v>6690.2990968439999</v>
      </c>
      <c r="G54" s="3" t="str">
        <f t="shared" ca="1" si="2"/>
        <v>Ytrebygda</v>
      </c>
      <c r="H54" s="6">
        <f t="shared" ca="1" si="48"/>
        <v>5.2586760000000004</v>
      </c>
      <c r="I54" s="63">
        <f t="shared" ca="1" si="49"/>
        <v>60.290962</v>
      </c>
      <c r="J54" s="8">
        <f t="shared" ca="1" si="50"/>
        <v>583.82346819600002</v>
      </c>
      <c r="K54" s="8">
        <f t="shared" ca="1" si="51"/>
        <v>6693.5628922020005</v>
      </c>
      <c r="L54" s="2" t="s">
        <v>17</v>
      </c>
      <c r="M54" s="3" cm="1">
        <f t="array" aca="1" ref="M54" ca="1">_xlfn.XLOOKUP(B54,$R$20:$R$47,_xlfn.XLOOKUP(G54,$S$19:$V$19,$S$20:$V$47))*2</f>
        <v>88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7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36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40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42" ca="1" si="14">_xlfn.XLOOKUP(B10,$W$3:$W$12,$X$3:$X$12,0)</f>
        <v>4.9934529999999997</v>
      </c>
      <c r="D10" s="4">
        <f t="shared" ref="D10:D42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Årstad</v>
      </c>
      <c r="H10" s="6">
        <f t="shared" ref="H10:H42" ca="1" si="16">_xlfn.XLOOKUP(G10,$Z$3:$Z$6,$AA$3:$AA$6,0)</f>
        <v>5.3523550000000002</v>
      </c>
      <c r="I10" s="63">
        <f t="shared" ref="I10:I42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68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88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Telavåg</v>
      </c>
      <c r="C12" s="3">
        <f t="shared" ca="1" si="14"/>
        <v>4.9820219999999997</v>
      </c>
      <c r="D12" s="4">
        <f t="shared" ca="1" si="15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Brattholmen</v>
      </c>
      <c r="C13" s="3">
        <f t="shared" ca="1" si="14"/>
        <v>5.1522740000000002</v>
      </c>
      <c r="D13" s="4">
        <f t="shared" ca="1" si="15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Knappskog</v>
      </c>
      <c r="C14" s="3">
        <f t="shared" ca="1" si="14"/>
        <v>5.0559289999999999</v>
      </c>
      <c r="D14" s="4">
        <f t="shared" ca="1" si="15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" x14ac:dyDescent="0.15">
      <c r="A15" s="2" t="s">
        <v>26</v>
      </c>
      <c r="B15" s="3" t="str">
        <f t="shared" ca="1" si="0"/>
        <v>Kårtveit</v>
      </c>
      <c r="C15" s="3">
        <f t="shared" ca="1" si="14"/>
        <v>4.9934529999999997</v>
      </c>
      <c r="D15" s="4">
        <f t="shared" ca="1" si="15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0"/>
        <v>Brattholmen</v>
      </c>
      <c r="C16" s="3">
        <f t="shared" ca="1" si="14"/>
        <v>5.1522740000000002</v>
      </c>
      <c r="D16" s="4">
        <f t="shared" ca="1" si="15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18">C18*111.021</f>
        <v>572.0939885250001</v>
      </c>
      <c r="F18" s="5">
        <f t="shared" ca="1" si="18"/>
        <v>6702.1249427430002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4"/>
        <v>5.0559289999999999</v>
      </c>
      <c r="D19" s="4">
        <f t="shared" ca="1" si="15"/>
        <v>60.382877999999998</v>
      </c>
      <c r="E19" s="5">
        <f t="shared" ca="1" si="18"/>
        <v>561.31429350899998</v>
      </c>
      <c r="F19" s="5">
        <f t="shared" ca="1" si="18"/>
        <v>6703.7674984380001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18"/>
        <v>554.37814551299994</v>
      </c>
      <c r="F20" s="5">
        <f t="shared" ca="1" si="18"/>
        <v>6704.4084226710002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18"/>
        <v>566.93628592800007</v>
      </c>
      <c r="F21" s="5">
        <f t="shared" ca="1" si="18"/>
        <v>6703.0025637480003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18"/>
        <v>568.57551099299997</v>
      </c>
      <c r="F22" s="5">
        <f t="shared" ca="1" si="18"/>
        <v>6700.8457587809999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Knarrevik</v>
      </c>
      <c r="C23" s="3">
        <f t="shared" ca="1" si="14"/>
        <v>5.1530250000000004</v>
      </c>
      <c r="D23" s="4">
        <f t="shared" ca="1" si="15"/>
        <v>60.368082999999999</v>
      </c>
      <c r="E23" s="5">
        <f t="shared" ca="1" si="18"/>
        <v>572.0939885250001</v>
      </c>
      <c r="F23" s="5">
        <f t="shared" ca="1" si="18"/>
        <v>6702.1249427430002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14"/>
        <v>5.1065680000000002</v>
      </c>
      <c r="D24" s="4">
        <f t="shared" ca="1" si="15"/>
        <v>60.375988</v>
      </c>
      <c r="E24" s="5">
        <f t="shared" ca="1" si="18"/>
        <v>566.93628592800007</v>
      </c>
      <c r="F24" s="5">
        <f t="shared" ca="1" si="18"/>
        <v>6703.0025637480003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4"/>
        <v>5.0396080000000003</v>
      </c>
      <c r="D25" s="4">
        <f t="shared" ca="1" si="15"/>
        <v>60.390343000000001</v>
      </c>
      <c r="E25" s="5">
        <f t="shared" ca="1" si="18"/>
        <v>559.50231976800001</v>
      </c>
      <c r="F25" s="5">
        <f t="shared" ca="1" si="18"/>
        <v>6704.5962702030001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18"/>
        <v>572.0939885250001</v>
      </c>
      <c r="F26" s="5">
        <f t="shared" ca="1" si="18"/>
        <v>6702.1249427430002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18"/>
        <v>553.10906446199999</v>
      </c>
      <c r="F27" s="5">
        <f t="shared" ca="1" si="18"/>
        <v>6690.2990968439999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Brattholmen</v>
      </c>
      <c r="C28" s="3">
        <f t="shared" ca="1" si="14"/>
        <v>5.1522740000000002</v>
      </c>
      <c r="D28" s="4">
        <f t="shared" ca="1" si="15"/>
        <v>60.354616</v>
      </c>
      <c r="E28" s="5">
        <f t="shared" ca="1" si="18"/>
        <v>572.01061175400002</v>
      </c>
      <c r="F28" s="5">
        <f t="shared" ca="1" si="18"/>
        <v>6700.629822936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19"/>
        <v>591.31594242300002</v>
      </c>
      <c r="K28" s="8">
        <f t="shared" ca="1" si="19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18"/>
        <v>572.01061175400002</v>
      </c>
      <c r="F29" s="5">
        <f t="shared" ca="1" si="18"/>
        <v>6700.629822936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19"/>
        <v>591.31594242300002</v>
      </c>
      <c r="K29" s="8">
        <f t="shared" ca="1" si="19"/>
        <v>6705.1587025890003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Knarrevik</v>
      </c>
      <c r="C31" s="3">
        <f t="shared" ca="1" si="14"/>
        <v>5.1530250000000004</v>
      </c>
      <c r="D31" s="4">
        <f t="shared" ca="1" si="15"/>
        <v>60.368082999999999</v>
      </c>
      <c r="E31" s="5">
        <f t="shared" ca="1" si="18"/>
        <v>572.0939885250001</v>
      </c>
      <c r="F31" s="5">
        <f t="shared" ca="1" si="18"/>
        <v>6702.1249427430002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Bildøyna</v>
      </c>
      <c r="C32" s="3">
        <f t="shared" ca="1" si="14"/>
        <v>5.1060850000000002</v>
      </c>
      <c r="D32" s="4">
        <f t="shared" ca="1" si="15"/>
        <v>60.354084999999998</v>
      </c>
      <c r="E32" s="5">
        <f t="shared" ca="1" si="18"/>
        <v>566.88266278499998</v>
      </c>
      <c r="F32" s="5">
        <f t="shared" ca="1" si="18"/>
        <v>6700.5708707849999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44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19"/>
        <v>591.31594242300002</v>
      </c>
      <c r="K33" s="8">
        <f t="shared" ca="1" si="19"/>
        <v>6705.1587025890003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4"/>
        <v>5.1530250000000004</v>
      </c>
      <c r="D34" s="4">
        <f t="shared" ca="1" si="15"/>
        <v>60.368082999999999</v>
      </c>
      <c r="E34" s="5">
        <f t="shared" ref="E34:F42" ca="1" si="23">C34*111.021</f>
        <v>572.0939885250001</v>
      </c>
      <c r="F34" s="5">
        <f t="shared" ca="1" si="23"/>
        <v>6702.1249427430002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2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4"/>
        <v>4.9934529999999997</v>
      </c>
      <c r="D35" s="4">
        <f t="shared" ca="1" si="15"/>
        <v>60.388651000000003</v>
      </c>
      <c r="E35" s="5">
        <f t="shared" ca="1" si="23"/>
        <v>554.37814551299994</v>
      </c>
      <c r="F35" s="5">
        <f t="shared" ca="1" si="23"/>
        <v>6704.4084226710002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68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4"/>
        <v>5.1522740000000002</v>
      </c>
      <c r="D36" s="4">
        <f t="shared" ca="1" si="15"/>
        <v>60.354616</v>
      </c>
      <c r="E36" s="5">
        <f t="shared" ca="1" si="23"/>
        <v>572.01061175400002</v>
      </c>
      <c r="F36" s="5">
        <f t="shared" ca="1" si="23"/>
        <v>6700.629822936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Bildøyna</v>
      </c>
      <c r="C37" s="3">
        <f t="shared" ca="1" si="14"/>
        <v>5.1060850000000002</v>
      </c>
      <c r="D37" s="4">
        <f t="shared" ca="1" si="15"/>
        <v>60.354084999999998</v>
      </c>
      <c r="E37" s="5">
        <f t="shared" ca="1" si="23"/>
        <v>566.88266278499998</v>
      </c>
      <c r="F37" s="5">
        <f t="shared" ca="1" si="23"/>
        <v>6700.5708707849999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24"/>
        <v>594.22380445500005</v>
      </c>
      <c r="K37" s="8">
        <f t="shared" ca="1" si="24"/>
        <v>6701.6162445210002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23"/>
        <v>554.37814551299994</v>
      </c>
      <c r="F38" s="5">
        <f t="shared" ca="1" si="23"/>
        <v>6704.4084226710002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68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4"/>
        <v>4.9934529999999997</v>
      </c>
      <c r="D39" s="4">
        <f t="shared" ca="1" si="15"/>
        <v>60.388651000000003</v>
      </c>
      <c r="E39" s="5">
        <f t="shared" ca="1" si="23"/>
        <v>554.37814551299994</v>
      </c>
      <c r="F39" s="5">
        <f t="shared" ca="1" si="23"/>
        <v>6704.4084226710002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66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Knarrevik</v>
      </c>
      <c r="C40" s="3">
        <f t="shared" ca="1" si="14"/>
        <v>5.1530250000000004</v>
      </c>
      <c r="D40" s="4">
        <f t="shared" ca="1" si="15"/>
        <v>60.368082999999999</v>
      </c>
      <c r="E40" s="5">
        <f t="shared" ca="1" si="23"/>
        <v>572.0939885250001</v>
      </c>
      <c r="F40" s="5">
        <f t="shared" ca="1" si="23"/>
        <v>6702.1249427430002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24"/>
        <v>591.31594242300002</v>
      </c>
      <c r="K40" s="8">
        <f t="shared" ca="1" si="24"/>
        <v>6705.1587025890003</v>
      </c>
      <c r="L40" s="2" t="s">
        <v>17</v>
      </c>
      <c r="M40" s="3" cm="1">
        <f t="array" aca="1" ref="M40" ca="1">_xlfn.XLOOKUP(B40,$R$20:$R$47,_xlfn.XLOOKUP(G40,$S$19:$V$19,$S$20:$V$47))*2</f>
        <v>36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4"/>
        <v>4.9820219999999997</v>
      </c>
      <c r="D41" s="4">
        <f t="shared" ca="1" si="15"/>
        <v>60.261564</v>
      </c>
      <c r="E41" s="5">
        <f t="shared" ca="1" si="23"/>
        <v>553.10906446199999</v>
      </c>
      <c r="F41" s="5">
        <f t="shared" ca="1" si="23"/>
        <v>6690.2990968439999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88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Knarrevik</v>
      </c>
      <c r="C42" s="3">
        <f t="shared" ca="1" si="14"/>
        <v>5.1530250000000004</v>
      </c>
      <c r="D42" s="4">
        <f t="shared" ca="1" si="15"/>
        <v>60.368082999999999</v>
      </c>
      <c r="E42" s="5">
        <f t="shared" ca="1" si="23"/>
        <v>572.0939885250001</v>
      </c>
      <c r="F42" s="5">
        <f t="shared" ca="1" si="23"/>
        <v>6702.1249427430002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Spjeld</v>
      </c>
      <c r="C43" s="3">
        <f t="shared" ref="C43:C44" ca="1" si="25">_xlfn.XLOOKUP(B43,$W$3:$W$12,$X$3:$X$12,0)</f>
        <v>5.0396080000000003</v>
      </c>
      <c r="D43" s="4">
        <f t="shared" ref="D43:D44" ca="1" si="26">_xlfn.XLOOKUP(B43,$W$3:$W$12,$Y$3:$Y$12,0)</f>
        <v>60.390343000000001</v>
      </c>
      <c r="E43" s="5">
        <f t="shared" ref="E43:E44" ca="1" si="27">C43*111.021</f>
        <v>559.50231976800001</v>
      </c>
      <c r="F43" s="5">
        <f t="shared" ref="F43:F44" ca="1" si="28">D43*111.021</f>
        <v>6704.5962702030001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56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Straume</v>
      </c>
      <c r="C44" s="3">
        <f t="shared" ca="1" si="25"/>
        <v>5.1213329999999999</v>
      </c>
      <c r="D44" s="4">
        <f t="shared" ca="1" si="26"/>
        <v>60.356560999999999</v>
      </c>
      <c r="E44" s="5">
        <f t="shared" ca="1" si="27"/>
        <v>568.57551099299997</v>
      </c>
      <c r="F44" s="5">
        <f t="shared" ca="1" si="28"/>
        <v>6700.8457587809999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Kårtveit</v>
      </c>
      <c r="C45" s="3">
        <f t="shared" ref="C45:C46" ca="1" si="33">_xlfn.XLOOKUP(B45,$W$3:$W$12,$X$3:$X$12,0)</f>
        <v>4.9934529999999997</v>
      </c>
      <c r="D45" s="4">
        <f t="shared" ref="D45:D46" ca="1" si="34">_xlfn.XLOOKUP(B45,$W$3:$W$12,$Y$3:$Y$12,0)</f>
        <v>60.388651000000003</v>
      </c>
      <c r="E45" s="5">
        <f t="shared" ref="E45:E46" ca="1" si="35">C45*111.021</f>
        <v>554.37814551299994</v>
      </c>
      <c r="F45" s="5">
        <f t="shared" ref="F45:F46" ca="1" si="36">D45*111.021</f>
        <v>6704.4084226710002</v>
      </c>
      <c r="G45" s="3" t="str">
        <f t="shared" ca="1" si="2"/>
        <v>Bergenhus</v>
      </c>
      <c r="H45" s="6">
        <f t="shared" ref="H45:H46" ca="1" si="37">_xlfn.XLOOKUP(G45,$Z$3:$Z$6,$AA$3:$AA$6,0)</f>
        <v>5.3261630000000002</v>
      </c>
      <c r="I45" s="63">
        <f t="shared" ref="I45:I46" ca="1" si="38">_xlfn.XLOOKUP(G45,$Z$3:$Z$6,$AB$3:$AB$6,0)</f>
        <v>60.395409000000001</v>
      </c>
      <c r="J45" s="8">
        <f t="shared" ref="J45:J46" ca="1" si="39">H45*111.021</f>
        <v>591.31594242300002</v>
      </c>
      <c r="K45" s="8">
        <f t="shared" ref="K45:K46" ca="1" si="40">I45*111.021</f>
        <v>6705.1587025890003</v>
      </c>
      <c r="L45" s="2" t="s">
        <v>17</v>
      </c>
      <c r="M45" s="3" cm="1">
        <f t="array" aca="1" ref="M45" ca="1">_xlfn.XLOOKUP(B45,$R$20:$R$47,_xlfn.XLOOKUP(G45,$S$19:$V$19,$S$20:$V$47))*2</f>
        <v>66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Straume</v>
      </c>
      <c r="C46" s="3">
        <f t="shared" ca="1" si="33"/>
        <v>5.1213329999999999</v>
      </c>
      <c r="D46" s="4">
        <f t="shared" ca="1" si="34"/>
        <v>60.356560999999999</v>
      </c>
      <c r="E46" s="5">
        <f t="shared" ca="1" si="35"/>
        <v>568.57551099299997</v>
      </c>
      <c r="F46" s="5">
        <f t="shared" ca="1" si="36"/>
        <v>6700.8457587809999</v>
      </c>
      <c r="G46" s="3" t="str">
        <f t="shared" ca="1" si="2"/>
        <v>Bergenhus</v>
      </c>
      <c r="H46" s="6">
        <f t="shared" ca="1" si="37"/>
        <v>5.3261630000000002</v>
      </c>
      <c r="I46" s="63">
        <f t="shared" ca="1" si="38"/>
        <v>60.395409000000001</v>
      </c>
      <c r="J46" s="8">
        <f t="shared" ca="1" si="39"/>
        <v>591.31594242300002</v>
      </c>
      <c r="K46" s="8">
        <f t="shared" ca="1" si="40"/>
        <v>6705.1587025890003</v>
      </c>
      <c r="L46" s="2" t="s">
        <v>17</v>
      </c>
      <c r="M46" s="3" cm="1">
        <f t="array" aca="1" ref="M46" ca="1">_xlfn.XLOOKUP(B46,$R$20:$R$47,_xlfn.XLOOKUP(G46,$S$19:$V$19,$S$20:$V$47))*2</f>
        <v>44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80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Kårtveit</v>
      </c>
      <c r="C8" s="3">
        <f t="shared" ref="C8:C42" ca="1" si="10">_xlfn.XLOOKUP(B8,$W$3:$W$12,$X$3:$X$12,0)</f>
        <v>4.9934529999999997</v>
      </c>
      <c r="D8" s="4">
        <f t="shared" ref="D8:D31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ref="E9:E11" ca="1" si="14">C9*111.021</f>
        <v>554.37814551299994</v>
      </c>
      <c r="F9" s="5">
        <f t="shared" ref="F9:F11" ca="1" si="15">D9*111.021</f>
        <v>6704.4084226710002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52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11" ca="1" si="18">_xlfn.XLOOKUP(B10,$W$3:$W$12,$X$3:$X$12,0)</f>
        <v>4.9934529999999997</v>
      </c>
      <c r="D10" s="4">
        <f t="shared" ref="D10:D11" ca="1" si="19">_xlfn.XLOOKUP(B10,$W$3:$W$12,$Y$3:$Y$12,0)</f>
        <v>60.388651000000003</v>
      </c>
      <c r="E10" s="5">
        <f t="shared" ca="1" si="14"/>
        <v>554.37814551299994</v>
      </c>
      <c r="F10" s="5">
        <f t="shared" ca="1" si="15"/>
        <v>6704.4084226710002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66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Brattholmen</v>
      </c>
      <c r="C11" s="3">
        <f t="shared" ca="1" si="18"/>
        <v>5.1522740000000002</v>
      </c>
      <c r="D11" s="4">
        <f t="shared" ca="1" si="19"/>
        <v>60.354616</v>
      </c>
      <c r="E11" s="5">
        <f t="shared" ca="1" si="14"/>
        <v>572.01061175400002</v>
      </c>
      <c r="F11" s="5">
        <f t="shared" ca="1" si="15"/>
        <v>6700.629822936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34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0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0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0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" x14ac:dyDescent="0.15">
      <c r="A17" s="2" t="s">
        <v>26</v>
      </c>
      <c r="B17" s="3" t="str">
        <f t="shared" ca="1" si="0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" x14ac:dyDescent="0.15">
      <c r="A18" s="2" t="s">
        <v>26</v>
      </c>
      <c r="B18" s="3" t="str">
        <f t="shared" ca="1" si="0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3" ca="1" si="22">C18*111.021</f>
        <v>572.01061175400002</v>
      </c>
      <c r="F18" s="5">
        <f t="shared" ca="1" si="22"/>
        <v>6700.629822936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">
      <c r="A19" s="2" t="s">
        <v>26</v>
      </c>
      <c r="B19" s="3" t="str">
        <f t="shared" ca="1" si="0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22"/>
        <v>572.0939885250001</v>
      </c>
      <c r="F19" s="5">
        <f t="shared" ca="1" si="22"/>
        <v>6702.1249427430002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22"/>
        <v>561.31429350899998</v>
      </c>
      <c r="F21" s="5">
        <f t="shared" ca="1" si="22"/>
        <v>6703.7674984380001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22"/>
        <v>553.10906446199999</v>
      </c>
      <c r="F22" s="5">
        <f t="shared" ca="1" si="22"/>
        <v>6690.2990968439999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Knarrevik</v>
      </c>
      <c r="C23" s="3">
        <f t="shared" ca="1" si="10"/>
        <v>5.1530250000000004</v>
      </c>
      <c r="D23" s="4">
        <f t="shared" ca="1" si="11"/>
        <v>60.368082999999999</v>
      </c>
      <c r="E23" s="5">
        <f t="shared" ca="1" si="22"/>
        <v>572.0939885250001</v>
      </c>
      <c r="F23" s="5">
        <f t="shared" ca="1" si="22"/>
        <v>6702.1249427430002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22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22"/>
        <v>568.57551099299997</v>
      </c>
      <c r="F24" s="5">
        <f t="shared" ca="1" si="22"/>
        <v>6700.8457587809999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22"/>
        <v>561.31429350899998</v>
      </c>
      <c r="F25" s="5">
        <f t="shared" ca="1" si="22"/>
        <v>6703.7674984380001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22"/>
        <v>564.85408707299996</v>
      </c>
      <c r="F27" s="5">
        <f t="shared" ca="1" si="22"/>
        <v>6700.3641496830005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Kolltveit</v>
      </c>
      <c r="C28" s="3">
        <f t="shared" ca="1" si="10"/>
        <v>5.0878129999999997</v>
      </c>
      <c r="D28" s="4">
        <f t="shared" ca="1" si="11"/>
        <v>60.352223000000002</v>
      </c>
      <c r="E28" s="5">
        <f t="shared" ca="1" si="22"/>
        <v>564.85408707299996</v>
      </c>
      <c r="F28" s="5">
        <f t="shared" ca="1" si="22"/>
        <v>6700.3641496830005</v>
      </c>
      <c r="G28" s="3" t="str">
        <f t="shared" ca="1" si="2"/>
        <v>Bergenhus</v>
      </c>
      <c r="H28" s="6">
        <f t="shared" ca="1" si="12"/>
        <v>5.3261630000000002</v>
      </c>
      <c r="I28" s="63">
        <f t="shared" ca="1" si="13"/>
        <v>60.395409000000001</v>
      </c>
      <c r="J28" s="8">
        <f t="shared" ca="1" si="23"/>
        <v>591.31594242300002</v>
      </c>
      <c r="K28" s="8">
        <f t="shared" ca="1" si="23"/>
        <v>6705.1587025890003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Brattholmen</v>
      </c>
      <c r="C29" s="3">
        <f t="shared" ca="1" si="10"/>
        <v>5.1522740000000002</v>
      </c>
      <c r="D29" s="4">
        <f t="shared" ca="1" si="11"/>
        <v>60.354616</v>
      </c>
      <c r="E29" s="5">
        <f t="shared" ca="1" si="22"/>
        <v>572.01061175400002</v>
      </c>
      <c r="F29" s="5">
        <f t="shared" ca="1" si="22"/>
        <v>6700.629822936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34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0"/>
        <v>4.9820219999999997</v>
      </c>
      <c r="D30" s="4">
        <f t="shared" ca="1" si="11"/>
        <v>60.261564</v>
      </c>
      <c r="E30" s="5">
        <f t="shared" ca="1" si="22"/>
        <v>553.10906446199999</v>
      </c>
      <c r="F30" s="5">
        <f t="shared" ca="1" si="22"/>
        <v>6690.2990968439999</v>
      </c>
      <c r="G30" s="3" t="str">
        <f t="shared" ca="1" si="2"/>
        <v>Bergenhus</v>
      </c>
      <c r="H30" s="6">
        <f t="shared" ca="1" si="12"/>
        <v>5.3261630000000002</v>
      </c>
      <c r="I30" s="63">
        <f t="shared" ca="1" si="13"/>
        <v>60.395409000000001</v>
      </c>
      <c r="J30" s="8">
        <f t="shared" ca="1" si="23"/>
        <v>591.31594242300002</v>
      </c>
      <c r="K30" s="8">
        <f t="shared" ca="1" si="23"/>
        <v>6705.1587025890003</v>
      </c>
      <c r="L30" s="2" t="s">
        <v>17</v>
      </c>
      <c r="M30" s="3" cm="1">
        <f t="array" aca="1" ref="M30" ca="1">_xlfn.XLOOKUP(B30,$R$20:$R$47,_xlfn.XLOOKUP(G30,$S$19:$V$19,$S$20:$V$47))*2</f>
        <v>94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0"/>
        <v>5.1060850000000002</v>
      </c>
      <c r="D31" s="4">
        <f t="shared" ca="1" si="11"/>
        <v>60.354084999999998</v>
      </c>
      <c r="E31" s="5">
        <f t="shared" ca="1" si="22"/>
        <v>566.88266278499998</v>
      </c>
      <c r="F31" s="5">
        <f t="shared" ca="1" si="22"/>
        <v>6700.5708707849999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Bildøyna</v>
      </c>
      <c r="C32" s="3">
        <f t="shared" ca="1" si="10"/>
        <v>5.1060850000000002</v>
      </c>
      <c r="D32" s="4">
        <f t="shared" ref="D32:D42" ca="1" si="27">_xlfn.XLOOKUP(B32,$W$3:$W$12,$Y$3:$Y$12,0)</f>
        <v>60.354084999999998</v>
      </c>
      <c r="E32" s="5">
        <f t="shared" ca="1" si="22"/>
        <v>566.88266278499998</v>
      </c>
      <c r="F32" s="5">
        <f t="shared" ca="1" si="22"/>
        <v>6700.5708707849999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30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0"/>
        <v>5.0878129999999997</v>
      </c>
      <c r="D33" s="4">
        <f t="shared" ca="1" si="27"/>
        <v>60.352223000000002</v>
      </c>
      <c r="E33" s="5">
        <f t="shared" ca="1" si="22"/>
        <v>564.85408707299996</v>
      </c>
      <c r="F33" s="5">
        <f t="shared" ca="1" si="22"/>
        <v>6700.3641496830005</v>
      </c>
      <c r="G33" s="3" t="str">
        <f t="shared" ca="1" si="2"/>
        <v>Laksevåg</v>
      </c>
      <c r="H33" s="6">
        <f t="shared" ca="1" si="12"/>
        <v>5.2647930000000001</v>
      </c>
      <c r="I33" s="63">
        <f t="shared" ca="1" si="28"/>
        <v>60.379098999999997</v>
      </c>
      <c r="J33" s="8">
        <f t="shared" ca="1" si="23"/>
        <v>584.50258365299999</v>
      </c>
      <c r="K33" s="8">
        <f t="shared" ca="1" si="23"/>
        <v>6703.3479500789999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Brattholmen</v>
      </c>
      <c r="C34" s="3">
        <f t="shared" ca="1" si="10"/>
        <v>5.1522740000000002</v>
      </c>
      <c r="D34" s="4">
        <f t="shared" ca="1" si="27"/>
        <v>60.354616</v>
      </c>
      <c r="E34" s="5">
        <f t="shared" ref="E34:E42" ca="1" si="29">C34*111.021</f>
        <v>572.01061175400002</v>
      </c>
      <c r="F34" s="5">
        <f t="shared" ref="F34:F42" ca="1" si="30">D34*111.021</f>
        <v>6700.629822936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48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0"/>
        <v>4.9934529999999997</v>
      </c>
      <c r="D35" s="4">
        <f t="shared" ca="1" si="27"/>
        <v>60.388651000000003</v>
      </c>
      <c r="E35" s="5">
        <f t="shared" ca="1" si="29"/>
        <v>554.37814551299994</v>
      </c>
      <c r="F35" s="5">
        <f t="shared" ca="1" si="30"/>
        <v>6704.4084226710002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66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0"/>
        <v>4.9820219999999997</v>
      </c>
      <c r="D36" s="4">
        <f t="shared" ca="1" si="27"/>
        <v>60.261564</v>
      </c>
      <c r="E36" s="5">
        <f t="shared" ca="1" si="29"/>
        <v>553.10906446199999</v>
      </c>
      <c r="F36" s="5">
        <f t="shared" ca="1" si="30"/>
        <v>6690.2990968439999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88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Bildøyna</v>
      </c>
      <c r="C37" s="3">
        <f t="shared" ca="1" si="10"/>
        <v>5.1060850000000002</v>
      </c>
      <c r="D37" s="4">
        <f t="shared" ca="1" si="27"/>
        <v>60.354084999999998</v>
      </c>
      <c r="E37" s="5">
        <f t="shared" ca="1" si="29"/>
        <v>566.88266278499998</v>
      </c>
      <c r="F37" s="5">
        <f t="shared" ca="1" si="30"/>
        <v>6700.5708707849999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Telavåg</v>
      </c>
      <c r="C38" s="3">
        <f t="shared" ca="1" si="10"/>
        <v>4.9820219999999997</v>
      </c>
      <c r="D38" s="4">
        <f t="shared" ca="1" si="27"/>
        <v>60.261564</v>
      </c>
      <c r="E38" s="5">
        <f t="shared" ca="1" si="29"/>
        <v>553.10906446199999</v>
      </c>
      <c r="F38" s="5">
        <f t="shared" ca="1" si="30"/>
        <v>6690.2990968439999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94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0"/>
        <v>5.1530250000000004</v>
      </c>
      <c r="D39" s="4">
        <f t="shared" ca="1" si="27"/>
        <v>60.368082999999999</v>
      </c>
      <c r="E39" s="5">
        <f t="shared" ca="1" si="29"/>
        <v>572.0939885250001</v>
      </c>
      <c r="F39" s="5">
        <f t="shared" ca="1" si="30"/>
        <v>6702.1249427430002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22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Bildøyna</v>
      </c>
      <c r="C40" s="3">
        <f t="shared" ca="1" si="10"/>
        <v>5.1060850000000002</v>
      </c>
      <c r="D40" s="4">
        <f t="shared" ca="1" si="27"/>
        <v>60.354084999999998</v>
      </c>
      <c r="E40" s="5">
        <f t="shared" ca="1" si="29"/>
        <v>566.88266278499998</v>
      </c>
      <c r="F40" s="5">
        <f t="shared" ca="1" si="30"/>
        <v>6700.5708707849999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44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Knappskog</v>
      </c>
      <c r="C42" s="3">
        <f t="shared" ca="1" si="10"/>
        <v>5.0559289999999999</v>
      </c>
      <c r="D42" s="4">
        <f t="shared" ca="1" si="27"/>
        <v>60.382877999999998</v>
      </c>
      <c r="E42" s="5">
        <f t="shared" ca="1" si="29"/>
        <v>561.31429350899998</v>
      </c>
      <c r="F42" s="5">
        <f t="shared" ca="1" si="30"/>
        <v>6703.7674984380001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:C31" ca="1" si="10">_xlfn.XLOOKUP(B8,$W$3:$W$12,$X$3:$X$12,0)</f>
        <v>5.0878129999999997</v>
      </c>
      <c r="D8" s="4">
        <f t="shared" ref="D8:D27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Kolltveit</v>
      </c>
      <c r="C9" s="3">
        <f t="shared" ca="1" si="10"/>
        <v>5.0878129999999997</v>
      </c>
      <c r="D9" s="4">
        <f t="shared" ca="1" si="11"/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Bildøyna</v>
      </c>
      <c r="C11" s="3">
        <f t="shared" ca="1" si="10"/>
        <v>5.1060850000000002</v>
      </c>
      <c r="D11" s="4">
        <f t="shared" ca="1" si="11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" x14ac:dyDescent="0.15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" x14ac:dyDescent="0.15">
      <c r="A16" s="2" t="s">
        <v>26</v>
      </c>
      <c r="B16" s="3" t="str">
        <f t="shared" ca="1" si="15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" x14ac:dyDescent="0.15">
      <c r="A17" s="2" t="s">
        <v>26</v>
      </c>
      <c r="B17" s="3" t="str">
        <f t="shared" ca="1" si="15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15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1" ca="1" si="16">C18*111.021</f>
        <v>553.10906446199999</v>
      </c>
      <c r="F18" s="5">
        <f t="shared" ca="1" si="16"/>
        <v>6690.2990968439999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">
      <c r="A19" s="2" t="s">
        <v>26</v>
      </c>
      <c r="B19" s="3" t="str">
        <f t="shared" ca="1" si="15"/>
        <v>Knappskog</v>
      </c>
      <c r="C19" s="3">
        <f t="shared" ca="1" si="10"/>
        <v>5.0559289999999999</v>
      </c>
      <c r="D19" s="4">
        <f t="shared" ca="1" si="11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Foldnes</v>
      </c>
      <c r="C20" s="3">
        <f t="shared" ca="1" si="10"/>
        <v>5.1065680000000002</v>
      </c>
      <c r="D20" s="4">
        <f t="shared" ca="1" si="11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Knappskog</v>
      </c>
      <c r="C22" s="3">
        <f t="shared" ca="1" si="10"/>
        <v>5.0559289999999999</v>
      </c>
      <c r="D22" s="4">
        <f t="shared" ca="1" si="11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Knarrevik</v>
      </c>
      <c r="C23" s="3">
        <f t="shared" ca="1" si="10"/>
        <v>5.1530250000000004</v>
      </c>
      <c r="D23" s="4">
        <f t="shared" ca="1" si="11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Straume</v>
      </c>
      <c r="C28" s="3">
        <f t="shared" ca="1" si="10"/>
        <v>5.1213329999999999</v>
      </c>
      <c r="D28" s="4">
        <f t="shared" ref="D28:D31" ca="1" si="21">_xlfn.XLOOKUP(B28,$W$3:$W$12,$Y$3:$Y$12,0)</f>
        <v>60.356560999999999</v>
      </c>
      <c r="E28" s="5">
        <f t="shared" ca="1" si="16"/>
        <v>568.57551099299997</v>
      </c>
      <c r="F28" s="5">
        <f t="shared" ca="1" si="16"/>
        <v>6700.8457587809999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Telavåg</v>
      </c>
      <c r="C29" s="3">
        <f t="shared" ca="1" si="10"/>
        <v>4.9820219999999997</v>
      </c>
      <c r="D29" s="4">
        <f t="shared" ca="1" si="21"/>
        <v>60.261564</v>
      </c>
      <c r="E29" s="5">
        <f t="shared" ca="1" si="16"/>
        <v>553.10906446199999</v>
      </c>
      <c r="F29" s="5">
        <f t="shared" ca="1" si="16"/>
        <v>6690.2990968439999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94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Kolltveit</v>
      </c>
      <c r="C30" s="3">
        <f t="shared" ca="1" si="10"/>
        <v>5.0878129999999997</v>
      </c>
      <c r="D30" s="4">
        <f t="shared" ca="1" si="21"/>
        <v>60.352223000000002</v>
      </c>
      <c r="E30" s="5">
        <f t="shared" ca="1" si="16"/>
        <v>564.85408707299996</v>
      </c>
      <c r="F30" s="5">
        <f t="shared" ca="1" si="16"/>
        <v>6700.3641496830005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Knappskog</v>
      </c>
      <c r="C31" s="3">
        <f t="shared" ca="1" si="10"/>
        <v>5.0559289999999999</v>
      </c>
      <c r="D31" s="4">
        <f t="shared" ca="1" si="21"/>
        <v>60.382877999999998</v>
      </c>
      <c r="E31" s="5">
        <f t="shared" ca="1" si="16"/>
        <v>561.31429350899998</v>
      </c>
      <c r="F31" s="5">
        <f t="shared" ca="1" si="16"/>
        <v>6703.7674984380001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" x14ac:dyDescent="0.15">
      <c r="A15" s="2" t="s">
        <v>26</v>
      </c>
      <c r="B15" s="3" t="str">
        <f t="shared" ca="1" si="14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" x14ac:dyDescent="0.15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14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14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7" ca="1" si="16">C18*111.021</f>
        <v>559.50231976800001</v>
      </c>
      <c r="F18" s="5">
        <f t="shared" ca="1" si="16"/>
        <v>6704.5962702030001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Kårtveit</v>
      </c>
      <c r="C20" s="3">
        <f t="shared" ca="1" si="4"/>
        <v>4.9934529999999997</v>
      </c>
      <c r="D20" s="4">
        <f t="shared" ca="1" si="5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Knappskog</v>
      </c>
      <c r="C26" s="3">
        <f t="shared" ca="1" si="4"/>
        <v>5.0559289999999999</v>
      </c>
      <c r="D26" s="4">
        <f t="shared" ca="1" si="5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15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" x14ac:dyDescent="0.15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Foldnes</v>
      </c>
      <c r="C22" s="3">
        <f t="shared" ca="1" si="4"/>
        <v>5.1065680000000002</v>
      </c>
      <c r="D22" s="4">
        <f t="shared" ca="1" si="12"/>
        <v>60.375988</v>
      </c>
      <c r="E22" s="5">
        <f t="shared" ca="1" si="10"/>
        <v>566.93628592800007</v>
      </c>
      <c r="F22" s="5">
        <f t="shared" ca="1" si="10"/>
        <v>6703.0025637480003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15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" x14ac:dyDescent="0.15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" x14ac:dyDescent="0.15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ref="D17:D19" ca="1" si="10">_xlfn.XLOOKUP(B17,$W$3:$W$12,$Y$3:$Y$12,0)</f>
        <v>60.388651000000003</v>
      </c>
      <c r="E17" s="5">
        <f t="shared" ref="E17:E19" ca="1" si="11">C17*111.021</f>
        <v>554.37814551299994</v>
      </c>
      <c r="F17" s="5">
        <f t="shared" ref="F17:F19" ca="1" si="12">D17*111.021</f>
        <v>6704.4084226710002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15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9"/>
        <v>5.1522740000000002</v>
      </c>
      <c r="D11" s="4">
        <f t="shared" ca="1" si="12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36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2022-12-03T16:35:10Z</dcterms:modified>
</cp:coreProperties>
</file>