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 1,5\"/>
    </mc:Choice>
  </mc:AlternateContent>
  <xr:revisionPtr revIDLastSave="0" documentId="13_ncr:1_{75324248-CD80-4FDF-8B6A-31B7DAFEE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" i="15" l="1"/>
  <c r="R14" i="15"/>
  <c r="R13" i="15"/>
  <c r="B3" i="15"/>
  <c r="C3" i="15" s="1"/>
  <c r="B4" i="15"/>
  <c r="C4" i="15" s="1"/>
  <c r="B5" i="15"/>
  <c r="D5" i="15" s="1"/>
  <c r="B6" i="15"/>
  <c r="C6" i="15" s="1"/>
  <c r="B7" i="15"/>
  <c r="C7" i="15" s="1"/>
  <c r="B8" i="15"/>
  <c r="C8" i="15" s="1"/>
  <c r="B9" i="15"/>
  <c r="C9" i="15" s="1"/>
  <c r="B10" i="15"/>
  <c r="C10" i="15" s="1"/>
  <c r="E10" i="15" s="1"/>
  <c r="B11" i="15"/>
  <c r="C11" i="15" s="1"/>
  <c r="B12" i="15"/>
  <c r="C12" i="15" s="1"/>
  <c r="B13" i="15"/>
  <c r="D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D20" i="15" s="1"/>
  <c r="B21" i="15"/>
  <c r="D21" i="15" s="1"/>
  <c r="B22" i="15"/>
  <c r="C22" i="15" s="1"/>
  <c r="B23" i="15"/>
  <c r="C23" i="15" s="1"/>
  <c r="B24" i="15"/>
  <c r="C24" i="15" s="1"/>
  <c r="B25" i="15"/>
  <c r="C25" i="15" s="1"/>
  <c r="B26" i="15"/>
  <c r="C26" i="15" s="1"/>
  <c r="E26" i="15" s="1"/>
  <c r="B27" i="15"/>
  <c r="C27" i="15" s="1"/>
  <c r="B28" i="15"/>
  <c r="C28" i="15" s="1"/>
  <c r="B29" i="15"/>
  <c r="D29" i="15" s="1"/>
  <c r="B30" i="15"/>
  <c r="C30" i="15" s="1"/>
  <c r="B31" i="15"/>
  <c r="D31" i="15" s="1"/>
  <c r="B32" i="15"/>
  <c r="C32" i="15" s="1"/>
  <c r="E32" i="15" s="1"/>
  <c r="B33" i="15"/>
  <c r="C33" i="15" s="1"/>
  <c r="E33" i="15" s="1"/>
  <c r="B34" i="15"/>
  <c r="C34" i="15" s="1"/>
  <c r="E34" i="15" s="1"/>
  <c r="B2" i="15"/>
  <c r="C2" i="15" s="1"/>
  <c r="G32" i="15"/>
  <c r="H32" i="15" s="1"/>
  <c r="J32" i="15" s="1"/>
  <c r="G33" i="15"/>
  <c r="H33" i="15" s="1"/>
  <c r="J33" i="15" s="1"/>
  <c r="G34" i="15"/>
  <c r="H34" i="15" s="1"/>
  <c r="J34" i="15" s="1"/>
  <c r="G9" i="15"/>
  <c r="I9" i="15" s="1"/>
  <c r="K9" i="15" s="1"/>
  <c r="G10" i="15"/>
  <c r="H10" i="15" s="1"/>
  <c r="J10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V30" i="15"/>
  <c r="U30" i="15"/>
  <c r="T30" i="15"/>
  <c r="G30" i="15"/>
  <c r="H30" i="15" s="1"/>
  <c r="J30" i="15" s="1"/>
  <c r="V29" i="15"/>
  <c r="U29" i="15"/>
  <c r="T29" i="15"/>
  <c r="G29" i="15"/>
  <c r="V28" i="15"/>
  <c r="U28" i="15"/>
  <c r="T28" i="15"/>
  <c r="G28" i="15"/>
  <c r="V27" i="15"/>
  <c r="U27" i="15"/>
  <c r="T27" i="15"/>
  <c r="G27" i="15"/>
  <c r="I27" i="15" s="1"/>
  <c r="K27" i="15" s="1"/>
  <c r="V26" i="15"/>
  <c r="U26" i="15"/>
  <c r="T26" i="15"/>
  <c r="G26" i="15"/>
  <c r="H26" i="15" s="1"/>
  <c r="J26" i="15" s="1"/>
  <c r="V25" i="15"/>
  <c r="U25" i="15"/>
  <c r="T25" i="15"/>
  <c r="G25" i="15"/>
  <c r="I25" i="15" s="1"/>
  <c r="K25" i="15" s="1"/>
  <c r="G24" i="15"/>
  <c r="H24" i="15" s="1"/>
  <c r="J24" i="15" s="1"/>
  <c r="G23" i="15"/>
  <c r="I23" i="15" s="1"/>
  <c r="K23" i="15" s="1"/>
  <c r="G22" i="15"/>
  <c r="H22" i="15" s="1"/>
  <c r="J22" i="15" s="1"/>
  <c r="G21" i="15"/>
  <c r="I21" i="15" s="1"/>
  <c r="K21" i="15" s="1"/>
  <c r="G20" i="15"/>
  <c r="H20" i="15" s="1"/>
  <c r="J20" i="15" s="1"/>
  <c r="G19" i="15"/>
  <c r="I19" i="15" s="1"/>
  <c r="K19" i="15" s="1"/>
  <c r="G18" i="15"/>
  <c r="H18" i="15" s="1"/>
  <c r="J18" i="15" s="1"/>
  <c r="G17" i="15"/>
  <c r="I17" i="15" s="1"/>
  <c r="K17" i="15" s="1"/>
  <c r="G16" i="15"/>
  <c r="H16" i="15" s="1"/>
  <c r="J16" i="15" s="1"/>
  <c r="G15" i="15"/>
  <c r="I15" i="15" s="1"/>
  <c r="K15" i="15" s="1"/>
  <c r="G14" i="15"/>
  <c r="H14" i="15" s="1"/>
  <c r="J14" i="15" s="1"/>
  <c r="G13" i="15"/>
  <c r="I13" i="15" s="1"/>
  <c r="K13" i="15" s="1"/>
  <c r="G12" i="15"/>
  <c r="H12" i="15" s="1"/>
  <c r="J12" i="15" s="1"/>
  <c r="G8" i="15"/>
  <c r="H8" i="15" s="1"/>
  <c r="J8" i="15" s="1"/>
  <c r="G7" i="15"/>
  <c r="I7" i="15" s="1"/>
  <c r="K7" i="15" s="1"/>
  <c r="G6" i="15"/>
  <c r="H6" i="15" s="1"/>
  <c r="J6" i="15" s="1"/>
  <c r="G5" i="15"/>
  <c r="I5" i="15" s="1"/>
  <c r="K5" i="15" s="1"/>
  <c r="G4" i="15"/>
  <c r="H4" i="15" s="1"/>
  <c r="J4" i="15" s="1"/>
  <c r="G3" i="15"/>
  <c r="I3" i="15" s="1"/>
  <c r="K3" i="15" s="1"/>
  <c r="G2" i="15"/>
  <c r="H2" i="15" s="1"/>
  <c r="J2" i="15" s="1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0" i="15" l="1" a="1"/>
  <c r="M30" i="15" s="1"/>
  <c r="M34" i="15" a="1"/>
  <c r="M34" i="15" s="1"/>
  <c r="M26" i="15" a="1"/>
  <c r="M26" i="15" s="1"/>
  <c r="M18" i="15" a="1"/>
  <c r="M18" i="15" s="1"/>
  <c r="M10" i="15" a="1"/>
  <c r="M10" i="15" s="1"/>
  <c r="M33" i="15" a="1"/>
  <c r="M33" i="15" s="1"/>
  <c r="M25" i="15" a="1"/>
  <c r="M25" i="15" s="1"/>
  <c r="M17" i="15" a="1"/>
  <c r="M17" i="15" s="1"/>
  <c r="M9" i="15" a="1"/>
  <c r="M9" i="15" s="1"/>
  <c r="M32" i="15" a="1"/>
  <c r="M32" i="15" s="1"/>
  <c r="M24" i="15" a="1"/>
  <c r="M24" i="15" s="1"/>
  <c r="M16" i="15" a="1"/>
  <c r="M16" i="15" s="1"/>
  <c r="M8" i="15" a="1"/>
  <c r="M8" i="15" s="1"/>
  <c r="M31" i="15" a="1"/>
  <c r="M31" i="15" s="1"/>
  <c r="M23" i="15" a="1"/>
  <c r="M23" i="15" s="1"/>
  <c r="M15" i="15" a="1"/>
  <c r="M15" i="15" s="1"/>
  <c r="M7" i="15" a="1"/>
  <c r="M7" i="15" s="1"/>
  <c r="M22" i="15" a="1"/>
  <c r="M22" i="15" s="1"/>
  <c r="M14" i="15" a="1"/>
  <c r="M14" i="15" s="1"/>
  <c r="M6" i="15" a="1"/>
  <c r="M6" i="15" s="1"/>
  <c r="M29" i="15" a="1"/>
  <c r="M29" i="15" s="1"/>
  <c r="M21" i="15" a="1"/>
  <c r="M21" i="15" s="1"/>
  <c r="M13" i="15" a="1"/>
  <c r="M13" i="15" s="1"/>
  <c r="M5" i="15" a="1"/>
  <c r="M5" i="15" s="1"/>
  <c r="M28" i="15" a="1"/>
  <c r="M28" i="15" s="1"/>
  <c r="M20" i="15" a="1"/>
  <c r="M20" i="15" s="1"/>
  <c r="M12" i="15" a="1"/>
  <c r="M12" i="15" s="1"/>
  <c r="M4" i="15" a="1"/>
  <c r="M4" i="15" s="1"/>
  <c r="M2" i="15" a="1"/>
  <c r="M2" i="15" s="1"/>
  <c r="M27" i="15" a="1"/>
  <c r="M27" i="15" s="1"/>
  <c r="M19" i="15" a="1"/>
  <c r="M19" i="15" s="1"/>
  <c r="M11" i="15" a="1"/>
  <c r="M11" i="15" s="1"/>
  <c r="M3" i="15" a="1"/>
  <c r="M3" i="15" s="1"/>
  <c r="C31" i="15"/>
  <c r="D10" i="15"/>
  <c r="C20" i="15"/>
  <c r="D19" i="15"/>
  <c r="D9" i="15"/>
  <c r="F9" i="15" s="1"/>
  <c r="D26" i="15"/>
  <c r="F26" i="15" s="1"/>
  <c r="D15" i="15"/>
  <c r="D25" i="15"/>
  <c r="F25" i="15" s="1"/>
  <c r="D14" i="15"/>
  <c r="F14" i="15" s="1"/>
  <c r="D2" i="15"/>
  <c r="F2" i="15" s="1"/>
  <c r="C5" i="15"/>
  <c r="E5" i="15" s="1"/>
  <c r="C4" i="14"/>
  <c r="E4" i="14" s="1"/>
  <c r="D4" i="15"/>
  <c r="F4" i="15" s="1"/>
  <c r="C21" i="15"/>
  <c r="E21" i="15" s="1"/>
  <c r="D30" i="15"/>
  <c r="F30" i="15" s="1"/>
  <c r="D3" i="15"/>
  <c r="I34" i="15"/>
  <c r="K34" i="15" s="1"/>
  <c r="D34" i="15"/>
  <c r="F34" i="15" s="1"/>
  <c r="C29" i="15"/>
  <c r="E29" i="15" s="1"/>
  <c r="D18" i="15"/>
  <c r="F18" i="15" s="1"/>
  <c r="C13" i="15"/>
  <c r="E13" i="15" s="1"/>
  <c r="D23" i="15"/>
  <c r="D7" i="15"/>
  <c r="F7" i="15" s="1"/>
  <c r="H3" i="14"/>
  <c r="J3" i="14" s="1"/>
  <c r="D28" i="15"/>
  <c r="F28" i="15" s="1"/>
  <c r="D12" i="15"/>
  <c r="F12" i="15" s="1"/>
  <c r="D33" i="15"/>
  <c r="F33" i="15" s="1"/>
  <c r="D17" i="15"/>
  <c r="F17" i="15" s="1"/>
  <c r="D22" i="15"/>
  <c r="F22" i="15" s="1"/>
  <c r="D6" i="15"/>
  <c r="F6" i="15" s="1"/>
  <c r="D27" i="15"/>
  <c r="F27" i="15" s="1"/>
  <c r="D11" i="15"/>
  <c r="F11" i="15" s="1"/>
  <c r="D32" i="15"/>
  <c r="F32" i="15" s="1"/>
  <c r="D16" i="15"/>
  <c r="F16" i="15" s="1"/>
  <c r="D24" i="15"/>
  <c r="F24" i="15" s="1"/>
  <c r="D8" i="15"/>
  <c r="F8" i="15" s="1"/>
  <c r="H9" i="15"/>
  <c r="J9" i="15" s="1"/>
  <c r="D3" i="14"/>
  <c r="F3" i="14" s="1"/>
  <c r="I16" i="15"/>
  <c r="K16" i="15" s="1"/>
  <c r="E9" i="15"/>
  <c r="H25" i="15"/>
  <c r="J25" i="15" s="1"/>
  <c r="I11" i="15"/>
  <c r="K11" i="15" s="1"/>
  <c r="E11" i="15"/>
  <c r="I32" i="15"/>
  <c r="K32" i="15" s="1"/>
  <c r="I2" i="15"/>
  <c r="K2" i="15" s="1"/>
  <c r="D7" i="14"/>
  <c r="F7" i="14" s="1"/>
  <c r="F10" i="15"/>
  <c r="I33" i="15"/>
  <c r="K33" i="15" s="1"/>
  <c r="I20" i="15"/>
  <c r="K20" i="15" s="1"/>
  <c r="I24" i="15"/>
  <c r="K24" i="15" s="1"/>
  <c r="I31" i="15"/>
  <c r="K31" i="15" s="1"/>
  <c r="I18" i="15"/>
  <c r="K18" i="15" s="1"/>
  <c r="I6" i="15"/>
  <c r="K6" i="15" s="1"/>
  <c r="I12" i="15"/>
  <c r="K12" i="15" s="1"/>
  <c r="E28" i="15"/>
  <c r="M7" i="14" a="1"/>
  <c r="M7" i="14" s="1"/>
  <c r="I22" i="15"/>
  <c r="K22" i="15" s="1"/>
  <c r="E25" i="15"/>
  <c r="F29" i="15"/>
  <c r="I30" i="15"/>
  <c r="K30" i="15" s="1"/>
  <c r="I10" i="15"/>
  <c r="K10" i="15" s="1"/>
  <c r="H7" i="14"/>
  <c r="J7" i="14" s="1"/>
  <c r="I4" i="15"/>
  <c r="K4" i="15" s="1"/>
  <c r="I5" i="14"/>
  <c r="K5" i="14" s="1"/>
  <c r="I8" i="15"/>
  <c r="K8" i="15" s="1"/>
  <c r="I14" i="15"/>
  <c r="K14" i="15" s="1"/>
  <c r="I26" i="15"/>
  <c r="K26" i="15" s="1"/>
  <c r="D6" i="14"/>
  <c r="F6" i="14" s="1"/>
  <c r="E2" i="15"/>
  <c r="E4" i="15"/>
  <c r="E6" i="15"/>
  <c r="E8" i="15"/>
  <c r="E12" i="15"/>
  <c r="E14" i="15"/>
  <c r="E16" i="15"/>
  <c r="E18" i="15"/>
  <c r="E20" i="15"/>
  <c r="E22" i="15"/>
  <c r="E24" i="15"/>
  <c r="H28" i="15"/>
  <c r="J28" i="15" s="1"/>
  <c r="I29" i="15"/>
  <c r="K29" i="15" s="1"/>
  <c r="E31" i="15"/>
  <c r="H29" i="15"/>
  <c r="J29" i="15" s="1"/>
  <c r="M3" i="14" a="1"/>
  <c r="M3" i="14" s="1"/>
  <c r="H3" i="15"/>
  <c r="J3" i="15" s="1"/>
  <c r="H5" i="15"/>
  <c r="J5" i="15" s="1"/>
  <c r="H7" i="15"/>
  <c r="J7" i="15" s="1"/>
  <c r="H13" i="15"/>
  <c r="J13" i="15" s="1"/>
  <c r="H15" i="15"/>
  <c r="J15" i="15" s="1"/>
  <c r="H17" i="15"/>
  <c r="J17" i="15" s="1"/>
  <c r="H19" i="15"/>
  <c r="J19" i="15" s="1"/>
  <c r="F20" i="15"/>
  <c r="H21" i="15"/>
  <c r="J21" i="15" s="1"/>
  <c r="H23" i="15"/>
  <c r="J23" i="15" s="1"/>
  <c r="H27" i="15"/>
  <c r="J27" i="15" s="1"/>
  <c r="I28" i="15"/>
  <c r="K28" i="15" s="1"/>
  <c r="E30" i="15"/>
  <c r="F31" i="15"/>
  <c r="I2" i="14"/>
  <c r="K2" i="14" s="1"/>
  <c r="M5" i="14" a="1"/>
  <c r="M5" i="14" s="1"/>
  <c r="E3" i="15"/>
  <c r="E7" i="15"/>
  <c r="E15" i="15"/>
  <c r="E17" i="15"/>
  <c r="E19" i="15"/>
  <c r="E23" i="15"/>
  <c r="E27" i="15"/>
  <c r="F3" i="15"/>
  <c r="F5" i="15"/>
  <c r="F13" i="15"/>
  <c r="F15" i="15"/>
  <c r="F19" i="15"/>
  <c r="F21" i="15"/>
  <c r="F23" i="15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<sst xmlns="http://schemas.openxmlformats.org/spreadsheetml/2006/main" count="1147" uniqueCount="92">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</sst>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zoomScale="80" zoomScaleNormal="80" workbookViewId="0">
      <selection activeCell="M30" sqref="M3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INDEX($W$3:$W$126,RANDBETWEEN(1,ROWS($W$3:$W$26)),1)</f>
        <v>Rongøy</v>
      </c>
      <c r="C2" s="3">
        <f ca="1">_xlfn.XLOOKUP(B2,$W$3:$W$26,$X$3:$X$26,0)</f>
        <v>4.9155160000000002</v>
      </c>
      <c r="D2" s="4">
        <f ca="1">_xlfn.XLOOKUP(B2,$W$3:$W$26,$Y$3:$Y$26,0)</f>
        <v>60.507615999999999</v>
      </c>
      <c r="E2" s="5">
        <f t="shared" ref="E2:F17" ca="1" si="0">C2*111.021</f>
        <v>545.72550183600003</v>
      </c>
      <c r="F2" s="5">
        <f t="shared" ca="1" si="0"/>
        <v>6717.6160359360001</v>
      </c>
      <c r="G2" s="3" t="str">
        <f t="shared" ref="G2:G34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_xlfn.XLOOKUP(B2,$R$20:$R$47,_xlfn.XLOOKUP(G2,$S$19:$V$19,$S$20:$V$47))*1.5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4" ca="1" si="3">INDEX($W$3:$W$126,RANDBETWEEN(1,ROWS($W$3:$W$26)),1)</f>
        <v>Brattholmen</v>
      </c>
      <c r="C3" s="3">
        <f t="shared" ref="C3:C34" ca="1" si="4">_xlfn.XLOOKUP(B3,$W$3:$W$26,$X$3:$X$26,0)</f>
        <v>5.1522740000000002</v>
      </c>
      <c r="D3" s="4">
        <f t="shared" ref="D3:D34" ca="1" si="5">_xlfn.XLOOKUP(B3,$W$3:$W$26,$Y$3:$Y$26,0)</f>
        <v>60.354616</v>
      </c>
      <c r="E3" s="5">
        <f t="shared" ca="1" si="0"/>
        <v>572.01061175400002</v>
      </c>
      <c r="F3" s="5">
        <f t="shared" ca="1" si="0"/>
        <v>6700.629822936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Solsvik</v>
      </c>
      <c r="C4" s="3">
        <f t="shared" ca="1" si="4"/>
        <v>4.9664089999999996</v>
      </c>
      <c r="D4" s="4">
        <f t="shared" ca="1" si="5"/>
        <v>60.431001999999999</v>
      </c>
      <c r="E4" s="5">
        <f t="shared" ca="1" si="0"/>
        <v>551.37569358899998</v>
      </c>
      <c r="F4" s="5">
        <f t="shared" ca="1" si="0"/>
        <v>6709.1102730419998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Kleppe</v>
      </c>
      <c r="C5" s="3">
        <f t="shared" ca="1" si="4"/>
        <v>5.1359649999999997</v>
      </c>
      <c r="D5" s="4">
        <f t="shared" ca="1" si="5"/>
        <v>60.187809999999999</v>
      </c>
      <c r="E5" s="5">
        <f t="shared" ca="1" si="0"/>
        <v>570.19997026499993</v>
      </c>
      <c r="F5" s="5">
        <f t="shared" ca="1" si="0"/>
        <v>6682.1108540100004</v>
      </c>
      <c r="G5" s="3" t="str">
        <f t="shared" ca="1" si="1"/>
        <v>Laksevåg</v>
      </c>
      <c r="H5" s="6">
        <f t="shared" ref="H5:H6" ca="1" si="7">_xlfn.XLOOKUP(G5,$Z$3:$Z$6,$AA$3:$AA$6,0)</f>
        <v>5.2647930000000001</v>
      </c>
      <c r="I5" s="63">
        <f t="shared" ref="I5:I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_xlfn.XLOOKUP(B5,$R$20:$R$47,_xlfn.XLOOKUP(G5,$S$19:$V$19,$S$20:$V$47))*1.5</f>
        <v>25.5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Kleppe</v>
      </c>
      <c r="C6" s="3">
        <f t="shared" ca="1" si="4"/>
        <v>5.1359649999999997</v>
      </c>
      <c r="D6" s="4">
        <f t="shared" ca="1" si="5"/>
        <v>60.187809999999999</v>
      </c>
      <c r="E6" s="5">
        <f t="shared" ca="1" si="0"/>
        <v>570.19997026499993</v>
      </c>
      <c r="F6" s="5">
        <f t="shared" ca="1" si="0"/>
        <v>6682.1108540100004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_xlfn.XLOOKUP(B6,$R$20:$R$47,_xlfn.XLOOKUP(G6,$S$19:$V$19,$S$20:$V$47))*1.5</f>
        <v>37.5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_xlfn.XLOOKUP(B7,$R$20:$R$47,_xlfn.XLOOKUP(G7,$S$19:$V$19,$S$20:$V$47))*1.5</f>
        <v>51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Kleppe</v>
      </c>
      <c r="C8" s="3">
        <f t="shared" ca="1" si="4"/>
        <v>5.1359649999999997</v>
      </c>
      <c r="D8" s="4">
        <f t="shared" ca="1" si="5"/>
        <v>60.187809999999999</v>
      </c>
      <c r="E8" s="5">
        <f t="shared" ca="1" si="0"/>
        <v>570.19997026499993</v>
      </c>
      <c r="F8" s="5">
        <f t="shared" ca="1" si="0"/>
        <v>6682.1108540100004</v>
      </c>
      <c r="G8" s="3" t="str">
        <f t="shared" ca="1" si="1"/>
        <v>Bergenhus</v>
      </c>
      <c r="H8" s="6">
        <f t="shared" ref="H8:H34" ca="1" si="9">_xlfn.XLOOKUP(G8,$Z$3:$Z$6,$AA$3:$AA$6,0)</f>
        <v>5.3261630000000002</v>
      </c>
      <c r="I8" s="63">
        <f t="shared" ref="I8:I31" ca="1" si="10">_xlfn.XLOOKUP(G8,$Z$3:$Z$6,$AB$3:$AB$6,0)</f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87</v>
      </c>
      <c r="M8" s="3" cm="1">
        <f t="array" aca="1" ref="M8" ca="1">_xlfn.XLOOKUP(B8,$R$20:$R$47,_xlfn.XLOOKUP(G8,$S$19:$V$19,$S$20:$V$47))*1.5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Ebbesvika</v>
      </c>
      <c r="C9" s="3">
        <f t="shared" ca="1" si="4"/>
        <v>5.1401279999999998</v>
      </c>
      <c r="D9" s="4">
        <f t="shared" ca="1" si="5"/>
        <v>60.336067999999997</v>
      </c>
      <c r="E9" s="5">
        <f t="shared" ref="E9:E11" ca="1" si="11">C9*111.021</f>
        <v>570.662150688</v>
      </c>
      <c r="F9" s="5">
        <f t="shared" ref="F9:F11" ca="1" si="12">D9*111.021</f>
        <v>6698.5706054279999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3">H9*111.021</f>
        <v>591.31594242300002</v>
      </c>
      <c r="K9" s="8">
        <f t="shared" ref="K9:K11" ca="1" si="14">I9*111.021</f>
        <v>6705.1587025890003</v>
      </c>
      <c r="L9" s="2" t="s">
        <v>88</v>
      </c>
      <c r="M9" s="3" cm="1">
        <f t="array" aca="1" ref="M9" ca="1">_xlfn.XLOOKUP(B9,$R$20:$R$47,_xlfn.XLOOKUP(G9,$S$19:$V$19,$S$20:$V$47))*1.5</f>
        <v>40.5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Vorland</v>
      </c>
      <c r="C10" s="3">
        <f t="shared" ca="1" si="4"/>
        <v>5.0677450000000004</v>
      </c>
      <c r="D10" s="4">
        <f t="shared" ca="1" si="5"/>
        <v>60.227445000000003</v>
      </c>
      <c r="E10" s="5">
        <f t="shared" ca="1" si="11"/>
        <v>562.62611764500002</v>
      </c>
      <c r="F10" s="5">
        <f t="shared" ca="1" si="12"/>
        <v>6686.5111713450005</v>
      </c>
      <c r="G10" s="3" t="str">
        <f t="shared" ca="1" si="1"/>
        <v>Laksevåg</v>
      </c>
      <c r="H10" s="6">
        <f t="shared" ref="H10:H11" ca="1" si="15">_xlfn.XLOOKUP(G10,$Z$3:$Z$6,$AA$3:$AA$6,0)</f>
        <v>5.2647930000000001</v>
      </c>
      <c r="I10" s="63">
        <f t="shared" ref="I10:I11" ca="1" si="16">_xlfn.XLOOKUP(G10,$Z$3:$Z$6,$AB$3:$AB$6,0)</f>
        <v>60.379098999999997</v>
      </c>
      <c r="J10" s="8">
        <f t="shared" ca="1" si="13"/>
        <v>584.50258365299999</v>
      </c>
      <c r="K10" s="8">
        <f t="shared" ca="1" si="14"/>
        <v>6703.3479500789999</v>
      </c>
      <c r="L10" s="2" t="s">
        <v>89</v>
      </c>
      <c r="M10" s="3" cm="1">
        <f t="array" aca="1" ref="M10" ca="1">_xlfn.XLOOKUP(B10,$R$20:$R$47,_xlfn.XLOOKUP(G10,$S$19:$V$19,$S$20:$V$47))*1.5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11"/>
        <v>553.10906446199999</v>
      </c>
      <c r="F11" s="5">
        <f t="shared" ca="1" si="12"/>
        <v>6690.2990968439999</v>
      </c>
      <c r="G11" s="3" t="str">
        <f t="shared" ca="1" si="1"/>
        <v>Laksevåg</v>
      </c>
      <c r="H11" s="6">
        <f t="shared" ca="1" si="15"/>
        <v>5.2647930000000001</v>
      </c>
      <c r="I11" s="63">
        <f t="shared" ca="1" si="16"/>
        <v>60.379098999999997</v>
      </c>
      <c r="J11" s="8">
        <f t="shared" ca="1" si="13"/>
        <v>584.50258365299999</v>
      </c>
      <c r="K11" s="8">
        <f t="shared" ca="1" si="14"/>
        <v>6703.3479500789999</v>
      </c>
      <c r="L11" s="2" t="s">
        <v>90</v>
      </c>
      <c r="M11" s="3" cm="1">
        <f t="array" aca="1" ref="M11" ca="1">_xlfn.XLOOKUP(B11,$R$20:$R$47,_xlfn.XLOOKUP(G11,$S$19:$V$19,$S$20:$V$47))*1.5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Rongøy</v>
      </c>
      <c r="C12" s="3">
        <f t="shared" ca="1" si="4"/>
        <v>4.9155160000000002</v>
      </c>
      <c r="D12" s="4">
        <f t="shared" ca="1" si="5"/>
        <v>60.507615999999999</v>
      </c>
      <c r="E12" s="5">
        <f t="shared" ca="1" si="0"/>
        <v>545.72550183600003</v>
      </c>
      <c r="F12" s="5">
        <f t="shared" ca="1" si="0"/>
        <v>6717.6160359360001</v>
      </c>
      <c r="G12" s="3" t="str">
        <f t="shared" ca="1" si="1"/>
        <v>Årstad</v>
      </c>
      <c r="H12" s="6">
        <f t="shared" ca="1" si="9"/>
        <v>5.3523550000000002</v>
      </c>
      <c r="I12" s="63">
        <f t="shared" ca="1" si="10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67.5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Ebbesvika</v>
      </c>
      <c r="C13" s="3">
        <f t="shared" ca="1" si="4"/>
        <v>5.1401279999999998</v>
      </c>
      <c r="D13" s="4">
        <f t="shared" ca="1" si="5"/>
        <v>60.336067999999997</v>
      </c>
      <c r="E13" s="5">
        <f t="shared" ca="1" si="0"/>
        <v>570.662150688</v>
      </c>
      <c r="F13" s="5">
        <f t="shared" ca="1" si="0"/>
        <v>6698.5706054279999</v>
      </c>
      <c r="G13" s="3" t="str">
        <f t="shared" ca="1" si="1"/>
        <v>Ytrebygda</v>
      </c>
      <c r="H13" s="6">
        <f t="shared" ca="1" si="9"/>
        <v>5.2586760000000004</v>
      </c>
      <c r="I13" s="63">
        <f t="shared" ca="1" si="10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_xlfn.XLOOKUP(B13,$R$20:$R$47,_xlfn.XLOOKUP(G13,$S$19:$V$19,$S$20:$V$47))*1.5</f>
        <v>36</v>
      </c>
      <c r="Q13" t="s">
        <v>26</v>
      </c>
      <c r="R13">
        <f>COUNTIF(A2:A42,Q13)</f>
        <v>23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Rongøy</v>
      </c>
      <c r="C14" s="3">
        <f t="shared" ca="1" si="4"/>
        <v>4.9155160000000002</v>
      </c>
      <c r="D14" s="4">
        <f t="shared" ca="1" si="5"/>
        <v>60.507615999999999</v>
      </c>
      <c r="E14" s="5">
        <f t="shared" ca="1" si="0"/>
        <v>545.72550183600003</v>
      </c>
      <c r="F14" s="5">
        <f t="shared" ca="1" si="0"/>
        <v>6717.6160359360001</v>
      </c>
      <c r="G14" s="3" t="str">
        <f t="shared" ca="1" si="1"/>
        <v>Laksevåg</v>
      </c>
      <c r="H14" s="6">
        <f t="shared" ca="1" si="9"/>
        <v>5.2647930000000001</v>
      </c>
      <c r="I14" s="63">
        <f t="shared" ca="1" si="10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_xlfn.XLOOKUP(B14,$R$20:$R$47,_xlfn.XLOOKUP(G14,$S$19:$V$19,$S$20:$V$47))*1.5</f>
        <v>55.5</v>
      </c>
      <c r="Q14" t="s">
        <v>14</v>
      </c>
      <c r="R14">
        <f>COUNTIF(A2:A42,Q14)</f>
        <v>10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Ebbesvika</v>
      </c>
      <c r="C15" s="3">
        <f t="shared" ca="1" si="4"/>
        <v>5.1401279999999998</v>
      </c>
      <c r="D15" s="4">
        <f t="shared" ca="1" si="5"/>
        <v>60.336067999999997</v>
      </c>
      <c r="E15" s="5">
        <f t="shared" ca="1" si="0"/>
        <v>570.662150688</v>
      </c>
      <c r="F15" s="5">
        <f t="shared" ca="1" si="0"/>
        <v>6698.5706054279999</v>
      </c>
      <c r="G15" s="3" t="str">
        <f t="shared" ca="1" si="1"/>
        <v>Bergenhus</v>
      </c>
      <c r="H15" s="6">
        <f t="shared" ca="1" si="9"/>
        <v>5.3261630000000002</v>
      </c>
      <c r="I15" s="63">
        <f t="shared" ca="1" si="10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_xlfn.XLOOKUP(B15,$R$20:$R$47,_xlfn.XLOOKUP(G15,$S$19:$V$19,$S$20:$V$47))*1.5</f>
        <v>40.5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Vågo</v>
      </c>
      <c r="C16" s="3">
        <f t="shared" ca="1" si="4"/>
        <v>5.1245659999999997</v>
      </c>
      <c r="D16" s="4">
        <f t="shared" ca="1" si="5"/>
        <v>60.388821</v>
      </c>
      <c r="E16" s="5">
        <f t="shared" ca="1" si="0"/>
        <v>568.93444188599995</v>
      </c>
      <c r="F16" s="5">
        <f t="shared" ca="1" si="0"/>
        <v>6704.4272962410005</v>
      </c>
      <c r="G16" s="3" t="str">
        <f t="shared" ca="1" si="1"/>
        <v>Laksevåg</v>
      </c>
      <c r="H16" s="6">
        <f t="shared" ca="1" si="9"/>
        <v>5.2647930000000001</v>
      </c>
      <c r="I16" s="63">
        <f t="shared" ca="1" si="10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_xlfn.XLOOKUP(B16,$R$20:$R$47,_xlfn.XLOOKUP(G16,$S$19:$V$19,$S$20:$V$47))*1.5</f>
        <v>31.5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49.5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Vågo</v>
      </c>
      <c r="C18" s="3">
        <f t="shared" ca="1" si="4"/>
        <v>5.1245659999999997</v>
      </c>
      <c r="D18" s="4">
        <f t="shared" ca="1" si="5"/>
        <v>60.388821</v>
      </c>
      <c r="E18" s="5">
        <f t="shared" ref="E18:F33" ca="1" si="17">C18*111.021</f>
        <v>568.93444188599995</v>
      </c>
      <c r="F18" s="5">
        <f t="shared" ca="1" si="17"/>
        <v>6704.4272962410005</v>
      </c>
      <c r="G18" s="3" t="str">
        <f t="shared" ca="1" si="1"/>
        <v>Laksevåg</v>
      </c>
      <c r="H18" s="6">
        <f t="shared" ca="1" si="9"/>
        <v>5.2647930000000001</v>
      </c>
      <c r="I18" s="63">
        <f t="shared" ca="1" si="10"/>
        <v>60.379098999999997</v>
      </c>
      <c r="J18" s="8">
        <f t="shared" ref="J18:K33" ca="1" si="18">H18*111.021</f>
        <v>584.50258365299999</v>
      </c>
      <c r="K18" s="8">
        <f t="shared" ca="1" si="18"/>
        <v>6703.3479500789999</v>
      </c>
      <c r="L18" s="2" t="s">
        <v>17</v>
      </c>
      <c r="M18" s="3" cm="1">
        <f t="array" aca="1" ref="M18" ca="1">_xlfn.XLOOKUP(B18,$R$20:$R$47,_xlfn.XLOOKUP(G18,$S$19:$V$19,$S$20:$V$47))*1.5</f>
        <v>31.5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Hammersland</v>
      </c>
      <c r="C19" s="3">
        <f t="shared" ca="1" si="4"/>
        <v>5.0687990000000003</v>
      </c>
      <c r="D19" s="4">
        <f t="shared" ca="1" si="5"/>
        <v>60.259569999999997</v>
      </c>
      <c r="E19" s="5">
        <f t="shared" ca="1" si="17"/>
        <v>562.743133779</v>
      </c>
      <c r="F19" s="5">
        <f t="shared" ca="1" si="17"/>
        <v>6690.07772097</v>
      </c>
      <c r="G19" s="3" t="str">
        <f t="shared" ca="1" si="1"/>
        <v>Laksevåg</v>
      </c>
      <c r="H19" s="6">
        <f t="shared" ca="1" si="9"/>
        <v>5.2647930000000001</v>
      </c>
      <c r="I19" s="63">
        <f t="shared" ca="1" si="10"/>
        <v>60.379098999999997</v>
      </c>
      <c r="J19" s="8">
        <f t="shared" ca="1" si="18"/>
        <v>584.50258365299999</v>
      </c>
      <c r="K19" s="8">
        <f t="shared" ca="1" si="18"/>
        <v>6703.3479500789999</v>
      </c>
      <c r="L19" s="2" t="s">
        <v>17</v>
      </c>
      <c r="M19" s="3" cm="1">
        <f t="array" aca="1" ref="M19" ca="1">_xlfn.XLOOKUP(B19,$R$20:$R$47,_xlfn.XLOOKUP(G19,$S$19:$V$19,$S$20:$V$47))*1.5</f>
        <v>45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Hammersland</v>
      </c>
      <c r="C20" s="3">
        <f t="shared" ca="1" si="4"/>
        <v>5.0687990000000003</v>
      </c>
      <c r="D20" s="4">
        <f t="shared" ca="1" si="5"/>
        <v>60.259569999999997</v>
      </c>
      <c r="E20" s="5">
        <f t="shared" ca="1" si="17"/>
        <v>562.743133779</v>
      </c>
      <c r="F20" s="5">
        <f t="shared" ca="1" si="17"/>
        <v>6690.07772097</v>
      </c>
      <c r="G20" s="3" t="str">
        <f t="shared" ca="1" si="1"/>
        <v>Årstad</v>
      </c>
      <c r="H20" s="6">
        <f t="shared" ca="1" si="9"/>
        <v>5.3523550000000002</v>
      </c>
      <c r="I20" s="63">
        <f t="shared" ca="1" si="10"/>
        <v>60.363500999999999</v>
      </c>
      <c r="J20" s="8">
        <f t="shared" ca="1" si="18"/>
        <v>594.22380445500005</v>
      </c>
      <c r="K20" s="8">
        <f t="shared" ca="1" si="18"/>
        <v>6701.6162445210002</v>
      </c>
      <c r="L20" s="2" t="s">
        <v>17</v>
      </c>
      <c r="M20" s="3" cm="1">
        <f t="array" aca="1" ref="M20" ca="1">_xlfn.XLOOKUP(B20,$R$20:$R$47,_xlfn.XLOOKUP(G20,$S$19:$V$19,$S$20:$V$47))*1.5</f>
        <v>57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Vågo</v>
      </c>
      <c r="C21" s="3">
        <f t="shared" ca="1" si="4"/>
        <v>5.1245659999999997</v>
      </c>
      <c r="D21" s="4">
        <f t="shared" ca="1" si="5"/>
        <v>60.388821</v>
      </c>
      <c r="E21" s="5">
        <f t="shared" ca="1" si="17"/>
        <v>568.93444188599995</v>
      </c>
      <c r="F21" s="5">
        <f t="shared" ca="1" si="17"/>
        <v>6704.4272962410005</v>
      </c>
      <c r="G21" s="3" t="str">
        <f t="shared" ca="1" si="1"/>
        <v>Bergenhus</v>
      </c>
      <c r="H21" s="6">
        <f t="shared" ca="1" si="9"/>
        <v>5.3261630000000002</v>
      </c>
      <c r="I21" s="63">
        <f t="shared" ca="1" si="10"/>
        <v>60.395409000000001</v>
      </c>
      <c r="J21" s="8">
        <f t="shared" ca="1" si="18"/>
        <v>591.31594242300002</v>
      </c>
      <c r="K21" s="8">
        <f t="shared" ca="1" si="18"/>
        <v>6705.1587025890003</v>
      </c>
      <c r="L21" s="2" t="s">
        <v>17</v>
      </c>
      <c r="M21" s="3" cm="1">
        <f t="array" aca="1" ref="M21" ca="1">_xlfn.XLOOKUP(B21,$R$20:$R$47,_xlfn.XLOOKUP(G21,$S$19:$V$19,$S$20:$V$47))*1.5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7"/>
        <v>561.31429350899998</v>
      </c>
      <c r="F22" s="5">
        <f t="shared" ca="1" si="17"/>
        <v>6703.7674984380001</v>
      </c>
      <c r="G22" s="3" t="str">
        <f t="shared" ca="1" si="1"/>
        <v>Bergenhus</v>
      </c>
      <c r="H22" s="6">
        <f t="shared" ca="1" si="9"/>
        <v>5.3261630000000002</v>
      </c>
      <c r="I22" s="63">
        <f t="shared" ca="1" si="10"/>
        <v>60.395409000000001</v>
      </c>
      <c r="J22" s="8">
        <f t="shared" ca="1" si="18"/>
        <v>591.31594242300002</v>
      </c>
      <c r="K22" s="8">
        <f t="shared" ca="1" si="18"/>
        <v>6705.1587025890003</v>
      </c>
      <c r="L22" s="2" t="s">
        <v>17</v>
      </c>
      <c r="M22" s="3" cm="1">
        <f t="array" aca="1" ref="M22" ca="1">_xlfn.XLOOKUP(B22,$R$20:$R$47,_xlfn.XLOOKUP(G22,$S$19:$V$19,$S$20:$V$47))*1.5</f>
        <v>40.5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Blomøy</v>
      </c>
      <c r="C23" s="3">
        <f t="shared" ca="1" si="4"/>
        <v>4.8927480000000001</v>
      </c>
      <c r="D23" s="4">
        <f t="shared" ca="1" si="5"/>
        <v>60.538108000000001</v>
      </c>
      <c r="E23" s="5">
        <f t="shared" ca="1" si="17"/>
        <v>543.19777570799999</v>
      </c>
      <c r="F23" s="5">
        <f t="shared" ca="1" si="17"/>
        <v>6721.0012882680003</v>
      </c>
      <c r="G23" s="3" t="str">
        <f t="shared" ca="1" si="1"/>
        <v>Laksevåg</v>
      </c>
      <c r="H23" s="6">
        <f t="shared" ca="1" si="9"/>
        <v>5.2647930000000001</v>
      </c>
      <c r="I23" s="63">
        <f t="shared" ca="1" si="10"/>
        <v>60.379098999999997</v>
      </c>
      <c r="J23" s="8">
        <f t="shared" ca="1" si="18"/>
        <v>584.50258365299999</v>
      </c>
      <c r="K23" s="8">
        <f t="shared" ca="1" si="18"/>
        <v>6703.3479500789999</v>
      </c>
      <c r="L23" s="2" t="s">
        <v>17</v>
      </c>
      <c r="M23" s="3" cm="1">
        <f t="array" aca="1" ref="M23" ca="1">_xlfn.XLOOKUP(B23,$R$20:$R$47,_xlfn.XLOOKUP(G23,$S$19:$V$19,$S$20:$V$47))*1.5</f>
        <v>64.5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Landro</v>
      </c>
      <c r="C24" s="3">
        <f t="shared" ca="1" si="4"/>
        <v>4.9672090000000004</v>
      </c>
      <c r="D24" s="4">
        <f t="shared" ca="1" si="5"/>
        <v>60.423364999999997</v>
      </c>
      <c r="E24" s="5">
        <f t="shared" ca="1" si="17"/>
        <v>551.464510389</v>
      </c>
      <c r="F24" s="5">
        <f t="shared" ca="1" si="17"/>
        <v>6708.2624056649993</v>
      </c>
      <c r="G24" s="3" t="str">
        <f t="shared" ca="1" si="1"/>
        <v>Bergenhus</v>
      </c>
      <c r="H24" s="6">
        <f t="shared" ca="1" si="9"/>
        <v>5.3261630000000002</v>
      </c>
      <c r="I24" s="63">
        <f t="shared" ca="1" si="10"/>
        <v>60.395409000000001</v>
      </c>
      <c r="J24" s="8">
        <f t="shared" ca="1" si="18"/>
        <v>591.31594242300002</v>
      </c>
      <c r="K24" s="8">
        <f t="shared" ca="1" si="18"/>
        <v>6705.1587025890003</v>
      </c>
      <c r="L24" s="2" t="s">
        <v>17</v>
      </c>
      <c r="M24" s="3" cm="1">
        <f t="array" aca="1" ref="M24" ca="1">_xlfn.XLOOKUP(B24,$R$20:$R$47,_xlfn.XLOOKUP(G24,$S$19:$V$19,$S$20:$V$47))*1.5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Arefjord</v>
      </c>
      <c r="C25" s="3">
        <f t="shared" ca="1" si="4"/>
        <v>5.1424630000000002</v>
      </c>
      <c r="D25" s="4">
        <f t="shared" ca="1" si="5"/>
        <v>60.358854999999998</v>
      </c>
      <c r="E25" s="5">
        <f t="shared" ca="1" si="17"/>
        <v>570.92138472300007</v>
      </c>
      <c r="F25" s="5">
        <f t="shared" ca="1" si="17"/>
        <v>6701.1004409549996</v>
      </c>
      <c r="G25" s="3" t="str">
        <f t="shared" ca="1" si="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8"/>
        <v>584.50258365299999</v>
      </c>
      <c r="K25" s="8">
        <f t="shared" ca="1" si="18"/>
        <v>6703.3479500789999</v>
      </c>
      <c r="L25" s="2" t="s">
        <v>17</v>
      </c>
      <c r="M25" s="3" cm="1">
        <f t="array" aca="1" ref="M25" ca="1">_xlfn.XLOOKUP(B25,$R$20:$R$47,_xlfn.XLOOKUP(G25,$S$19:$V$19,$S$20:$V$47))*1.5</f>
        <v>22.5</v>
      </c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Rongøy</v>
      </c>
      <c r="C26" s="3">
        <f t="shared" ca="1" si="4"/>
        <v>4.9155160000000002</v>
      </c>
      <c r="D26" s="4">
        <f t="shared" ca="1" si="5"/>
        <v>60.507615999999999</v>
      </c>
      <c r="E26" s="5">
        <f t="shared" ca="1" si="17"/>
        <v>545.72550183600003</v>
      </c>
      <c r="F26" s="5">
        <f t="shared" ca="1" si="17"/>
        <v>6717.6160359360001</v>
      </c>
      <c r="G26" s="3" t="str">
        <f t="shared" ca="1" si="1"/>
        <v>Laksevåg</v>
      </c>
      <c r="H26" s="6">
        <f t="shared" ca="1" si="9"/>
        <v>5.2647930000000001</v>
      </c>
      <c r="I26" s="63">
        <f t="shared" ca="1" si="10"/>
        <v>60.379098999999997</v>
      </c>
      <c r="J26" s="8">
        <f t="shared" ca="1" si="18"/>
        <v>584.50258365299999</v>
      </c>
      <c r="K26" s="8">
        <f t="shared" ca="1" si="18"/>
        <v>6703.3479500789999</v>
      </c>
      <c r="L26" s="2" t="s">
        <v>17</v>
      </c>
      <c r="M26" s="3" cm="1">
        <f t="array" aca="1" ref="M26" ca="1">_xlfn.XLOOKUP(B26,$R$20:$R$47,_xlfn.XLOOKUP(G26,$S$19:$V$19,$S$20:$V$47))*1.5</f>
        <v>55.5</v>
      </c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Bildøyna</v>
      </c>
      <c r="C27" s="3">
        <f t="shared" ca="1" si="4"/>
        <v>5.1060850000000002</v>
      </c>
      <c r="D27" s="4">
        <f t="shared" ca="1" si="5"/>
        <v>60.354084999999998</v>
      </c>
      <c r="E27" s="5">
        <f t="shared" ca="1" si="17"/>
        <v>566.88266278499998</v>
      </c>
      <c r="F27" s="5">
        <f t="shared" ca="1" si="17"/>
        <v>6700.5708707849999</v>
      </c>
      <c r="G27" s="3" t="str">
        <f t="shared" ca="1" si="1"/>
        <v>Bergenhus</v>
      </c>
      <c r="H27" s="6">
        <f t="shared" ca="1" si="9"/>
        <v>5.3261630000000002</v>
      </c>
      <c r="I27" s="63">
        <f t="shared" ca="1" si="10"/>
        <v>60.395409000000001</v>
      </c>
      <c r="J27" s="8">
        <f t="shared" ca="1" si="18"/>
        <v>591.31594242300002</v>
      </c>
      <c r="K27" s="8">
        <f t="shared" ca="1" si="18"/>
        <v>6705.1587025890003</v>
      </c>
      <c r="L27" s="2" t="s">
        <v>17</v>
      </c>
      <c r="M27" s="3" cm="1">
        <f t="array" aca="1" ref="M27" ca="1">_xlfn.XLOOKUP(B27,$R$20:$R$47,_xlfn.XLOOKUP(G27,$S$19:$V$19,$S$20:$V$47))*1.5</f>
        <v>33</v>
      </c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5">
      <c r="A28" s="2" t="s">
        <v>26</v>
      </c>
      <c r="B28" s="3" t="str">
        <f t="shared" ca="1" si="3"/>
        <v>Bildøyna</v>
      </c>
      <c r="C28" s="3">
        <f t="shared" ca="1" si="4"/>
        <v>5.1060850000000002</v>
      </c>
      <c r="D28" s="4">
        <f t="shared" ca="1" si="5"/>
        <v>60.354084999999998</v>
      </c>
      <c r="E28" s="5">
        <f t="shared" ca="1" si="17"/>
        <v>566.88266278499998</v>
      </c>
      <c r="F28" s="5">
        <f t="shared" ca="1" si="17"/>
        <v>6700.5708707849999</v>
      </c>
      <c r="G28" s="3" t="str">
        <f t="shared" ca="1" si="1"/>
        <v>Årstad</v>
      </c>
      <c r="H28" s="6">
        <f t="shared" ca="1" si="9"/>
        <v>5.3523550000000002</v>
      </c>
      <c r="I28" s="63">
        <f t="shared" ca="1" si="10"/>
        <v>60.363500999999999</v>
      </c>
      <c r="J28" s="8">
        <f t="shared" ca="1" si="18"/>
        <v>594.22380445500005</v>
      </c>
      <c r="K28" s="8">
        <f t="shared" ca="1" si="18"/>
        <v>6701.6162445210002</v>
      </c>
      <c r="L28" s="2" t="s">
        <v>17</v>
      </c>
      <c r="M28" s="3" cm="1">
        <f t="array" aca="1" ref="M28" ca="1">_xlfn.XLOOKUP(B28,$R$20:$R$47,_xlfn.XLOOKUP(G28,$S$19:$V$19,$S$20:$V$47))*1.5</f>
        <v>34.5</v>
      </c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5">
      <c r="A29" s="2" t="s">
        <v>26</v>
      </c>
      <c r="B29" s="3" t="str">
        <f t="shared" ca="1" si="3"/>
        <v>Foldnes</v>
      </c>
      <c r="C29" s="3">
        <f t="shared" ca="1" si="4"/>
        <v>5.1065680000000002</v>
      </c>
      <c r="D29" s="4">
        <f t="shared" ca="1" si="5"/>
        <v>60.375988</v>
      </c>
      <c r="E29" s="5">
        <f t="shared" ca="1" si="17"/>
        <v>566.93628592800007</v>
      </c>
      <c r="F29" s="5">
        <f t="shared" ca="1" si="17"/>
        <v>6703.0025637480003</v>
      </c>
      <c r="G29" s="3" t="str">
        <f t="shared" ca="1" si="1"/>
        <v>Laksevåg</v>
      </c>
      <c r="H29" s="6">
        <f t="shared" ca="1" si="9"/>
        <v>5.2647930000000001</v>
      </c>
      <c r="I29" s="63">
        <f t="shared" ca="1" si="10"/>
        <v>60.379098999999997</v>
      </c>
      <c r="J29" s="8">
        <f t="shared" ca="1" si="18"/>
        <v>584.50258365299999</v>
      </c>
      <c r="K29" s="8">
        <f t="shared" ca="1" si="18"/>
        <v>6703.3479500789999</v>
      </c>
      <c r="L29" s="2" t="s">
        <v>17</v>
      </c>
      <c r="M29" s="3" cm="1">
        <f t="array" aca="1" ref="M29" ca="1">_xlfn.XLOOKUP(B29,$R$20:$R$47,_xlfn.XLOOKUP(G29,$S$19:$V$19,$S$20:$V$47))*1.5</f>
        <v>30</v>
      </c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5">
      <c r="A30" s="2" t="s">
        <v>26</v>
      </c>
      <c r="B30" s="3" t="str">
        <f t="shared" ca="1" si="3"/>
        <v>Knappskog</v>
      </c>
      <c r="C30" s="3">
        <f t="shared" ca="1" si="4"/>
        <v>5.0559289999999999</v>
      </c>
      <c r="D30" s="4">
        <f t="shared" ca="1" si="5"/>
        <v>60.382877999999998</v>
      </c>
      <c r="E30" s="5">
        <f t="shared" ca="1" si="17"/>
        <v>561.31429350899998</v>
      </c>
      <c r="F30" s="5">
        <f t="shared" ca="1" si="17"/>
        <v>6703.7674984380001</v>
      </c>
      <c r="G30" s="3" t="str">
        <f t="shared" ca="1" si="1"/>
        <v>Ytrebygda</v>
      </c>
      <c r="H30" s="6">
        <f t="shared" ca="1" si="9"/>
        <v>5.2586760000000004</v>
      </c>
      <c r="I30" s="63">
        <f t="shared" ca="1" si="10"/>
        <v>60.290962</v>
      </c>
      <c r="J30" s="8">
        <f t="shared" ca="1" si="18"/>
        <v>583.82346819600002</v>
      </c>
      <c r="K30" s="8">
        <f t="shared" ca="1" si="18"/>
        <v>6693.5628922020005</v>
      </c>
      <c r="L30" s="2" t="s">
        <v>17</v>
      </c>
      <c r="M30" s="3" cm="1">
        <f t="array" aca="1" ref="M30" ca="1">_xlfn.XLOOKUP(B30,$R$20:$R$47,_xlfn.XLOOKUP(G30,$S$19:$V$19,$S$20:$V$47))*1.5</f>
        <v>37.5</v>
      </c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5">
      <c r="A31" s="2" t="s">
        <v>26</v>
      </c>
      <c r="B31" s="3" t="str">
        <f t="shared" ca="1" si="3"/>
        <v>Straume</v>
      </c>
      <c r="C31" s="3">
        <f t="shared" ca="1" si="4"/>
        <v>5.1213329999999999</v>
      </c>
      <c r="D31" s="4">
        <f t="shared" ca="1" si="5"/>
        <v>60.356560999999999</v>
      </c>
      <c r="E31" s="5">
        <f t="shared" ca="1" si="17"/>
        <v>568.57551099299997</v>
      </c>
      <c r="F31" s="5">
        <f t="shared" ca="1" si="17"/>
        <v>6700.8457587809999</v>
      </c>
      <c r="G31" s="3" t="str">
        <f t="shared" ca="1" si="1"/>
        <v>Bergenhus</v>
      </c>
      <c r="H31" s="6">
        <f t="shared" ca="1" si="9"/>
        <v>5.3261630000000002</v>
      </c>
      <c r="I31" s="63">
        <f t="shared" ca="1" si="10"/>
        <v>60.395409000000001</v>
      </c>
      <c r="J31" s="8">
        <f t="shared" ca="1" si="18"/>
        <v>591.31594242300002</v>
      </c>
      <c r="K31" s="8">
        <f t="shared" ca="1" si="18"/>
        <v>6705.1587025890003</v>
      </c>
      <c r="L31" s="2" t="s">
        <v>17</v>
      </c>
      <c r="M31" s="3" cm="1">
        <f t="array" aca="1" ref="M31" ca="1">_xlfn.XLOOKUP(B31,$R$20:$R$47,_xlfn.XLOOKUP(G31,$S$19:$V$19,$S$20:$V$47))*1.5</f>
        <v>33</v>
      </c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5">
      <c r="A32" s="2" t="s">
        <v>26</v>
      </c>
      <c r="B32" s="3" t="str">
        <f t="shared" ca="1" si="3"/>
        <v>Straume</v>
      </c>
      <c r="C32" s="3">
        <f t="shared" ca="1" si="4"/>
        <v>5.1213329999999999</v>
      </c>
      <c r="D32" s="4">
        <f t="shared" ca="1" si="5"/>
        <v>60.356560999999999</v>
      </c>
      <c r="E32" s="5">
        <f t="shared" ca="1" si="17"/>
        <v>568.57551099299997</v>
      </c>
      <c r="F32" s="5">
        <f t="shared" ca="1" si="17"/>
        <v>6700.8457587809999</v>
      </c>
      <c r="G32" s="3" t="str">
        <f t="shared" ca="1" si="1"/>
        <v>Laksevåg</v>
      </c>
      <c r="H32" s="6">
        <f t="shared" ca="1" si="9"/>
        <v>5.2647930000000001</v>
      </c>
      <c r="I32" s="63">
        <f t="shared" ref="I32:I34" ca="1" si="22">_xlfn.XLOOKUP(G32,$Z$3:$Z$6,$AB$3:$AB$6,0)</f>
        <v>60.379098999999997</v>
      </c>
      <c r="J32" s="8">
        <f t="shared" ca="1" si="18"/>
        <v>584.50258365299999</v>
      </c>
      <c r="K32" s="8">
        <f t="shared" ca="1" si="18"/>
        <v>6703.3479500789999</v>
      </c>
      <c r="L32" s="2" t="s">
        <v>17</v>
      </c>
      <c r="M32" s="3" cm="1">
        <f t="array" aca="1" ref="M32" ca="1">_xlfn.XLOOKUP(B32,$R$20:$R$47,_xlfn.XLOOKUP(G32,$S$19:$V$19,$S$20:$V$47))*1.5</f>
        <v>22.5</v>
      </c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5">
      <c r="A33" s="2" t="s">
        <v>26</v>
      </c>
      <c r="B33" s="3" t="str">
        <f t="shared" ca="1" si="3"/>
        <v>Brattholmen</v>
      </c>
      <c r="C33" s="3">
        <f t="shared" ca="1" si="4"/>
        <v>5.1522740000000002</v>
      </c>
      <c r="D33" s="4">
        <f t="shared" ca="1" si="5"/>
        <v>60.354616</v>
      </c>
      <c r="E33" s="5">
        <f t="shared" ca="1" si="17"/>
        <v>572.01061175400002</v>
      </c>
      <c r="F33" s="5">
        <f t="shared" ca="1" si="17"/>
        <v>6700.629822936</v>
      </c>
      <c r="G33" s="3" t="str">
        <f t="shared" ca="1" si="1"/>
        <v>Ytrebygda</v>
      </c>
      <c r="H33" s="6">
        <f t="shared" ca="1" si="9"/>
        <v>5.2586760000000004</v>
      </c>
      <c r="I33" s="63">
        <f t="shared" ca="1" si="22"/>
        <v>60.290962</v>
      </c>
      <c r="J33" s="8">
        <f t="shared" ca="1" si="18"/>
        <v>583.82346819600002</v>
      </c>
      <c r="K33" s="8">
        <f t="shared" ca="1" si="18"/>
        <v>6693.5628922020005</v>
      </c>
      <c r="L33" s="2" t="s">
        <v>17</v>
      </c>
      <c r="M33" s="3" cm="1">
        <f t="array" aca="1" ref="M33" ca="1">_xlfn.XLOOKUP(B33,$R$20:$R$47,_xlfn.XLOOKUP(G33,$S$19:$V$19,$S$20:$V$47))*1.5</f>
        <v>31.5</v>
      </c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5">
      <c r="A34" s="2" t="s">
        <v>26</v>
      </c>
      <c r="B34" s="3" t="str">
        <f t="shared" ca="1" si="3"/>
        <v>Tofterøy</v>
      </c>
      <c r="C34" s="3">
        <f t="shared" ca="1" si="4"/>
        <v>5.0525099999999998</v>
      </c>
      <c r="D34" s="4">
        <f t="shared" ca="1" si="5"/>
        <v>60.185890000000001</v>
      </c>
      <c r="E34" s="5">
        <f t="shared" ref="E34" ca="1" si="23">C34*111.021</f>
        <v>560.93471270999999</v>
      </c>
      <c r="F34" s="5">
        <f t="shared" ref="F34" ca="1" si="24">D34*111.021</f>
        <v>6681.8976936899999</v>
      </c>
      <c r="G34" s="3" t="str">
        <f t="shared" ca="1" si="1"/>
        <v>Årstad</v>
      </c>
      <c r="H34" s="6">
        <f t="shared" ca="1" si="9"/>
        <v>5.3523550000000002</v>
      </c>
      <c r="I34" s="63">
        <f t="shared" ca="1" si="22"/>
        <v>60.363500999999999</v>
      </c>
      <c r="J34" s="8">
        <f t="shared" ref="J34" ca="1" si="25">H34*111.021</f>
        <v>594.22380445500005</v>
      </c>
      <c r="K34" s="8">
        <f t="shared" ref="K34" ca="1" si="26">I34*111.021</f>
        <v>6701.6162445210002</v>
      </c>
      <c r="L34" s="2" t="s">
        <v>17</v>
      </c>
      <c r="M34" s="3" cm="1">
        <f t="array" aca="1" ref="M34" ca="1">_xlfn.XLOOKUP(B34,$R$20:$R$47,_xlfn.XLOOKUP(G34,$S$19:$V$19,$S$20:$V$47))*1.5</f>
        <v>78</v>
      </c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5">
      <c r="A35" s="2"/>
      <c r="B35" s="3"/>
      <c r="C35" s="3"/>
      <c r="D35" s="4"/>
      <c r="E35" s="5"/>
      <c r="F35" s="5"/>
      <c r="G35" s="3"/>
      <c r="H35" s="6"/>
      <c r="I35" s="63"/>
      <c r="J35" s="8"/>
      <c r="K35" s="8"/>
      <c r="L35" s="2"/>
      <c r="M35" s="3"/>
      <c r="R35" s="58" t="s">
        <v>51</v>
      </c>
      <c r="S35" s="45">
        <v>14</v>
      </c>
      <c r="T35" s="15">
        <f t="shared" si="19"/>
        <v>21</v>
      </c>
      <c r="U35" s="40">
        <f>S35+4</f>
        <v>18</v>
      </c>
      <c r="V35" s="35">
        <f t="shared" si="21"/>
        <v>22</v>
      </c>
    </row>
    <row r="36" spans="1:22" ht="15" x14ac:dyDescent="0.25">
      <c r="A36" s="2"/>
      <c r="B36" s="3"/>
      <c r="C36" s="3"/>
      <c r="D36" s="4"/>
      <c r="E36" s="5"/>
      <c r="F36" s="5"/>
      <c r="G36" s="3"/>
      <c r="H36" s="6"/>
      <c r="I36" s="63"/>
      <c r="J36" s="8"/>
      <c r="K36" s="8"/>
      <c r="L36" s="2"/>
      <c r="M36" s="3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5">
      <c r="A37" s="2"/>
      <c r="B37" s="3"/>
      <c r="C37" s="3"/>
      <c r="D37" s="4"/>
      <c r="E37" s="5"/>
      <c r="F37" s="5"/>
      <c r="G37" s="3"/>
      <c r="H37" s="6"/>
      <c r="I37" s="63"/>
      <c r="J37" s="8"/>
      <c r="K37" s="8"/>
      <c r="L37" s="2"/>
      <c r="M37" s="3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5">
      <c r="A38" s="2"/>
      <c r="B38" s="3"/>
      <c r="C38" s="3"/>
      <c r="D38" s="4"/>
      <c r="E38" s="5"/>
      <c r="F38" s="5"/>
      <c r="G38" s="3"/>
      <c r="H38" s="6"/>
      <c r="I38" s="63"/>
      <c r="J38" s="8"/>
      <c r="K38" s="8"/>
      <c r="L38" s="2"/>
      <c r="M38" s="3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5">
      <c r="A39" s="2"/>
      <c r="B39" s="3"/>
      <c r="C39" s="3"/>
      <c r="D39" s="4"/>
      <c r="E39" s="5"/>
      <c r="F39" s="5"/>
      <c r="G39" s="3"/>
      <c r="H39" s="6"/>
      <c r="I39" s="63"/>
      <c r="J39" s="8"/>
      <c r="K39" s="8"/>
      <c r="L39" s="2"/>
      <c r="M39" s="3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5">
      <c r="A40" s="2"/>
      <c r="B40" s="3"/>
      <c r="C40" s="3"/>
      <c r="D40" s="4"/>
      <c r="E40" s="5"/>
      <c r="F40" s="5"/>
      <c r="G40" s="3"/>
      <c r="H40" s="6"/>
      <c r="I40" s="63"/>
      <c r="J40" s="8"/>
      <c r="K40" s="8"/>
      <c r="L40" s="2"/>
      <c r="M40" s="3"/>
      <c r="R40" s="58" t="s">
        <v>56</v>
      </c>
      <c r="S40" s="41">
        <v>30</v>
      </c>
      <c r="T40" s="42">
        <f t="shared" si="19"/>
        <v>37</v>
      </c>
      <c r="U40" s="43">
        <f t="shared" si="20"/>
        <v>34</v>
      </c>
      <c r="V40" s="44">
        <f t="shared" si="21"/>
        <v>38</v>
      </c>
    </row>
    <row r="41" spans="1:22" ht="15" x14ac:dyDescent="0.25">
      <c r="A41" s="2"/>
      <c r="B41" s="3"/>
      <c r="C41" s="3"/>
      <c r="D41" s="4"/>
      <c r="E41" s="5"/>
      <c r="F41" s="5"/>
      <c r="G41" s="3"/>
      <c r="H41" s="6"/>
      <c r="I41" s="63"/>
      <c r="J41" s="8"/>
      <c r="K41" s="8"/>
      <c r="L41" s="2"/>
      <c r="M41" s="3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5">
      <c r="A42" s="2"/>
      <c r="B42" s="3"/>
      <c r="C42" s="3"/>
      <c r="D42" s="4"/>
      <c r="E42" s="5"/>
      <c r="F42" s="5"/>
      <c r="G42" s="3"/>
      <c r="H42" s="6"/>
      <c r="I42" s="63"/>
      <c r="J42" s="8"/>
      <c r="K42" s="8"/>
      <c r="L42" s="2"/>
      <c r="M42" s="3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Telavåg</v>
      </c>
      <c r="C28" s="3">
        <f t="shared" ca="1" si="10"/>
        <v>4.9820219999999997</v>
      </c>
      <c r="D28" s="4">
        <f t="shared" ref="D28:D31" ca="1" si="21">_xlfn.XLOOKUP(B28,$W$3:$W$12,$Y$3:$Y$12,0)</f>
        <v>60.261564</v>
      </c>
      <c r="E28" s="5">
        <f t="shared" ca="1" si="16"/>
        <v>553.10906446199999</v>
      </c>
      <c r="F28" s="5">
        <f t="shared" ca="1" si="16"/>
        <v>6690.2990968439999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96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Kolltveit</v>
      </c>
      <c r="C29" s="3">
        <f t="shared" ca="1" si="10"/>
        <v>5.0878129999999997</v>
      </c>
      <c r="D29" s="4">
        <f t="shared" ca="1" si="21"/>
        <v>60.352223000000002</v>
      </c>
      <c r="E29" s="5">
        <f t="shared" ca="1" si="16"/>
        <v>564.85408707299996</v>
      </c>
      <c r="F29" s="5">
        <f t="shared" ca="1" si="16"/>
        <v>6700.3641496830005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Brattholmen</v>
      </c>
      <c r="C31" s="3">
        <f t="shared" ca="1" si="10"/>
        <v>5.1522740000000002</v>
      </c>
      <c r="D31" s="4">
        <f t="shared" ca="1" si="21"/>
        <v>60.354616</v>
      </c>
      <c r="E31" s="5">
        <f t="shared" ca="1" si="16"/>
        <v>572.01061175400002</v>
      </c>
      <c r="F31" s="5">
        <f t="shared" ca="1" si="16"/>
        <v>6700.629822936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2022-12-07T08:25:06Z</dcterms:modified>
</cp:coreProperties>
</file>